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20_1512_ZS_Velka_Chuchle\04_DPS\rozpocet\"/>
    </mc:Choice>
  </mc:AlternateContent>
  <bookViews>
    <workbookView xWindow="0" yWindow="0" windowWidth="17250" windowHeight="7560" activeTab="2"/>
  </bookViews>
  <sheets>
    <sheet name="Rekapitulace stavby" sheetId="1" r:id="rId1"/>
    <sheet name="01. SO 01 - Stavební práce" sheetId="2" r:id="rId2"/>
    <sheet name="02. SO 02 - Stavební prác..." sheetId="3" r:id="rId3"/>
    <sheet name="03. PBŘ - Požárně bezpečn..." sheetId="4" r:id="rId4"/>
    <sheet name="04. ZTI - Zdravotechnické..." sheetId="5" r:id="rId5"/>
    <sheet name="05. UT - Ústřední vytápění" sheetId="6" r:id="rId6"/>
    <sheet name="06. VZT - Vzduchotechnika" sheetId="7" r:id="rId7"/>
    <sheet name="07. SIL - Silnoproudé ele..." sheetId="8" r:id="rId8"/>
    <sheet name="08. SLP - Slaboproudé ele..." sheetId="9" r:id="rId9"/>
    <sheet name="09. MaR - Měření a regulace" sheetId="10" r:id="rId10"/>
    <sheet name="10. Gastro - Technologie ..." sheetId="11" r:id="rId11"/>
    <sheet name="11.1 - Venkovní plochy - ..." sheetId="12" r:id="rId12"/>
    <sheet name="11.2 - Parkovací stání v ..." sheetId="13" r:id="rId13"/>
    <sheet name="11.3 - Zpevněná plocha pr..." sheetId="14" r:id="rId14"/>
    <sheet name="11.4 - Oprava zpevněné pk..." sheetId="15" r:id="rId15"/>
    <sheet name="11.5 - Tartanová plocha p..." sheetId="16" r:id="rId16"/>
    <sheet name="11.6 - Opěrná zed" sheetId="17" r:id="rId17"/>
    <sheet name="VRN - Vedlejší rozpočtové..." sheetId="18" r:id="rId18"/>
    <sheet name="Pokyny pro vyplnění" sheetId="19" r:id="rId19"/>
  </sheets>
  <definedNames>
    <definedName name="_xlnm._FilterDatabase" localSheetId="1" hidden="1">'01. SO 01 - Stavební práce'!$C$100:$K$1452</definedName>
    <definedName name="_xlnm._FilterDatabase" localSheetId="2" hidden="1">'02. SO 02 - Stavební prác...'!$C$106:$K$1226</definedName>
    <definedName name="_xlnm._FilterDatabase" localSheetId="3" hidden="1">'03. PBŘ - Požárně bezpečn...'!$C$76:$K$84</definedName>
    <definedName name="_xlnm._FilterDatabase" localSheetId="4" hidden="1">'04. ZTI - Zdravotechnické...'!$C$84:$K$193</definedName>
    <definedName name="_xlnm._FilterDatabase" localSheetId="5" hidden="1">'05. UT - Ústřední vytápění'!$C$81:$K$128</definedName>
    <definedName name="_xlnm._FilterDatabase" localSheetId="6" hidden="1">'06. VZT - Vzduchotechnika'!$C$89:$K$277</definedName>
    <definedName name="_xlnm._FilterDatabase" localSheetId="7" hidden="1">'07. SIL - Silnoproudé ele...'!$C$84:$K$278</definedName>
    <definedName name="_xlnm._FilterDatabase" localSheetId="8" hidden="1">'08. SLP - Slaboproudé ele...'!$C$87:$K$267</definedName>
    <definedName name="_xlnm._FilterDatabase" localSheetId="9" hidden="1">'09. MaR - Měření a regulace'!$C$97:$K$240</definedName>
    <definedName name="_xlnm._FilterDatabase" localSheetId="10" hidden="1">'10. Gastro - Technologie ...'!$C$93:$K$226</definedName>
    <definedName name="_xlnm._FilterDatabase" localSheetId="11" hidden="1">'11.1 - Venkovní plochy - ...'!$C$80:$K$126</definedName>
    <definedName name="_xlnm._FilterDatabase" localSheetId="12" hidden="1">'11.2 - Parkovací stání v ...'!$C$79:$K$116</definedName>
    <definedName name="_xlnm._FilterDatabase" localSheetId="13" hidden="1">'11.3 - Zpevněná plocha pr...'!$C$79:$K$117</definedName>
    <definedName name="_xlnm._FilterDatabase" localSheetId="14" hidden="1">'11.4 - Oprava zpevněné pk...'!$C$78:$K$111</definedName>
    <definedName name="_xlnm._FilterDatabase" localSheetId="15" hidden="1">'11.5 - Tartanová plocha p...'!$C$80:$K$116</definedName>
    <definedName name="_xlnm._FilterDatabase" localSheetId="16" hidden="1">'11.6 - Opěrná zed'!$C$83:$K$194</definedName>
    <definedName name="_xlnm._FilterDatabase" localSheetId="17" hidden="1">'VRN - Vedlejší rozpočtové...'!$C$76:$K$101</definedName>
    <definedName name="_xlnm.Print_Titles" localSheetId="1">'01. SO 01 - Stavební práce'!$100:$100</definedName>
    <definedName name="_xlnm.Print_Titles" localSheetId="2">'02. SO 02 - Stavební prác...'!$106:$106</definedName>
    <definedName name="_xlnm.Print_Titles" localSheetId="3">'03. PBŘ - Požárně bezpečn...'!$76:$76</definedName>
    <definedName name="_xlnm.Print_Titles" localSheetId="4">'04. ZTI - Zdravotechnické...'!$84:$84</definedName>
    <definedName name="_xlnm.Print_Titles" localSheetId="5">'05. UT - Ústřední vytápění'!$81:$81</definedName>
    <definedName name="_xlnm.Print_Titles" localSheetId="6">'06. VZT - Vzduchotechnika'!$89:$89</definedName>
    <definedName name="_xlnm.Print_Titles" localSheetId="7">'07. SIL - Silnoproudé ele...'!$84:$84</definedName>
    <definedName name="_xlnm.Print_Titles" localSheetId="8">'08. SLP - Slaboproudé ele...'!$87:$87</definedName>
    <definedName name="_xlnm.Print_Titles" localSheetId="9">'09. MaR - Měření a regulace'!$97:$97</definedName>
    <definedName name="_xlnm.Print_Titles" localSheetId="10">'10. Gastro - Technologie ...'!$93:$93</definedName>
    <definedName name="_xlnm.Print_Titles" localSheetId="11">'11.1 - Venkovní plochy - ...'!$80:$80</definedName>
    <definedName name="_xlnm.Print_Titles" localSheetId="12">'11.2 - Parkovací stání v ...'!$79:$79</definedName>
    <definedName name="_xlnm.Print_Titles" localSheetId="13">'11.3 - Zpevněná plocha pr...'!$79:$79</definedName>
    <definedName name="_xlnm.Print_Titles" localSheetId="14">'11.4 - Oprava zpevněné pk...'!$78:$78</definedName>
    <definedName name="_xlnm.Print_Titles" localSheetId="15">'11.5 - Tartanová plocha p...'!$80:$80</definedName>
    <definedName name="_xlnm.Print_Titles" localSheetId="16">'11.6 - Opěrná zed'!$83:$83</definedName>
    <definedName name="_xlnm.Print_Titles" localSheetId="0">'Rekapitulace stavby'!$49:$49</definedName>
    <definedName name="_xlnm.Print_Titles" localSheetId="17">'VRN - Vedlejší rozpočtové...'!$76:$76</definedName>
    <definedName name="_xlnm.Print_Area" localSheetId="1">'01. SO 01 - Stavební práce'!$C$4:$J$36,'01. SO 01 - Stavební práce'!$C$42:$J$82,'01. SO 01 - Stavební práce'!$C$88:$K$1452</definedName>
    <definedName name="_xlnm.Print_Area" localSheetId="2">'02. SO 02 - Stavební prác...'!$C$4:$J$36,'02. SO 02 - Stavební prác...'!$C$42:$J$88,'02. SO 02 - Stavební prác...'!$C$94:$K$1226</definedName>
    <definedName name="_xlnm.Print_Area" localSheetId="3">'03. PBŘ - Požárně bezpečn...'!$C$4:$J$36,'03. PBŘ - Požárně bezpečn...'!$C$42:$J$58,'03. PBŘ - Požárně bezpečn...'!$C$64:$K$84</definedName>
    <definedName name="_xlnm.Print_Area" localSheetId="4">'04. ZTI - Zdravotechnické...'!$C$4:$J$36,'04. ZTI - Zdravotechnické...'!$C$42:$J$66,'04. ZTI - Zdravotechnické...'!$C$72:$K$193</definedName>
    <definedName name="_xlnm.Print_Area" localSheetId="5">'05. UT - Ústřední vytápění'!$C$4:$J$36,'05. UT - Ústřední vytápění'!$C$42:$J$63,'05. UT - Ústřední vytápění'!$C$69:$K$128</definedName>
    <definedName name="_xlnm.Print_Area" localSheetId="6">'06. VZT - Vzduchotechnika'!$C$4:$J$36,'06. VZT - Vzduchotechnika'!$C$42:$J$71,'06. VZT - Vzduchotechnika'!$C$77:$K$277</definedName>
    <definedName name="_xlnm.Print_Area" localSheetId="7">'07. SIL - Silnoproudé ele...'!$C$4:$J$36,'07. SIL - Silnoproudé ele...'!$C$42:$J$66,'07. SIL - Silnoproudé ele...'!$C$72:$K$278</definedName>
    <definedName name="_xlnm.Print_Area" localSheetId="8">'08. SLP - Slaboproudé ele...'!$C$4:$J$36,'08. SLP - Slaboproudé ele...'!$C$42:$J$69,'08. SLP - Slaboproudé ele...'!$C$75:$K$267</definedName>
    <definedName name="_xlnm.Print_Area" localSheetId="9">'09. MaR - Měření a regulace'!$C$4:$J$36,'09. MaR - Měření a regulace'!$C$42:$J$79,'09. MaR - Měření a regulace'!$C$85:$K$240</definedName>
    <definedName name="_xlnm.Print_Area" localSheetId="10">'10. Gastro - Technologie ...'!$C$4:$J$36,'10. Gastro - Technologie ...'!$C$42:$J$75,'10. Gastro - Technologie ...'!$C$81:$K$226</definedName>
    <definedName name="_xlnm.Print_Area" localSheetId="11">'11.1 - Venkovní plochy - ...'!$C$4:$J$36,'11.1 - Venkovní plochy - ...'!$C$42:$J$62,'11.1 - Venkovní plochy - ...'!$C$68:$K$126</definedName>
    <definedName name="_xlnm.Print_Area" localSheetId="12">'11.2 - Parkovací stání v ...'!$C$4:$J$36,'11.2 - Parkovací stání v ...'!$C$42:$J$61,'11.2 - Parkovací stání v ...'!$C$67:$K$116</definedName>
    <definedName name="_xlnm.Print_Area" localSheetId="13">'11.3 - Zpevněná plocha pr...'!$C$4:$J$36,'11.3 - Zpevněná plocha pr...'!$C$42:$J$61,'11.3 - Zpevněná plocha pr...'!$C$67:$K$117</definedName>
    <definedName name="_xlnm.Print_Area" localSheetId="14">'11.4 - Oprava zpevněné pk...'!$C$4:$J$36,'11.4 - Oprava zpevněné pk...'!$C$42:$J$60,'11.4 - Oprava zpevněné pk...'!$C$66:$K$111</definedName>
    <definedName name="_xlnm.Print_Area" localSheetId="15">'11.5 - Tartanová plocha p...'!$C$4:$J$36,'11.5 - Tartanová plocha p...'!$C$42:$J$62,'11.5 - Tartanová plocha p...'!$C$68:$K$116</definedName>
    <definedName name="_xlnm.Print_Area" localSheetId="16">'11.6 - Opěrná zed'!$C$4:$J$36,'11.6 - Opěrná zed'!$C$42:$J$65,'11.6 - Opěrná zed'!$C$71:$K$194</definedName>
    <definedName name="_xlnm.Print_Area" localSheetId="18">'Pokyny pro vyplnění'!$B$2:$K$69,'Pokyny pro vyplnění'!$B$72:$K$116,'Pokyny pro vyplnění'!$B$119:$K$188,'Pokyny pro vyplnění'!$B$196:$K$216</definedName>
    <definedName name="_xlnm.Print_Area" localSheetId="0">'Rekapitulace stavby'!$D$4:$AO$33,'Rekapitulace stavby'!$C$39:$AQ$69</definedName>
    <definedName name="_xlnm.Print_Area" localSheetId="17">'VRN - Vedlejší rozpočtové...'!$C$4:$J$36,'VRN - Vedlejší rozpočtové...'!$C$42:$J$58,'VRN - Vedlejší rozpočtové...'!$C$64:$K$101</definedName>
  </definedNames>
  <calcPr calcId="162913"/>
</workbook>
</file>

<file path=xl/calcChain.xml><?xml version="1.0" encoding="utf-8"?>
<calcChain xmlns="http://schemas.openxmlformats.org/spreadsheetml/2006/main">
  <c r="AY68" i="1" l="1"/>
  <c r="AX68" i="1"/>
  <c r="BI101" i="18"/>
  <c r="BH101" i="18"/>
  <c r="BG101" i="18"/>
  <c r="BF101" i="18"/>
  <c r="BE101" i="18"/>
  <c r="T101" i="18"/>
  <c r="R101" i="18"/>
  <c r="P101" i="18"/>
  <c r="BK101" i="18"/>
  <c r="J101" i="18"/>
  <c r="BI100" i="18"/>
  <c r="BH100" i="18"/>
  <c r="BG100" i="18"/>
  <c r="BF100" i="18"/>
  <c r="BE100" i="18"/>
  <c r="T100" i="18"/>
  <c r="R100" i="18"/>
  <c r="P100" i="18"/>
  <c r="BK100" i="18"/>
  <c r="J100" i="18"/>
  <c r="BI99" i="18"/>
  <c r="BH99" i="18"/>
  <c r="BG99" i="18"/>
  <c r="BF99" i="18"/>
  <c r="BE99" i="18"/>
  <c r="T99" i="18"/>
  <c r="R99" i="18"/>
  <c r="P99" i="18"/>
  <c r="BK99" i="18"/>
  <c r="J99" i="18"/>
  <c r="BI98" i="18"/>
  <c r="BH98" i="18"/>
  <c r="BG98" i="18"/>
  <c r="BF98" i="18"/>
  <c r="BE98" i="18"/>
  <c r="T98" i="18"/>
  <c r="R98" i="18"/>
  <c r="P98" i="18"/>
  <c r="BK98" i="18"/>
  <c r="J98" i="18"/>
  <c r="BI97" i="18"/>
  <c r="BH97" i="18"/>
  <c r="BG97" i="18"/>
  <c r="BF97" i="18"/>
  <c r="BE97" i="18"/>
  <c r="T97" i="18"/>
  <c r="R97" i="18"/>
  <c r="P97" i="18"/>
  <c r="BK97" i="18"/>
  <c r="J97" i="18"/>
  <c r="BI96" i="18"/>
  <c r="BH96" i="18"/>
  <c r="BG96" i="18"/>
  <c r="BF96" i="18"/>
  <c r="BE96" i="18"/>
  <c r="T96" i="18"/>
  <c r="R96" i="18"/>
  <c r="P96" i="18"/>
  <c r="BK96" i="18"/>
  <c r="J96" i="18"/>
  <c r="BI95" i="18"/>
  <c r="BH95" i="18"/>
  <c r="BG95" i="18"/>
  <c r="BF95" i="18"/>
  <c r="BE95" i="18"/>
  <c r="T95" i="18"/>
  <c r="R95" i="18"/>
  <c r="P95" i="18"/>
  <c r="BK95" i="18"/>
  <c r="J95" i="18"/>
  <c r="BI94" i="18"/>
  <c r="BH94" i="18"/>
  <c r="BG94" i="18"/>
  <c r="BF94" i="18"/>
  <c r="BE94" i="18"/>
  <c r="T94" i="18"/>
  <c r="R94" i="18"/>
  <c r="P94" i="18"/>
  <c r="BK94" i="18"/>
  <c r="J94" i="18"/>
  <c r="BI93" i="18"/>
  <c r="BH93" i="18"/>
  <c r="BG93" i="18"/>
  <c r="BF93" i="18"/>
  <c r="BE93" i="18"/>
  <c r="T93" i="18"/>
  <c r="R93" i="18"/>
  <c r="P93" i="18"/>
  <c r="BK93" i="18"/>
  <c r="J93" i="18"/>
  <c r="BI92" i="18"/>
  <c r="BH92" i="18"/>
  <c r="BG92" i="18"/>
  <c r="BF92" i="18"/>
  <c r="BE92" i="18"/>
  <c r="T92" i="18"/>
  <c r="R92" i="18"/>
  <c r="P92" i="18"/>
  <c r="BK92" i="18"/>
  <c r="J92" i="18"/>
  <c r="BI91" i="18"/>
  <c r="BH91" i="18"/>
  <c r="BG91" i="18"/>
  <c r="BF91" i="18"/>
  <c r="BE91" i="18"/>
  <c r="T91" i="18"/>
  <c r="R91" i="18"/>
  <c r="P91" i="18"/>
  <c r="BK91" i="18"/>
  <c r="J91" i="18"/>
  <c r="BI90" i="18"/>
  <c r="BH90" i="18"/>
  <c r="BG90" i="18"/>
  <c r="BF90" i="18"/>
  <c r="BE90" i="18"/>
  <c r="T90" i="18"/>
  <c r="R90" i="18"/>
  <c r="P90" i="18"/>
  <c r="BK90" i="18"/>
  <c r="J90" i="18"/>
  <c r="BI89" i="18"/>
  <c r="BH89" i="18"/>
  <c r="BG89" i="18"/>
  <c r="BF89" i="18"/>
  <c r="BE89" i="18"/>
  <c r="T89" i="18"/>
  <c r="R89" i="18"/>
  <c r="P89" i="18"/>
  <c r="BK89" i="18"/>
  <c r="J89" i="18"/>
  <c r="BI88" i="18"/>
  <c r="BH88" i="18"/>
  <c r="BG88" i="18"/>
  <c r="BF88" i="18"/>
  <c r="BE88" i="18"/>
  <c r="T88" i="18"/>
  <c r="R88" i="18"/>
  <c r="P88" i="18"/>
  <c r="BK88" i="18"/>
  <c r="J88" i="18"/>
  <c r="BI87" i="18"/>
  <c r="BH87" i="18"/>
  <c r="BG87" i="18"/>
  <c r="BF87" i="18"/>
  <c r="BE87" i="18"/>
  <c r="T87" i="18"/>
  <c r="R87" i="18"/>
  <c r="P87" i="18"/>
  <c r="BK87" i="18"/>
  <c r="J87" i="18"/>
  <c r="BI86" i="18"/>
  <c r="BH86" i="18"/>
  <c r="BG86" i="18"/>
  <c r="BF86" i="18"/>
  <c r="BE86" i="18"/>
  <c r="T86" i="18"/>
  <c r="R86" i="18"/>
  <c r="P86" i="18"/>
  <c r="BK86" i="18"/>
  <c r="J86" i="18"/>
  <c r="BI85" i="18"/>
  <c r="BH85" i="18"/>
  <c r="BG85" i="18"/>
  <c r="BF85" i="18"/>
  <c r="BE85" i="18"/>
  <c r="T85" i="18"/>
  <c r="R85" i="18"/>
  <c r="P85" i="18"/>
  <c r="BK85" i="18"/>
  <c r="J85" i="18"/>
  <c r="BI84" i="18"/>
  <c r="BH84" i="18"/>
  <c r="BG84" i="18"/>
  <c r="BF84" i="18"/>
  <c r="BE84" i="18"/>
  <c r="T84" i="18"/>
  <c r="R84" i="18"/>
  <c r="P84" i="18"/>
  <c r="BK84" i="18"/>
  <c r="J84" i="18"/>
  <c r="BI83" i="18"/>
  <c r="BH83" i="18"/>
  <c r="BG83" i="18"/>
  <c r="BF83" i="18"/>
  <c r="BE83" i="18"/>
  <c r="T83" i="18"/>
  <c r="R83" i="18"/>
  <c r="P83" i="18"/>
  <c r="BK83" i="18"/>
  <c r="J83" i="18"/>
  <c r="BI82" i="18"/>
  <c r="BH82" i="18"/>
  <c r="BG82" i="18"/>
  <c r="BF82" i="18"/>
  <c r="BE82" i="18"/>
  <c r="T82" i="18"/>
  <c r="R82" i="18"/>
  <c r="P82" i="18"/>
  <c r="BK82" i="18"/>
  <c r="J82" i="18"/>
  <c r="BI81" i="18"/>
  <c r="BH81" i="18"/>
  <c r="BG81" i="18"/>
  <c r="BF81" i="18"/>
  <c r="BE81" i="18"/>
  <c r="T81" i="18"/>
  <c r="R81" i="18"/>
  <c r="P81" i="18"/>
  <c r="BK81" i="18"/>
  <c r="J81" i="18"/>
  <c r="BI80" i="18"/>
  <c r="BH80" i="18"/>
  <c r="BG80" i="18"/>
  <c r="BF80" i="18"/>
  <c r="BE80" i="18"/>
  <c r="T80" i="18"/>
  <c r="R80" i="18"/>
  <c r="P80" i="18"/>
  <c r="BK80" i="18"/>
  <c r="J80" i="18"/>
  <c r="BI79" i="18"/>
  <c r="F34" i="18" s="1"/>
  <c r="BD68" i="1" s="1"/>
  <c r="BH79" i="18"/>
  <c r="F33" i="18" s="1"/>
  <c r="BC68" i="1" s="1"/>
  <c r="BG79" i="18"/>
  <c r="F32" i="18" s="1"/>
  <c r="BB68" i="1" s="1"/>
  <c r="BF79" i="18"/>
  <c r="J31" i="18" s="1"/>
  <c r="AW68" i="1" s="1"/>
  <c r="BE79" i="18"/>
  <c r="J30" i="18" s="1"/>
  <c r="AV68" i="1" s="1"/>
  <c r="T79" i="18"/>
  <c r="T78" i="18" s="1"/>
  <c r="T77" i="18" s="1"/>
  <c r="R79" i="18"/>
  <c r="R78" i="18" s="1"/>
  <c r="R77" i="18" s="1"/>
  <c r="P79" i="18"/>
  <c r="P78" i="18" s="1"/>
  <c r="P77" i="18" s="1"/>
  <c r="AU68" i="1" s="1"/>
  <c r="BK79" i="18"/>
  <c r="BK78" i="18" s="1"/>
  <c r="J79" i="18"/>
  <c r="J73" i="18"/>
  <c r="F73" i="18"/>
  <c r="F71" i="18"/>
  <c r="E69" i="18"/>
  <c r="F51" i="18"/>
  <c r="F49" i="18"/>
  <c r="E47" i="18"/>
  <c r="E45" i="18"/>
  <c r="J21" i="18"/>
  <c r="E21" i="18"/>
  <c r="J51" i="18" s="1"/>
  <c r="J20" i="18"/>
  <c r="J18" i="18"/>
  <c r="E18" i="18"/>
  <c r="F52" i="18" s="1"/>
  <c r="J17" i="18"/>
  <c r="J12" i="18"/>
  <c r="J71" i="18" s="1"/>
  <c r="E7" i="18"/>
  <c r="E67" i="18" s="1"/>
  <c r="BK188" i="17"/>
  <c r="J188" i="17" s="1"/>
  <c r="J64" i="17" s="1"/>
  <c r="AY67" i="1"/>
  <c r="AX67" i="1"/>
  <c r="BI193" i="17"/>
  <c r="BH193" i="17"/>
  <c r="BG193" i="17"/>
  <c r="BF193" i="17"/>
  <c r="T193" i="17"/>
  <c r="R193" i="17"/>
  <c r="P193" i="17"/>
  <c r="BK193" i="17"/>
  <c r="J193" i="17"/>
  <c r="BE193" i="17" s="1"/>
  <c r="BI192" i="17"/>
  <c r="BH192" i="17"/>
  <c r="BG192" i="17"/>
  <c r="BF192" i="17"/>
  <c r="T192" i="17"/>
  <c r="R192" i="17"/>
  <c r="P192" i="17"/>
  <c r="BK192" i="17"/>
  <c r="J192" i="17"/>
  <c r="BE192" i="17" s="1"/>
  <c r="BI189" i="17"/>
  <c r="BH189" i="17"/>
  <c r="BG189" i="17"/>
  <c r="BF189" i="17"/>
  <c r="T189" i="17"/>
  <c r="T188" i="17" s="1"/>
  <c r="R189" i="17"/>
  <c r="R188" i="17" s="1"/>
  <c r="P189" i="17"/>
  <c r="P188" i="17" s="1"/>
  <c r="BK189" i="17"/>
  <c r="J189" i="17"/>
  <c r="BE189" i="17" s="1"/>
  <c r="BI186" i="17"/>
  <c r="BH186" i="17"/>
  <c r="BG186" i="17"/>
  <c r="BF186" i="17"/>
  <c r="BE186" i="17"/>
  <c r="T186" i="17"/>
  <c r="R186" i="17"/>
  <c r="P186" i="17"/>
  <c r="BK186" i="17"/>
  <c r="J186" i="17"/>
  <c r="BI181" i="17"/>
  <c r="BH181" i="17"/>
  <c r="BG181" i="17"/>
  <c r="BF181" i="17"/>
  <c r="BE181" i="17"/>
  <c r="T181" i="17"/>
  <c r="R181" i="17"/>
  <c r="P181" i="17"/>
  <c r="BK181" i="17"/>
  <c r="J181" i="17"/>
  <c r="BI176" i="17"/>
  <c r="BH176" i="17"/>
  <c r="BG176" i="17"/>
  <c r="BF176" i="17"/>
  <c r="BE176" i="17"/>
  <c r="T176" i="17"/>
  <c r="R176" i="17"/>
  <c r="P176" i="17"/>
  <c r="BK176" i="17"/>
  <c r="J176" i="17"/>
  <c r="BI172" i="17"/>
  <c r="BH172" i="17"/>
  <c r="BG172" i="17"/>
  <c r="BF172" i="17"/>
  <c r="BE172" i="17"/>
  <c r="T172" i="17"/>
  <c r="R172" i="17"/>
  <c r="P172" i="17"/>
  <c r="BK172" i="17"/>
  <c r="J172" i="17"/>
  <c r="BI167" i="17"/>
  <c r="BH167" i="17"/>
  <c r="BG167" i="17"/>
  <c r="BF167" i="17"/>
  <c r="BE167" i="17"/>
  <c r="T167" i="17"/>
  <c r="R167" i="17"/>
  <c r="P167" i="17"/>
  <c r="BK167" i="17"/>
  <c r="J167" i="17"/>
  <c r="BI163" i="17"/>
  <c r="BH163" i="17"/>
  <c r="BG163" i="17"/>
  <c r="BF163" i="17"/>
  <c r="BE163" i="17"/>
  <c r="T163" i="17"/>
  <c r="R163" i="17"/>
  <c r="P163" i="17"/>
  <c r="BK163" i="17"/>
  <c r="J163" i="17"/>
  <c r="BI158" i="17"/>
  <c r="BH158" i="17"/>
  <c r="BG158" i="17"/>
  <c r="BF158" i="17"/>
  <c r="BE158" i="17"/>
  <c r="T158" i="17"/>
  <c r="T157" i="17" s="1"/>
  <c r="T156" i="17" s="1"/>
  <c r="R158" i="17"/>
  <c r="R157" i="17" s="1"/>
  <c r="R156" i="17" s="1"/>
  <c r="P158" i="17"/>
  <c r="P157" i="17" s="1"/>
  <c r="BK158" i="17"/>
  <c r="BK157" i="17" s="1"/>
  <c r="J158" i="17"/>
  <c r="BI155" i="17"/>
  <c r="BH155" i="17"/>
  <c r="BG155" i="17"/>
  <c r="BF155" i="17"/>
  <c r="BE155" i="17"/>
  <c r="T155" i="17"/>
  <c r="T154" i="17" s="1"/>
  <c r="R155" i="17"/>
  <c r="R154" i="17" s="1"/>
  <c r="P155" i="17"/>
  <c r="P154" i="17" s="1"/>
  <c r="BK155" i="17"/>
  <c r="BK154" i="17" s="1"/>
  <c r="J154" i="17" s="1"/>
  <c r="J61" i="17" s="1"/>
  <c r="J155" i="17"/>
  <c r="BI149" i="17"/>
  <c r="BH149" i="17"/>
  <c r="BG149" i="17"/>
  <c r="BF149" i="17"/>
  <c r="T149" i="17"/>
  <c r="T148" i="17" s="1"/>
  <c r="R149" i="17"/>
  <c r="R148" i="17" s="1"/>
  <c r="P149" i="17"/>
  <c r="P148" i="17" s="1"/>
  <c r="BK149" i="17"/>
  <c r="BK148" i="17" s="1"/>
  <c r="J148" i="17" s="1"/>
  <c r="J60" i="17" s="1"/>
  <c r="J149" i="17"/>
  <c r="BE149" i="17" s="1"/>
  <c r="BI147" i="17"/>
  <c r="BH147" i="17"/>
  <c r="BG147" i="17"/>
  <c r="BF147" i="17"/>
  <c r="BE147" i="17"/>
  <c r="T147" i="17"/>
  <c r="R147" i="17"/>
  <c r="P147" i="17"/>
  <c r="BK147" i="17"/>
  <c r="J147" i="17"/>
  <c r="BI146" i="17"/>
  <c r="BH146" i="17"/>
  <c r="BG146" i="17"/>
  <c r="BF146" i="17"/>
  <c r="BE146" i="17"/>
  <c r="T146" i="17"/>
  <c r="R146" i="17"/>
  <c r="P146" i="17"/>
  <c r="BK146" i="17"/>
  <c r="J146" i="17"/>
  <c r="BI143" i="17"/>
  <c r="BH143" i="17"/>
  <c r="BG143" i="17"/>
  <c r="BF143" i="17"/>
  <c r="BE143" i="17"/>
  <c r="T143" i="17"/>
  <c r="R143" i="17"/>
  <c r="P143" i="17"/>
  <c r="BK143" i="17"/>
  <c r="J143" i="17"/>
  <c r="BI141" i="17"/>
  <c r="BH141" i="17"/>
  <c r="BG141" i="17"/>
  <c r="BF141" i="17"/>
  <c r="BE141" i="17"/>
  <c r="T141" i="17"/>
  <c r="R141" i="17"/>
  <c r="P141" i="17"/>
  <c r="BK141" i="17"/>
  <c r="J141" i="17"/>
  <c r="BI136" i="17"/>
  <c r="BH136" i="17"/>
  <c r="BG136" i="17"/>
  <c r="BF136" i="17"/>
  <c r="BE136" i="17"/>
  <c r="T136" i="17"/>
  <c r="R136" i="17"/>
  <c r="P136" i="17"/>
  <c r="BK136" i="17"/>
  <c r="J136" i="17"/>
  <c r="BI131" i="17"/>
  <c r="BH131" i="17"/>
  <c r="BG131" i="17"/>
  <c r="BF131" i="17"/>
  <c r="BE131" i="17"/>
  <c r="T131" i="17"/>
  <c r="R131" i="17"/>
  <c r="P131" i="17"/>
  <c r="BK131" i="17"/>
  <c r="J131" i="17"/>
  <c r="BI126" i="17"/>
  <c r="BH126" i="17"/>
  <c r="BG126" i="17"/>
  <c r="BF126" i="17"/>
  <c r="BE126" i="17"/>
  <c r="T126" i="17"/>
  <c r="R126" i="17"/>
  <c r="P126" i="17"/>
  <c r="BK126" i="17"/>
  <c r="J126" i="17"/>
  <c r="BI121" i="17"/>
  <c r="BH121" i="17"/>
  <c r="BG121" i="17"/>
  <c r="BF121" i="17"/>
  <c r="BE121" i="17"/>
  <c r="T121" i="17"/>
  <c r="T120" i="17" s="1"/>
  <c r="R121" i="17"/>
  <c r="R120" i="17" s="1"/>
  <c r="P121" i="17"/>
  <c r="P120" i="17" s="1"/>
  <c r="BK121" i="17"/>
  <c r="BK120" i="17" s="1"/>
  <c r="J120" i="17" s="1"/>
  <c r="J59" i="17" s="1"/>
  <c r="J121" i="17"/>
  <c r="BI115" i="17"/>
  <c r="BH115" i="17"/>
  <c r="BG115" i="17"/>
  <c r="BF115" i="17"/>
  <c r="T115" i="17"/>
  <c r="R115" i="17"/>
  <c r="P115" i="17"/>
  <c r="BK115" i="17"/>
  <c r="J115" i="17"/>
  <c r="BE115" i="17" s="1"/>
  <c r="BI112" i="17"/>
  <c r="BH112" i="17"/>
  <c r="BG112" i="17"/>
  <c r="BF112" i="17"/>
  <c r="T112" i="17"/>
  <c r="R112" i="17"/>
  <c r="P112" i="17"/>
  <c r="BK112" i="17"/>
  <c r="J112" i="17"/>
  <c r="BE112" i="17" s="1"/>
  <c r="BI107" i="17"/>
  <c r="BH107" i="17"/>
  <c r="BG107" i="17"/>
  <c r="BF107" i="17"/>
  <c r="T107" i="17"/>
  <c r="R107" i="17"/>
  <c r="P107" i="17"/>
  <c r="BK107" i="17"/>
  <c r="J107" i="17"/>
  <c r="BE107" i="17" s="1"/>
  <c r="BI102" i="17"/>
  <c r="BH102" i="17"/>
  <c r="BG102" i="17"/>
  <c r="BF102" i="17"/>
  <c r="T102" i="17"/>
  <c r="R102" i="17"/>
  <c r="P102" i="17"/>
  <c r="BK102" i="17"/>
  <c r="J102" i="17"/>
  <c r="BE102" i="17" s="1"/>
  <c r="BI97" i="17"/>
  <c r="BH97" i="17"/>
  <c r="BG97" i="17"/>
  <c r="BF97" i="17"/>
  <c r="T97" i="17"/>
  <c r="R97" i="17"/>
  <c r="P97" i="17"/>
  <c r="BK97" i="17"/>
  <c r="J97" i="17"/>
  <c r="BE97" i="17" s="1"/>
  <c r="BI92" i="17"/>
  <c r="BH92" i="17"/>
  <c r="BG92" i="17"/>
  <c r="BF92" i="17"/>
  <c r="T92" i="17"/>
  <c r="R92" i="17"/>
  <c r="P92" i="17"/>
  <c r="BK92" i="17"/>
  <c r="J92" i="17"/>
  <c r="BE92" i="17" s="1"/>
  <c r="BI87" i="17"/>
  <c r="F34" i="17" s="1"/>
  <c r="BD67" i="1" s="1"/>
  <c r="BH87" i="17"/>
  <c r="F33" i="17" s="1"/>
  <c r="BC67" i="1" s="1"/>
  <c r="BG87" i="17"/>
  <c r="F32" i="17" s="1"/>
  <c r="BB67" i="1" s="1"/>
  <c r="BF87" i="17"/>
  <c r="J31" i="17" s="1"/>
  <c r="AW67" i="1" s="1"/>
  <c r="T87" i="17"/>
  <c r="T86" i="17" s="1"/>
  <c r="T85" i="17" s="1"/>
  <c r="R87" i="17"/>
  <c r="R86" i="17" s="1"/>
  <c r="P87" i="17"/>
  <c r="P86" i="17" s="1"/>
  <c r="P85" i="17" s="1"/>
  <c r="BK87" i="17"/>
  <c r="BK86" i="17" s="1"/>
  <c r="J87" i="17"/>
  <c r="BE87" i="17" s="1"/>
  <c r="J80" i="17"/>
  <c r="F80" i="17"/>
  <c r="F78" i="17"/>
  <c r="E76" i="17"/>
  <c r="F51" i="17"/>
  <c r="F49" i="17"/>
  <c r="E47" i="17"/>
  <c r="E45" i="17"/>
  <c r="J21" i="17"/>
  <c r="E21" i="17"/>
  <c r="J51" i="17" s="1"/>
  <c r="J20" i="17"/>
  <c r="J18" i="17"/>
  <c r="E18" i="17"/>
  <c r="F52" i="17" s="1"/>
  <c r="J17" i="17"/>
  <c r="J12" i="17"/>
  <c r="J49" i="17" s="1"/>
  <c r="E7" i="17"/>
  <c r="E74" i="17" s="1"/>
  <c r="T114" i="16"/>
  <c r="P114" i="16"/>
  <c r="R109" i="16"/>
  <c r="T102" i="16"/>
  <c r="AY66" i="1"/>
  <c r="AX66" i="1"/>
  <c r="BI115" i="16"/>
  <c r="BH115" i="16"/>
  <c r="BG115" i="16"/>
  <c r="BF115" i="16"/>
  <c r="BE115" i="16"/>
  <c r="T115" i="16"/>
  <c r="R115" i="16"/>
  <c r="R114" i="16" s="1"/>
  <c r="P115" i="16"/>
  <c r="BK115" i="16"/>
  <c r="BK114" i="16" s="1"/>
  <c r="J114" i="16" s="1"/>
  <c r="J61" i="16" s="1"/>
  <c r="J115" i="16"/>
  <c r="BI113" i="16"/>
  <c r="BH113" i="16"/>
  <c r="BG113" i="16"/>
  <c r="BF113" i="16"/>
  <c r="T113" i="16"/>
  <c r="R113" i="16"/>
  <c r="P113" i="16"/>
  <c r="BK113" i="16"/>
  <c r="J113" i="16"/>
  <c r="BE113" i="16" s="1"/>
  <c r="BI110" i="16"/>
  <c r="BH110" i="16"/>
  <c r="BG110" i="16"/>
  <c r="BF110" i="16"/>
  <c r="T110" i="16"/>
  <c r="T109" i="16" s="1"/>
  <c r="R110" i="16"/>
  <c r="P110" i="16"/>
  <c r="P109" i="16" s="1"/>
  <c r="BK110" i="16"/>
  <c r="BK109" i="16" s="1"/>
  <c r="J109" i="16" s="1"/>
  <c r="J60" i="16" s="1"/>
  <c r="J110" i="16"/>
  <c r="BE110" i="16" s="1"/>
  <c r="BI107" i="16"/>
  <c r="BH107" i="16"/>
  <c r="BG107" i="16"/>
  <c r="BF107" i="16"/>
  <c r="BE107" i="16"/>
  <c r="T107" i="16"/>
  <c r="R107" i="16"/>
  <c r="P107" i="16"/>
  <c r="BK107" i="16"/>
  <c r="J107" i="16"/>
  <c r="BI105" i="16"/>
  <c r="BH105" i="16"/>
  <c r="BG105" i="16"/>
  <c r="BF105" i="16"/>
  <c r="BE105" i="16"/>
  <c r="T105" i="16"/>
  <c r="R105" i="16"/>
  <c r="P105" i="16"/>
  <c r="BK105" i="16"/>
  <c r="J105" i="16"/>
  <c r="BI103" i="16"/>
  <c r="BH103" i="16"/>
  <c r="BG103" i="16"/>
  <c r="BF103" i="16"/>
  <c r="BE103" i="16"/>
  <c r="T103" i="16"/>
  <c r="R103" i="16"/>
  <c r="R102" i="16" s="1"/>
  <c r="P103" i="16"/>
  <c r="P102" i="16" s="1"/>
  <c r="BK103" i="16"/>
  <c r="BK102" i="16" s="1"/>
  <c r="J102" i="16" s="1"/>
  <c r="J59" i="16" s="1"/>
  <c r="J103" i="16"/>
  <c r="BI99" i="16"/>
  <c r="BH99" i="16"/>
  <c r="BG99" i="16"/>
  <c r="BF99" i="16"/>
  <c r="T99" i="16"/>
  <c r="R99" i="16"/>
  <c r="P99" i="16"/>
  <c r="BK99" i="16"/>
  <c r="J99" i="16"/>
  <c r="BE99" i="16" s="1"/>
  <c r="BI96" i="16"/>
  <c r="BH96" i="16"/>
  <c r="BG96" i="16"/>
  <c r="BF96" i="16"/>
  <c r="T96" i="16"/>
  <c r="R96" i="16"/>
  <c r="P96" i="16"/>
  <c r="BK96" i="16"/>
  <c r="J96" i="16"/>
  <c r="BE96" i="16" s="1"/>
  <c r="BI93" i="16"/>
  <c r="BH93" i="16"/>
  <c r="BG93" i="16"/>
  <c r="BF93" i="16"/>
  <c r="T93" i="16"/>
  <c r="R93" i="16"/>
  <c r="P93" i="16"/>
  <c r="BK93" i="16"/>
  <c r="J93" i="16"/>
  <c r="BE93" i="16" s="1"/>
  <c r="BI90" i="16"/>
  <c r="BH90" i="16"/>
  <c r="BG90" i="16"/>
  <c r="BF90" i="16"/>
  <c r="T90" i="16"/>
  <c r="R90" i="16"/>
  <c r="P90" i="16"/>
  <c r="BK90" i="16"/>
  <c r="J90" i="16"/>
  <c r="BE90" i="16" s="1"/>
  <c r="BI87" i="16"/>
  <c r="BH87" i="16"/>
  <c r="BG87" i="16"/>
  <c r="BF87" i="16"/>
  <c r="T87" i="16"/>
  <c r="R87" i="16"/>
  <c r="P87" i="16"/>
  <c r="BK87" i="16"/>
  <c r="J87" i="16"/>
  <c r="BE87" i="16" s="1"/>
  <c r="BI84" i="16"/>
  <c r="F34" i="16" s="1"/>
  <c r="BD66" i="1" s="1"/>
  <c r="BH84" i="16"/>
  <c r="F33" i="16" s="1"/>
  <c r="BC66" i="1" s="1"/>
  <c r="BG84" i="16"/>
  <c r="F32" i="16" s="1"/>
  <c r="BB66" i="1" s="1"/>
  <c r="BF84" i="16"/>
  <c r="J31" i="16" s="1"/>
  <c r="AW66" i="1" s="1"/>
  <c r="T84" i="16"/>
  <c r="T83" i="16" s="1"/>
  <c r="T82" i="16" s="1"/>
  <c r="T81" i="16" s="1"/>
  <c r="R84" i="16"/>
  <c r="R83" i="16" s="1"/>
  <c r="P84" i="16"/>
  <c r="P83" i="16" s="1"/>
  <c r="BK84" i="16"/>
  <c r="BK83" i="16" s="1"/>
  <c r="J84" i="16"/>
  <c r="BE84" i="16" s="1"/>
  <c r="J77" i="16"/>
  <c r="F77" i="16"/>
  <c r="F75" i="16"/>
  <c r="E73" i="16"/>
  <c r="F51" i="16"/>
  <c r="F49" i="16"/>
  <c r="E47" i="16"/>
  <c r="E45" i="16"/>
  <c r="J21" i="16"/>
  <c r="E21" i="16"/>
  <c r="J51" i="16" s="1"/>
  <c r="J20" i="16"/>
  <c r="J18" i="16"/>
  <c r="E18" i="16"/>
  <c r="F52" i="16" s="1"/>
  <c r="J17" i="16"/>
  <c r="J12" i="16"/>
  <c r="J75" i="16" s="1"/>
  <c r="E7" i="16"/>
  <c r="E71" i="16" s="1"/>
  <c r="AY65" i="1"/>
  <c r="AX65" i="1"/>
  <c r="BI110" i="15"/>
  <c r="BH110" i="15"/>
  <c r="BG110" i="15"/>
  <c r="BF110" i="15"/>
  <c r="BE110" i="15"/>
  <c r="T110" i="15"/>
  <c r="R110" i="15"/>
  <c r="P110" i="15"/>
  <c r="BK110" i="15"/>
  <c r="J110" i="15"/>
  <c r="BI107" i="15"/>
  <c r="BH107" i="15"/>
  <c r="BG107" i="15"/>
  <c r="BF107" i="15"/>
  <c r="BE107" i="15"/>
  <c r="T107" i="15"/>
  <c r="R107" i="15"/>
  <c r="P107" i="15"/>
  <c r="BK107" i="15"/>
  <c r="J107" i="15"/>
  <c r="BI105" i="15"/>
  <c r="BH105" i="15"/>
  <c r="BG105" i="15"/>
  <c r="BF105" i="15"/>
  <c r="BE105" i="15"/>
  <c r="T105" i="15"/>
  <c r="R105" i="15"/>
  <c r="P105" i="15"/>
  <c r="BK105" i="15"/>
  <c r="J105" i="15"/>
  <c r="BI102" i="15"/>
  <c r="BH102" i="15"/>
  <c r="BG102" i="15"/>
  <c r="BF102" i="15"/>
  <c r="BE102" i="15"/>
  <c r="T102" i="15"/>
  <c r="R102" i="15"/>
  <c r="P102" i="15"/>
  <c r="BK102" i="15"/>
  <c r="J102" i="15"/>
  <c r="BI95" i="15"/>
  <c r="BH95" i="15"/>
  <c r="BG95" i="15"/>
  <c r="BF95" i="15"/>
  <c r="BE95" i="15"/>
  <c r="T95" i="15"/>
  <c r="T94" i="15" s="1"/>
  <c r="R95" i="15"/>
  <c r="R94" i="15" s="1"/>
  <c r="P95" i="15"/>
  <c r="P94" i="15" s="1"/>
  <c r="BK95" i="15"/>
  <c r="BK94" i="15" s="1"/>
  <c r="J94" i="15" s="1"/>
  <c r="J59" i="15" s="1"/>
  <c r="J95" i="15"/>
  <c r="BI91" i="15"/>
  <c r="BH91" i="15"/>
  <c r="BG91" i="15"/>
  <c r="BF91" i="15"/>
  <c r="T91" i="15"/>
  <c r="R91" i="15"/>
  <c r="P91" i="15"/>
  <c r="BK91" i="15"/>
  <c r="J91" i="15"/>
  <c r="BE91" i="15" s="1"/>
  <c r="BI89" i="15"/>
  <c r="BH89" i="15"/>
  <c r="BG89" i="15"/>
  <c r="BF89" i="15"/>
  <c r="T89" i="15"/>
  <c r="R89" i="15"/>
  <c r="P89" i="15"/>
  <c r="BK89" i="15"/>
  <c r="J89" i="15"/>
  <c r="BE89" i="15" s="1"/>
  <c r="BI82" i="15"/>
  <c r="F34" i="15" s="1"/>
  <c r="BD65" i="1" s="1"/>
  <c r="BH82" i="15"/>
  <c r="F33" i="15" s="1"/>
  <c r="BC65" i="1" s="1"/>
  <c r="BG82" i="15"/>
  <c r="F32" i="15" s="1"/>
  <c r="BB65" i="1" s="1"/>
  <c r="BF82" i="15"/>
  <c r="J31" i="15" s="1"/>
  <c r="AW65" i="1" s="1"/>
  <c r="T82" i="15"/>
  <c r="T81" i="15" s="1"/>
  <c r="R82" i="15"/>
  <c r="R81" i="15" s="1"/>
  <c r="R80" i="15" s="1"/>
  <c r="R79" i="15" s="1"/>
  <c r="P82" i="15"/>
  <c r="P81" i="15" s="1"/>
  <c r="P80" i="15" s="1"/>
  <c r="P79" i="15" s="1"/>
  <c r="AU65" i="1" s="1"/>
  <c r="BK82" i="15"/>
  <c r="BK81" i="15" s="1"/>
  <c r="J82" i="15"/>
  <c r="BE82" i="15" s="1"/>
  <c r="J75" i="15"/>
  <c r="F75" i="15"/>
  <c r="F73" i="15"/>
  <c r="E71" i="15"/>
  <c r="F51" i="15"/>
  <c r="F49" i="15"/>
  <c r="E47" i="15"/>
  <c r="E45" i="15"/>
  <c r="J21" i="15"/>
  <c r="E21" i="15"/>
  <c r="J51" i="15" s="1"/>
  <c r="J20" i="15"/>
  <c r="J18" i="15"/>
  <c r="E18" i="15"/>
  <c r="F52" i="15" s="1"/>
  <c r="J17" i="15"/>
  <c r="J12" i="15"/>
  <c r="J49" i="15" s="1"/>
  <c r="E7" i="15"/>
  <c r="E69" i="15" s="1"/>
  <c r="AY64" i="1"/>
  <c r="AX64" i="1"/>
  <c r="BI115" i="14"/>
  <c r="BH115" i="14"/>
  <c r="BG115" i="14"/>
  <c r="BF115" i="14"/>
  <c r="T115" i="14"/>
  <c r="R115" i="14"/>
  <c r="P115" i="14"/>
  <c r="BK115" i="14"/>
  <c r="J115" i="14"/>
  <c r="BE115" i="14" s="1"/>
  <c r="BI114" i="14"/>
  <c r="BH114" i="14"/>
  <c r="BG114" i="14"/>
  <c r="BF114" i="14"/>
  <c r="T114" i="14"/>
  <c r="R114" i="14"/>
  <c r="P114" i="14"/>
  <c r="BK114" i="14"/>
  <c r="J114" i="14"/>
  <c r="BE114" i="14" s="1"/>
  <c r="BI111" i="14"/>
  <c r="BH111" i="14"/>
  <c r="BG111" i="14"/>
  <c r="BF111" i="14"/>
  <c r="T111" i="14"/>
  <c r="T110" i="14" s="1"/>
  <c r="R111" i="14"/>
  <c r="R110" i="14" s="1"/>
  <c r="P111" i="14"/>
  <c r="P110" i="14" s="1"/>
  <c r="BK111" i="14"/>
  <c r="BK110" i="14" s="1"/>
  <c r="J110" i="14" s="1"/>
  <c r="J60" i="14" s="1"/>
  <c r="J111" i="14"/>
  <c r="BE111" i="14" s="1"/>
  <c r="BI109" i="14"/>
  <c r="BH109" i="14"/>
  <c r="BG109" i="14"/>
  <c r="BF109" i="14"/>
  <c r="BE109" i="14"/>
  <c r="T109" i="14"/>
  <c r="R109" i="14"/>
  <c r="P109" i="14"/>
  <c r="BK109" i="14"/>
  <c r="J109" i="14"/>
  <c r="BI106" i="14"/>
  <c r="BH106" i="14"/>
  <c r="BG106" i="14"/>
  <c r="BF106" i="14"/>
  <c r="BE106" i="14"/>
  <c r="T106" i="14"/>
  <c r="R106" i="14"/>
  <c r="P106" i="14"/>
  <c r="BK106" i="14"/>
  <c r="J106" i="14"/>
  <c r="BI104" i="14"/>
  <c r="BH104" i="14"/>
  <c r="BG104" i="14"/>
  <c r="BF104" i="14"/>
  <c r="BE104" i="14"/>
  <c r="T104" i="14"/>
  <c r="R104" i="14"/>
  <c r="P104" i="14"/>
  <c r="BK104" i="14"/>
  <c r="J104" i="14"/>
  <c r="BI102" i="14"/>
  <c r="BH102" i="14"/>
  <c r="BG102" i="14"/>
  <c r="BF102" i="14"/>
  <c r="BE102" i="14"/>
  <c r="T102" i="14"/>
  <c r="T101" i="14" s="1"/>
  <c r="R102" i="14"/>
  <c r="R101" i="14" s="1"/>
  <c r="P102" i="14"/>
  <c r="P101" i="14" s="1"/>
  <c r="BK102" i="14"/>
  <c r="BK101" i="14" s="1"/>
  <c r="J101" i="14" s="1"/>
  <c r="J59" i="14" s="1"/>
  <c r="J102" i="14"/>
  <c r="BI98" i="14"/>
  <c r="BH98" i="14"/>
  <c r="BG98" i="14"/>
  <c r="BF98" i="14"/>
  <c r="T98" i="14"/>
  <c r="R98" i="14"/>
  <c r="P98" i="14"/>
  <c r="BK98" i="14"/>
  <c r="J98" i="14"/>
  <c r="BE98" i="14" s="1"/>
  <c r="BI95" i="14"/>
  <c r="BH95" i="14"/>
  <c r="BG95" i="14"/>
  <c r="BF95" i="14"/>
  <c r="T95" i="14"/>
  <c r="R95" i="14"/>
  <c r="P95" i="14"/>
  <c r="BK95" i="14"/>
  <c r="J95" i="14"/>
  <c r="BE95" i="14" s="1"/>
  <c r="BI92" i="14"/>
  <c r="BH92" i="14"/>
  <c r="BG92" i="14"/>
  <c r="BF92" i="14"/>
  <c r="T92" i="14"/>
  <c r="R92" i="14"/>
  <c r="P92" i="14"/>
  <c r="BK92" i="14"/>
  <c r="J92" i="14"/>
  <c r="BE92" i="14" s="1"/>
  <c r="BI89" i="14"/>
  <c r="BH89" i="14"/>
  <c r="BG89" i="14"/>
  <c r="BF89" i="14"/>
  <c r="T89" i="14"/>
  <c r="R89" i="14"/>
  <c r="P89" i="14"/>
  <c r="BK89" i="14"/>
  <c r="J89" i="14"/>
  <c r="BE89" i="14" s="1"/>
  <c r="BI86" i="14"/>
  <c r="BH86" i="14"/>
  <c r="BG86" i="14"/>
  <c r="BF86" i="14"/>
  <c r="T86" i="14"/>
  <c r="R86" i="14"/>
  <c r="P86" i="14"/>
  <c r="BK86" i="14"/>
  <c r="J86" i="14"/>
  <c r="BE86" i="14" s="1"/>
  <c r="BI83" i="14"/>
  <c r="F34" i="14" s="1"/>
  <c r="BD64" i="1" s="1"/>
  <c r="BH83" i="14"/>
  <c r="BG83" i="14"/>
  <c r="BF83" i="14"/>
  <c r="BE83" i="14"/>
  <c r="T83" i="14"/>
  <c r="R83" i="14"/>
  <c r="P83" i="14"/>
  <c r="BK83" i="14"/>
  <c r="J83" i="14"/>
  <c r="F76" i="14"/>
  <c r="J74" i="14"/>
  <c r="F74" i="14"/>
  <c r="E72" i="14"/>
  <c r="F51" i="14"/>
  <c r="F49" i="14"/>
  <c r="E47" i="14"/>
  <c r="J21" i="14"/>
  <c r="E21" i="14"/>
  <c r="J76" i="14" s="1"/>
  <c r="J20" i="14"/>
  <c r="J18" i="14"/>
  <c r="E18" i="14"/>
  <c r="J17" i="14"/>
  <c r="J12" i="14"/>
  <c r="J49" i="14" s="1"/>
  <c r="E7" i="14"/>
  <c r="E45" i="14" s="1"/>
  <c r="T111" i="13"/>
  <c r="BK101" i="13"/>
  <c r="J101" i="13" s="1"/>
  <c r="J59" i="13" s="1"/>
  <c r="AY63" i="1"/>
  <c r="AX63" i="1"/>
  <c r="BI115" i="13"/>
  <c r="BH115" i="13"/>
  <c r="BG115" i="13"/>
  <c r="BF115" i="13"/>
  <c r="BE115" i="13"/>
  <c r="T115" i="13"/>
  <c r="R115" i="13"/>
  <c r="P115" i="13"/>
  <c r="BK115" i="13"/>
  <c r="BK111" i="13" s="1"/>
  <c r="J111" i="13" s="1"/>
  <c r="J115" i="13"/>
  <c r="BI112" i="13"/>
  <c r="BH112" i="13"/>
  <c r="BG112" i="13"/>
  <c r="BF112" i="13"/>
  <c r="T112" i="13"/>
  <c r="R112" i="13"/>
  <c r="R111" i="13" s="1"/>
  <c r="P112" i="13"/>
  <c r="P111" i="13" s="1"/>
  <c r="BK112" i="13"/>
  <c r="J112" i="13"/>
  <c r="BE112" i="13" s="1"/>
  <c r="J60" i="13"/>
  <c r="BI109" i="13"/>
  <c r="BH109" i="13"/>
  <c r="BG109" i="13"/>
  <c r="BF109" i="13"/>
  <c r="T109" i="13"/>
  <c r="R109" i="13"/>
  <c r="P109" i="13"/>
  <c r="BK109" i="13"/>
  <c r="J109" i="13"/>
  <c r="BE109" i="13" s="1"/>
  <c r="BI106" i="13"/>
  <c r="BH106" i="13"/>
  <c r="BG106" i="13"/>
  <c r="BF106" i="13"/>
  <c r="T106" i="13"/>
  <c r="R106" i="13"/>
  <c r="P106" i="13"/>
  <c r="BK106" i="13"/>
  <c r="J106" i="13"/>
  <c r="BE106" i="13" s="1"/>
  <c r="BI104" i="13"/>
  <c r="BH104" i="13"/>
  <c r="BG104" i="13"/>
  <c r="BF104" i="13"/>
  <c r="BE104" i="13"/>
  <c r="T104" i="13"/>
  <c r="R104" i="13"/>
  <c r="P104" i="13"/>
  <c r="BK104" i="13"/>
  <c r="J104" i="13"/>
  <c r="BI102" i="13"/>
  <c r="BH102" i="13"/>
  <c r="BG102" i="13"/>
  <c r="BF102" i="13"/>
  <c r="T102" i="13"/>
  <c r="T101" i="13" s="1"/>
  <c r="R102" i="13"/>
  <c r="R101" i="13" s="1"/>
  <c r="P102" i="13"/>
  <c r="P101" i="13" s="1"/>
  <c r="BK102" i="13"/>
  <c r="J102" i="13"/>
  <c r="BE102" i="13" s="1"/>
  <c r="BI98" i="13"/>
  <c r="BH98" i="13"/>
  <c r="BG98" i="13"/>
  <c r="BF98" i="13"/>
  <c r="T98" i="13"/>
  <c r="R98" i="13"/>
  <c r="P98" i="13"/>
  <c r="BK98" i="13"/>
  <c r="J98" i="13"/>
  <c r="BE98" i="13" s="1"/>
  <c r="BI95" i="13"/>
  <c r="BH95" i="13"/>
  <c r="BG95" i="13"/>
  <c r="BF95" i="13"/>
  <c r="BE95" i="13"/>
  <c r="T95" i="13"/>
  <c r="R95" i="13"/>
  <c r="P95" i="13"/>
  <c r="BK95" i="13"/>
  <c r="J95" i="13"/>
  <c r="BI92" i="13"/>
  <c r="BH92" i="13"/>
  <c r="BG92" i="13"/>
  <c r="BF92" i="13"/>
  <c r="T92" i="13"/>
  <c r="R92" i="13"/>
  <c r="P92" i="13"/>
  <c r="BK92" i="13"/>
  <c r="J92" i="13"/>
  <c r="BE92" i="13" s="1"/>
  <c r="BI89" i="13"/>
  <c r="BH89" i="13"/>
  <c r="BG89" i="13"/>
  <c r="BF89" i="13"/>
  <c r="BE89" i="13"/>
  <c r="T89" i="13"/>
  <c r="R89" i="13"/>
  <c r="P89" i="13"/>
  <c r="BK89" i="13"/>
  <c r="J89" i="13"/>
  <c r="BI86" i="13"/>
  <c r="BH86" i="13"/>
  <c r="BG86" i="13"/>
  <c r="BF86" i="13"/>
  <c r="T86" i="13"/>
  <c r="R86" i="13"/>
  <c r="P86" i="13"/>
  <c r="BK86" i="13"/>
  <c r="J86" i="13"/>
  <c r="BE86" i="13" s="1"/>
  <c r="BI83" i="13"/>
  <c r="BH83" i="13"/>
  <c r="BG83" i="13"/>
  <c r="BF83" i="13"/>
  <c r="BE83" i="13"/>
  <c r="T83" i="13"/>
  <c r="T82" i="13" s="1"/>
  <c r="T81" i="13" s="1"/>
  <c r="T80" i="13" s="1"/>
  <c r="R83" i="13"/>
  <c r="R82" i="13" s="1"/>
  <c r="R81" i="13" s="1"/>
  <c r="R80" i="13" s="1"/>
  <c r="P83" i="13"/>
  <c r="BK83" i="13"/>
  <c r="J83" i="13"/>
  <c r="F76" i="13"/>
  <c r="J74" i="13"/>
  <c r="F74" i="13"/>
  <c r="E72" i="13"/>
  <c r="F51" i="13"/>
  <c r="F49" i="13"/>
  <c r="E47" i="13"/>
  <c r="J21" i="13"/>
  <c r="E21" i="13"/>
  <c r="J76" i="13" s="1"/>
  <c r="J20" i="13"/>
  <c r="J18" i="13"/>
  <c r="E18" i="13"/>
  <c r="J17" i="13"/>
  <c r="J12" i="13"/>
  <c r="J49" i="13" s="1"/>
  <c r="E7" i="13"/>
  <c r="E45" i="13" s="1"/>
  <c r="T122" i="12"/>
  <c r="BK118" i="12"/>
  <c r="J118" i="12" s="1"/>
  <c r="J60" i="12" s="1"/>
  <c r="AY62" i="1"/>
  <c r="AX62" i="1"/>
  <c r="BI125" i="12"/>
  <c r="BH125" i="12"/>
  <c r="BG125" i="12"/>
  <c r="BF125" i="12"/>
  <c r="BE125" i="12"/>
  <c r="T125" i="12"/>
  <c r="R125" i="12"/>
  <c r="R122" i="12" s="1"/>
  <c r="P125" i="12"/>
  <c r="BK125" i="12"/>
  <c r="J125" i="12"/>
  <c r="BI123" i="12"/>
  <c r="BH123" i="12"/>
  <c r="BG123" i="12"/>
  <c r="BF123" i="12"/>
  <c r="BE123" i="12"/>
  <c r="T123" i="12"/>
  <c r="R123" i="12"/>
  <c r="P123" i="12"/>
  <c r="P122" i="12" s="1"/>
  <c r="BK123" i="12"/>
  <c r="BK122" i="12" s="1"/>
  <c r="J122" i="12" s="1"/>
  <c r="J61" i="12" s="1"/>
  <c r="J123" i="12"/>
  <c r="BI119" i="12"/>
  <c r="BH119" i="12"/>
  <c r="BG119" i="12"/>
  <c r="BF119" i="12"/>
  <c r="T119" i="12"/>
  <c r="T118" i="12" s="1"/>
  <c r="R119" i="12"/>
  <c r="P119" i="12"/>
  <c r="P118" i="12" s="1"/>
  <c r="BK119" i="12"/>
  <c r="J119" i="12"/>
  <c r="BE119" i="12" s="1"/>
  <c r="BI116" i="12"/>
  <c r="BH116" i="12"/>
  <c r="BG116" i="12"/>
  <c r="BF116" i="12"/>
  <c r="BE116" i="12"/>
  <c r="T116" i="12"/>
  <c r="R116" i="12"/>
  <c r="P116" i="12"/>
  <c r="BK116" i="12"/>
  <c r="J116" i="12"/>
  <c r="BI113" i="12"/>
  <c r="BH113" i="12"/>
  <c r="BG113" i="12"/>
  <c r="BF113" i="12"/>
  <c r="T113" i="12"/>
  <c r="R113" i="12"/>
  <c r="P113" i="12"/>
  <c r="BK113" i="12"/>
  <c r="J113" i="12"/>
  <c r="BE113" i="12" s="1"/>
  <c r="BI107" i="12"/>
  <c r="BH107" i="12"/>
  <c r="BG107" i="12"/>
  <c r="BF107" i="12"/>
  <c r="BE107" i="12"/>
  <c r="T107" i="12"/>
  <c r="R107" i="12"/>
  <c r="R106" i="12" s="1"/>
  <c r="P107" i="12"/>
  <c r="BK107" i="12"/>
  <c r="BK106" i="12" s="1"/>
  <c r="J106" i="12" s="1"/>
  <c r="J59" i="12" s="1"/>
  <c r="J107" i="12"/>
  <c r="BI103" i="12"/>
  <c r="BH103" i="12"/>
  <c r="BG103" i="12"/>
  <c r="BF103" i="12"/>
  <c r="BE103" i="12"/>
  <c r="T103" i="12"/>
  <c r="R103" i="12"/>
  <c r="P103" i="12"/>
  <c r="BK103" i="12"/>
  <c r="J103" i="12"/>
  <c r="BI100" i="12"/>
  <c r="BH100" i="12"/>
  <c r="BG100" i="12"/>
  <c r="F32" i="12" s="1"/>
  <c r="BB62" i="1" s="1"/>
  <c r="BF100" i="12"/>
  <c r="T100" i="12"/>
  <c r="R100" i="12"/>
  <c r="P100" i="12"/>
  <c r="BK100" i="12"/>
  <c r="J100" i="12"/>
  <c r="BE100" i="12" s="1"/>
  <c r="BI97" i="12"/>
  <c r="BH97" i="12"/>
  <c r="BG97" i="12"/>
  <c r="BF97" i="12"/>
  <c r="BE97" i="12"/>
  <c r="T97" i="12"/>
  <c r="R97" i="12"/>
  <c r="P97" i="12"/>
  <c r="BK97" i="12"/>
  <c r="J97" i="12"/>
  <c r="BI94" i="12"/>
  <c r="BH94" i="12"/>
  <c r="BG94" i="12"/>
  <c r="BF94" i="12"/>
  <c r="T94" i="12"/>
  <c r="R94" i="12"/>
  <c r="P94" i="12"/>
  <c r="BK94" i="12"/>
  <c r="J94" i="12"/>
  <c r="BE94" i="12" s="1"/>
  <c r="BI91" i="12"/>
  <c r="BH91" i="12"/>
  <c r="BG91" i="12"/>
  <c r="BF91" i="12"/>
  <c r="BE91" i="12"/>
  <c r="T91" i="12"/>
  <c r="R91" i="12"/>
  <c r="P91" i="12"/>
  <c r="P83" i="12" s="1"/>
  <c r="BK91" i="12"/>
  <c r="J91" i="12"/>
  <c r="BI84" i="12"/>
  <c r="F34" i="12" s="1"/>
  <c r="BD62" i="1" s="1"/>
  <c r="BH84" i="12"/>
  <c r="F33" i="12" s="1"/>
  <c r="BC62" i="1" s="1"/>
  <c r="BG84" i="12"/>
  <c r="BF84" i="12"/>
  <c r="T84" i="12"/>
  <c r="T83" i="12" s="1"/>
  <c r="R84" i="12"/>
  <c r="R83" i="12" s="1"/>
  <c r="P84" i="12"/>
  <c r="BK84" i="12"/>
  <c r="J84" i="12"/>
  <c r="BE84" i="12" s="1"/>
  <c r="J77" i="12"/>
  <c r="F77" i="12"/>
  <c r="F75" i="12"/>
  <c r="E73" i="12"/>
  <c r="F51" i="12"/>
  <c r="J49" i="12"/>
  <c r="F49" i="12"/>
  <c r="E47" i="12"/>
  <c r="J21" i="12"/>
  <c r="E21" i="12"/>
  <c r="J51" i="12" s="1"/>
  <c r="J20" i="12"/>
  <c r="J18" i="12"/>
  <c r="E18" i="12"/>
  <c r="F52" i="12" s="1"/>
  <c r="J17" i="12"/>
  <c r="J12" i="12"/>
  <c r="J75" i="12" s="1"/>
  <c r="E7" i="12"/>
  <c r="P225" i="11"/>
  <c r="R214" i="11"/>
  <c r="P214" i="11"/>
  <c r="T191" i="11"/>
  <c r="T159" i="11"/>
  <c r="R125" i="11"/>
  <c r="P99" i="11"/>
  <c r="AY61" i="1"/>
  <c r="AX61" i="1"/>
  <c r="BI226" i="11"/>
  <c r="BH226" i="11"/>
  <c r="BG226" i="11"/>
  <c r="BF226" i="11"/>
  <c r="BE226" i="11"/>
  <c r="T226" i="11"/>
  <c r="T225" i="11" s="1"/>
  <c r="R226" i="11"/>
  <c r="R225" i="11" s="1"/>
  <c r="P226" i="11"/>
  <c r="BK226" i="11"/>
  <c r="BK225" i="11" s="1"/>
  <c r="J225" i="11" s="1"/>
  <c r="J74" i="11" s="1"/>
  <c r="J226" i="11"/>
  <c r="BI224" i="11"/>
  <c r="BH224" i="11"/>
  <c r="BG224" i="11"/>
  <c r="BF224" i="11"/>
  <c r="T224" i="11"/>
  <c r="R224" i="11"/>
  <c r="P224" i="11"/>
  <c r="BK224" i="11"/>
  <c r="J224" i="11"/>
  <c r="BE224" i="11" s="1"/>
  <c r="BI223" i="11"/>
  <c r="BH223" i="11"/>
  <c r="BG223" i="11"/>
  <c r="BF223" i="11"/>
  <c r="BE223" i="11"/>
  <c r="T223" i="11"/>
  <c r="R223" i="11"/>
  <c r="P223" i="11"/>
  <c r="BK223" i="11"/>
  <c r="J223" i="11"/>
  <c r="BI222" i="11"/>
  <c r="BH222" i="11"/>
  <c r="BG222" i="11"/>
  <c r="BF222" i="11"/>
  <c r="T222" i="11"/>
  <c r="R222" i="11"/>
  <c r="P222" i="11"/>
  <c r="BK222" i="11"/>
  <c r="J222" i="11"/>
  <c r="BE222" i="11" s="1"/>
  <c r="BI221" i="11"/>
  <c r="BH221" i="11"/>
  <c r="BG221" i="11"/>
  <c r="BF221" i="11"/>
  <c r="BE221" i="11"/>
  <c r="T221" i="11"/>
  <c r="R221" i="11"/>
  <c r="P221" i="11"/>
  <c r="BK221" i="11"/>
  <c r="J221" i="11"/>
  <c r="BI220" i="11"/>
  <c r="BH220" i="11"/>
  <c r="BG220" i="11"/>
  <c r="BF220" i="11"/>
  <c r="T220" i="11"/>
  <c r="R220" i="11"/>
  <c r="P220" i="11"/>
  <c r="BK220" i="11"/>
  <c r="J220" i="11"/>
  <c r="BE220" i="11" s="1"/>
  <c r="BI219" i="11"/>
  <c r="BH219" i="11"/>
  <c r="BG219" i="11"/>
  <c r="BF219" i="11"/>
  <c r="BE219" i="11"/>
  <c r="T219" i="11"/>
  <c r="R219" i="11"/>
  <c r="P219" i="11"/>
  <c r="BK219" i="11"/>
  <c r="J219" i="11"/>
  <c r="BI218" i="11"/>
  <c r="BH218" i="11"/>
  <c r="BG218" i="11"/>
  <c r="BF218" i="11"/>
  <c r="T218" i="11"/>
  <c r="R218" i="11"/>
  <c r="P218" i="11"/>
  <c r="BK218" i="11"/>
  <c r="J218" i="11"/>
  <c r="BE218" i="11" s="1"/>
  <c r="BI217" i="11"/>
  <c r="BH217" i="11"/>
  <c r="BG217" i="11"/>
  <c r="BF217" i="11"/>
  <c r="BE217" i="11"/>
  <c r="T217" i="11"/>
  <c r="R217" i="11"/>
  <c r="P217" i="11"/>
  <c r="BK217" i="11"/>
  <c r="J217" i="11"/>
  <c r="BI216" i="11"/>
  <c r="BH216" i="11"/>
  <c r="BG216" i="11"/>
  <c r="BF216" i="11"/>
  <c r="T216" i="11"/>
  <c r="R216" i="11"/>
  <c r="P216" i="11"/>
  <c r="BK216" i="11"/>
  <c r="J216" i="11"/>
  <c r="BE216" i="11" s="1"/>
  <c r="BI215" i="11"/>
  <c r="BH215" i="11"/>
  <c r="BG215" i="11"/>
  <c r="BF215" i="11"/>
  <c r="BE215" i="11"/>
  <c r="T215" i="11"/>
  <c r="T214" i="11" s="1"/>
  <c r="R215" i="11"/>
  <c r="P215" i="11"/>
  <c r="BK215" i="11"/>
  <c r="BK214" i="11" s="1"/>
  <c r="J214" i="11" s="1"/>
  <c r="J73" i="11" s="1"/>
  <c r="J215" i="11"/>
  <c r="BI213" i="11"/>
  <c r="BH213" i="11"/>
  <c r="BG213" i="11"/>
  <c r="BF213" i="11"/>
  <c r="BE213" i="11"/>
  <c r="T213" i="11"/>
  <c r="R213" i="11"/>
  <c r="P213" i="11"/>
  <c r="BK213" i="11"/>
  <c r="J213" i="11"/>
  <c r="BI212" i="11"/>
  <c r="BH212" i="11"/>
  <c r="BG212" i="11"/>
  <c r="BF212" i="11"/>
  <c r="T212" i="11"/>
  <c r="R212" i="11"/>
  <c r="P212" i="11"/>
  <c r="BK212" i="11"/>
  <c r="J212" i="11"/>
  <c r="BE212" i="11" s="1"/>
  <c r="BI211" i="11"/>
  <c r="BH211" i="11"/>
  <c r="BG211" i="11"/>
  <c r="BF211" i="11"/>
  <c r="BE211" i="11"/>
  <c r="T211" i="11"/>
  <c r="R211" i="11"/>
  <c r="P211" i="11"/>
  <c r="BK211" i="11"/>
  <c r="J211" i="11"/>
  <c r="BI210" i="11"/>
  <c r="BH210" i="11"/>
  <c r="BG210" i="11"/>
  <c r="BF210" i="11"/>
  <c r="T210" i="11"/>
  <c r="R210" i="11"/>
  <c r="P210" i="11"/>
  <c r="BK210" i="11"/>
  <c r="J210" i="11"/>
  <c r="BE210" i="11" s="1"/>
  <c r="BI209" i="11"/>
  <c r="BH209" i="11"/>
  <c r="BG209" i="11"/>
  <c r="BF209" i="11"/>
  <c r="BE209" i="11"/>
  <c r="T209" i="11"/>
  <c r="R209" i="11"/>
  <c r="P209" i="11"/>
  <c r="BK209" i="11"/>
  <c r="J209" i="11"/>
  <c r="BI208" i="11"/>
  <c r="BH208" i="11"/>
  <c r="BG208" i="11"/>
  <c r="BF208" i="11"/>
  <c r="T208" i="11"/>
  <c r="R208" i="11"/>
  <c r="P208" i="11"/>
  <c r="BK208" i="11"/>
  <c r="J208" i="11"/>
  <c r="BE208" i="11" s="1"/>
  <c r="BI207" i="11"/>
  <c r="BH207" i="11"/>
  <c r="BG207" i="11"/>
  <c r="BF207" i="11"/>
  <c r="BE207" i="11"/>
  <c r="T207" i="11"/>
  <c r="R207" i="11"/>
  <c r="P207" i="11"/>
  <c r="BK207" i="11"/>
  <c r="J207" i="11"/>
  <c r="BI206" i="11"/>
  <c r="BH206" i="11"/>
  <c r="BG206" i="11"/>
  <c r="BF206" i="11"/>
  <c r="T206" i="11"/>
  <c r="R206" i="11"/>
  <c r="P206" i="11"/>
  <c r="BK206" i="11"/>
  <c r="J206" i="11"/>
  <c r="BE206" i="11" s="1"/>
  <c r="BI205" i="11"/>
  <c r="BH205" i="11"/>
  <c r="BG205" i="11"/>
  <c r="BF205" i="11"/>
  <c r="BE205" i="11"/>
  <c r="T205" i="11"/>
  <c r="R205" i="11"/>
  <c r="P205" i="11"/>
  <c r="BK205" i="11"/>
  <c r="J205" i="11"/>
  <c r="BI204" i="11"/>
  <c r="BH204" i="11"/>
  <c r="BG204" i="11"/>
  <c r="BF204" i="11"/>
  <c r="T204" i="11"/>
  <c r="R204" i="11"/>
  <c r="P204" i="11"/>
  <c r="BK204" i="11"/>
  <c r="J204" i="11"/>
  <c r="BE204" i="11" s="1"/>
  <c r="BI203" i="11"/>
  <c r="BH203" i="11"/>
  <c r="BG203" i="11"/>
  <c r="BF203" i="11"/>
  <c r="BE203" i="11"/>
  <c r="T203" i="11"/>
  <c r="R203" i="11"/>
  <c r="P203" i="11"/>
  <c r="BK203" i="11"/>
  <c r="J203" i="11"/>
  <c r="BI202" i="11"/>
  <c r="BH202" i="11"/>
  <c r="BG202" i="11"/>
  <c r="BF202" i="11"/>
  <c r="T202" i="11"/>
  <c r="R202" i="11"/>
  <c r="P202" i="11"/>
  <c r="BK202" i="11"/>
  <c r="J202" i="11"/>
  <c r="BE202" i="11" s="1"/>
  <c r="BI201" i="11"/>
  <c r="BH201" i="11"/>
  <c r="BG201" i="11"/>
  <c r="BF201" i="11"/>
  <c r="BE201" i="11"/>
  <c r="T201" i="11"/>
  <c r="R201" i="11"/>
  <c r="P201" i="11"/>
  <c r="BK201" i="11"/>
  <c r="J201" i="11"/>
  <c r="BI200" i="11"/>
  <c r="BH200" i="11"/>
  <c r="BG200" i="11"/>
  <c r="BF200" i="11"/>
  <c r="T200" i="11"/>
  <c r="R200" i="11"/>
  <c r="P200" i="11"/>
  <c r="BK200" i="11"/>
  <c r="J200" i="11"/>
  <c r="BE200" i="11" s="1"/>
  <c r="BI199" i="11"/>
  <c r="BH199" i="11"/>
  <c r="BG199" i="11"/>
  <c r="BF199" i="11"/>
  <c r="BE199" i="11"/>
  <c r="T199" i="11"/>
  <c r="R199" i="11"/>
  <c r="P199" i="11"/>
  <c r="BK199" i="11"/>
  <c r="J199" i="11"/>
  <c r="BI198" i="11"/>
  <c r="BH198" i="11"/>
  <c r="BG198" i="11"/>
  <c r="BF198" i="11"/>
  <c r="T198" i="11"/>
  <c r="R198" i="11"/>
  <c r="P198" i="11"/>
  <c r="BK198" i="11"/>
  <c r="J198" i="11"/>
  <c r="BE198" i="11" s="1"/>
  <c r="BI197" i="11"/>
  <c r="BH197" i="11"/>
  <c r="BG197" i="11"/>
  <c r="BF197" i="11"/>
  <c r="BE197" i="11"/>
  <c r="T197" i="11"/>
  <c r="R197" i="11"/>
  <c r="P197" i="11"/>
  <c r="BK197" i="11"/>
  <c r="J197" i="11"/>
  <c r="BI196" i="11"/>
  <c r="BH196" i="11"/>
  <c r="BG196" i="11"/>
  <c r="BF196" i="11"/>
  <c r="T196" i="11"/>
  <c r="R196" i="11"/>
  <c r="P196" i="11"/>
  <c r="BK196" i="11"/>
  <c r="J196" i="11"/>
  <c r="BE196" i="11" s="1"/>
  <c r="BI195" i="11"/>
  <c r="BH195" i="11"/>
  <c r="BG195" i="11"/>
  <c r="BF195" i="11"/>
  <c r="BE195" i="11"/>
  <c r="T195" i="11"/>
  <c r="R195" i="11"/>
  <c r="P195" i="11"/>
  <c r="BK195" i="11"/>
  <c r="J195" i="11"/>
  <c r="BI193" i="11"/>
  <c r="BH193" i="11"/>
  <c r="BG193" i="11"/>
  <c r="BF193" i="11"/>
  <c r="BE193" i="11"/>
  <c r="T193" i="11"/>
  <c r="R193" i="11"/>
  <c r="P193" i="11"/>
  <c r="BK193" i="11"/>
  <c r="BK191" i="11" s="1"/>
  <c r="J191" i="11" s="1"/>
  <c r="J71" i="11" s="1"/>
  <c r="J193" i="11"/>
  <c r="BI192" i="11"/>
  <c r="BH192" i="11"/>
  <c r="BG192" i="11"/>
  <c r="BF192" i="11"/>
  <c r="T192" i="11"/>
  <c r="R192" i="11"/>
  <c r="R191" i="11" s="1"/>
  <c r="P192" i="11"/>
  <c r="P191" i="11" s="1"/>
  <c r="BK192" i="11"/>
  <c r="J192" i="11"/>
  <c r="BE192" i="11" s="1"/>
  <c r="BI190" i="11"/>
  <c r="BH190" i="11"/>
  <c r="BG190" i="11"/>
  <c r="BF190" i="11"/>
  <c r="BE190" i="11"/>
  <c r="T190" i="11"/>
  <c r="R190" i="11"/>
  <c r="P190" i="11"/>
  <c r="BK190" i="11"/>
  <c r="J190" i="11"/>
  <c r="BI189" i="11"/>
  <c r="BH189" i="11"/>
  <c r="BG189" i="11"/>
  <c r="BF189" i="11"/>
  <c r="T189" i="11"/>
  <c r="R189" i="11"/>
  <c r="P189" i="11"/>
  <c r="BK189" i="11"/>
  <c r="J189" i="11"/>
  <c r="BE189" i="11" s="1"/>
  <c r="BI188" i="11"/>
  <c r="BH188" i="11"/>
  <c r="BG188" i="11"/>
  <c r="BF188" i="11"/>
  <c r="T188" i="11"/>
  <c r="R188" i="11"/>
  <c r="P188" i="11"/>
  <c r="BK188" i="11"/>
  <c r="J188" i="11"/>
  <c r="BE188" i="11" s="1"/>
  <c r="BI187" i="11"/>
  <c r="BH187" i="11"/>
  <c r="BG187" i="11"/>
  <c r="BF187" i="11"/>
  <c r="T187" i="11"/>
  <c r="R187" i="11"/>
  <c r="P187" i="11"/>
  <c r="BK187" i="11"/>
  <c r="J187" i="11"/>
  <c r="BE187" i="11" s="1"/>
  <c r="BI186" i="11"/>
  <c r="BH186" i="11"/>
  <c r="BG186" i="11"/>
  <c r="BF186" i="11"/>
  <c r="BE186" i="11"/>
  <c r="T186" i="11"/>
  <c r="R186" i="11"/>
  <c r="P186" i="11"/>
  <c r="BK186" i="11"/>
  <c r="J186" i="11"/>
  <c r="BI185" i="11"/>
  <c r="BH185" i="11"/>
  <c r="BG185" i="11"/>
  <c r="BF185" i="11"/>
  <c r="T185" i="11"/>
  <c r="R185" i="11"/>
  <c r="P185" i="11"/>
  <c r="BK185" i="11"/>
  <c r="J185" i="11"/>
  <c r="BE185" i="11" s="1"/>
  <c r="BI184" i="11"/>
  <c r="BH184" i="11"/>
  <c r="BG184" i="11"/>
  <c r="BF184" i="11"/>
  <c r="BE184" i="11"/>
  <c r="T184" i="11"/>
  <c r="R184" i="11"/>
  <c r="P184" i="11"/>
  <c r="P183" i="11" s="1"/>
  <c r="BK184" i="11"/>
  <c r="BK183" i="11" s="1"/>
  <c r="J183" i="11" s="1"/>
  <c r="J70" i="11" s="1"/>
  <c r="J184" i="11"/>
  <c r="BI182" i="11"/>
  <c r="BH182" i="11"/>
  <c r="BG182" i="11"/>
  <c r="BF182" i="11"/>
  <c r="T182" i="11"/>
  <c r="R182" i="11"/>
  <c r="R180" i="11" s="1"/>
  <c r="P182" i="11"/>
  <c r="BK182" i="11"/>
  <c r="J182" i="11"/>
  <c r="BE182" i="11" s="1"/>
  <c r="BI181" i="11"/>
  <c r="BH181" i="11"/>
  <c r="BG181" i="11"/>
  <c r="BF181" i="11"/>
  <c r="BE181" i="11"/>
  <c r="T181" i="11"/>
  <c r="R181" i="11"/>
  <c r="P181" i="11"/>
  <c r="P180" i="11" s="1"/>
  <c r="BK181" i="11"/>
  <c r="BK180" i="11" s="1"/>
  <c r="J180" i="11" s="1"/>
  <c r="J69" i="11" s="1"/>
  <c r="J181" i="11"/>
  <c r="BI179" i="11"/>
  <c r="BH179" i="11"/>
  <c r="BG179" i="11"/>
  <c r="BF179" i="11"/>
  <c r="BE179" i="11"/>
  <c r="T179" i="11"/>
  <c r="R179" i="11"/>
  <c r="P179" i="11"/>
  <c r="BK179" i="11"/>
  <c r="J179" i="11"/>
  <c r="BI178" i="11"/>
  <c r="BH178" i="11"/>
  <c r="BG178" i="11"/>
  <c r="BF178" i="11"/>
  <c r="T178" i="11"/>
  <c r="R178" i="11"/>
  <c r="P178" i="11"/>
  <c r="BK178" i="11"/>
  <c r="J178" i="11"/>
  <c r="BE178" i="11" s="1"/>
  <c r="BI177" i="11"/>
  <c r="BH177" i="11"/>
  <c r="BG177" i="11"/>
  <c r="BF177" i="11"/>
  <c r="BE177" i="11"/>
  <c r="T177" i="11"/>
  <c r="R177" i="11"/>
  <c r="P177" i="11"/>
  <c r="BK177" i="11"/>
  <c r="BK175" i="11" s="1"/>
  <c r="J175" i="11" s="1"/>
  <c r="J68" i="11" s="1"/>
  <c r="J177" i="11"/>
  <c r="BI176" i="11"/>
  <c r="BH176" i="11"/>
  <c r="BG176" i="11"/>
  <c r="BF176" i="11"/>
  <c r="T176" i="11"/>
  <c r="R176" i="11"/>
  <c r="P176" i="11"/>
  <c r="P175" i="11" s="1"/>
  <c r="BK176" i="11"/>
  <c r="J176" i="11"/>
  <c r="BE176" i="11" s="1"/>
  <c r="BI174" i="11"/>
  <c r="BH174" i="11"/>
  <c r="BG174" i="11"/>
  <c r="BF174" i="11"/>
  <c r="BE174" i="11"/>
  <c r="T174" i="11"/>
  <c r="R174" i="11"/>
  <c r="P174" i="11"/>
  <c r="BK174" i="11"/>
  <c r="BK172" i="11" s="1"/>
  <c r="J172" i="11" s="1"/>
  <c r="J67" i="11" s="1"/>
  <c r="J174" i="11"/>
  <c r="BI173" i="11"/>
  <c r="BH173" i="11"/>
  <c r="BG173" i="11"/>
  <c r="BF173" i="11"/>
  <c r="T173" i="11"/>
  <c r="T172" i="11" s="1"/>
  <c r="R173" i="11"/>
  <c r="R172" i="11" s="1"/>
  <c r="P173" i="11"/>
  <c r="BK173" i="11"/>
  <c r="J173" i="11"/>
  <c r="BE173" i="11" s="1"/>
  <c r="BI171" i="11"/>
  <c r="BH171" i="11"/>
  <c r="BG171" i="11"/>
  <c r="BF171" i="11"/>
  <c r="T171" i="11"/>
  <c r="R171" i="11"/>
  <c r="P171" i="11"/>
  <c r="BK171" i="11"/>
  <c r="J171" i="11"/>
  <c r="BE171" i="11" s="1"/>
  <c r="BI170" i="11"/>
  <c r="BH170" i="11"/>
  <c r="BG170" i="11"/>
  <c r="BF170" i="11"/>
  <c r="BE170" i="11"/>
  <c r="T170" i="11"/>
  <c r="R170" i="11"/>
  <c r="P170" i="11"/>
  <c r="BK170" i="11"/>
  <c r="J170" i="11"/>
  <c r="BI169" i="11"/>
  <c r="BH169" i="11"/>
  <c r="BG169" i="11"/>
  <c r="BF169" i="11"/>
  <c r="T169" i="11"/>
  <c r="R169" i="11"/>
  <c r="R168" i="11" s="1"/>
  <c r="P169" i="11"/>
  <c r="P168" i="11" s="1"/>
  <c r="BK169" i="11"/>
  <c r="J169" i="11"/>
  <c r="BE169" i="11" s="1"/>
  <c r="BI167" i="11"/>
  <c r="BH167" i="11"/>
  <c r="BG167" i="11"/>
  <c r="BF167" i="11"/>
  <c r="BE167" i="11"/>
  <c r="T167" i="11"/>
  <c r="R167" i="11"/>
  <c r="P167" i="11"/>
  <c r="P165" i="11" s="1"/>
  <c r="BK167" i="11"/>
  <c r="J167" i="11"/>
  <c r="BI166" i="11"/>
  <c r="BH166" i="11"/>
  <c r="BG166" i="11"/>
  <c r="BF166" i="11"/>
  <c r="T166" i="11"/>
  <c r="T165" i="11" s="1"/>
  <c r="R166" i="11"/>
  <c r="R165" i="11" s="1"/>
  <c r="P166" i="11"/>
  <c r="BK166" i="11"/>
  <c r="J166" i="11"/>
  <c r="BE166" i="11" s="1"/>
  <c r="BI164" i="11"/>
  <c r="BH164" i="11"/>
  <c r="BG164" i="11"/>
  <c r="BF164" i="11"/>
  <c r="T164" i="11"/>
  <c r="R164" i="11"/>
  <c r="P164" i="11"/>
  <c r="BK164" i="11"/>
  <c r="J164" i="11"/>
  <c r="BE164" i="11" s="1"/>
  <c r="BI163" i="11"/>
  <c r="BH163" i="11"/>
  <c r="BG163" i="11"/>
  <c r="BF163" i="11"/>
  <c r="T163" i="11"/>
  <c r="R163" i="11"/>
  <c r="P163" i="11"/>
  <c r="BK163" i="11"/>
  <c r="J163" i="11"/>
  <c r="BE163" i="11" s="1"/>
  <c r="BI162" i="11"/>
  <c r="BH162" i="11"/>
  <c r="BG162" i="11"/>
  <c r="BF162" i="11"/>
  <c r="T162" i="11"/>
  <c r="R162" i="11"/>
  <c r="P162" i="11"/>
  <c r="BK162" i="11"/>
  <c r="J162" i="11"/>
  <c r="BE162" i="11" s="1"/>
  <c r="BI161" i="11"/>
  <c r="BH161" i="11"/>
  <c r="BG161" i="11"/>
  <c r="BF161" i="11"/>
  <c r="BE161" i="11"/>
  <c r="T161" i="11"/>
  <c r="R161" i="11"/>
  <c r="P161" i="11"/>
  <c r="BK161" i="11"/>
  <c r="J161" i="11"/>
  <c r="BI160" i="11"/>
  <c r="BH160" i="11"/>
  <c r="BG160" i="11"/>
  <c r="BF160" i="11"/>
  <c r="T160" i="11"/>
  <c r="R160" i="11"/>
  <c r="R159" i="11" s="1"/>
  <c r="P160" i="11"/>
  <c r="BK160" i="11"/>
  <c r="J160" i="11"/>
  <c r="BE160" i="11" s="1"/>
  <c r="BI158" i="11"/>
  <c r="BH158" i="11"/>
  <c r="BG158" i="11"/>
  <c r="BF158" i="11"/>
  <c r="BE158" i="11"/>
  <c r="T158" i="11"/>
  <c r="R158" i="11"/>
  <c r="P158" i="11"/>
  <c r="BK158" i="11"/>
  <c r="J158" i="11"/>
  <c r="BI157" i="11"/>
  <c r="BH157" i="11"/>
  <c r="BG157" i="11"/>
  <c r="BF157" i="11"/>
  <c r="T157" i="11"/>
  <c r="R157" i="11"/>
  <c r="P157" i="11"/>
  <c r="BK157" i="11"/>
  <c r="J157" i="11"/>
  <c r="BE157" i="11" s="1"/>
  <c r="BI156" i="11"/>
  <c r="BH156" i="11"/>
  <c r="BG156" i="11"/>
  <c r="BF156" i="11"/>
  <c r="BE156" i="11"/>
  <c r="T156" i="11"/>
  <c r="R156" i="11"/>
  <c r="P156" i="11"/>
  <c r="BK156" i="11"/>
  <c r="J156" i="11"/>
  <c r="BI155" i="11"/>
  <c r="BH155" i="11"/>
  <c r="BG155" i="11"/>
  <c r="BF155" i="11"/>
  <c r="T155" i="11"/>
  <c r="R155" i="11"/>
  <c r="P155" i="11"/>
  <c r="BK155" i="11"/>
  <c r="J155" i="11"/>
  <c r="BE155" i="11" s="1"/>
  <c r="BI154" i="11"/>
  <c r="BH154" i="11"/>
  <c r="BG154" i="11"/>
  <c r="BF154" i="11"/>
  <c r="BE154" i="11"/>
  <c r="T154" i="11"/>
  <c r="R154" i="11"/>
  <c r="P154" i="11"/>
  <c r="BK154" i="11"/>
  <c r="J154" i="11"/>
  <c r="BI153" i="11"/>
  <c r="BH153" i="11"/>
  <c r="BG153" i="11"/>
  <c r="BF153" i="11"/>
  <c r="T153" i="11"/>
  <c r="R153" i="11"/>
  <c r="P153" i="11"/>
  <c r="BK153" i="11"/>
  <c r="J153" i="11"/>
  <c r="BE153" i="11" s="1"/>
  <c r="BI152" i="11"/>
  <c r="BH152" i="11"/>
  <c r="BG152" i="11"/>
  <c r="BF152" i="11"/>
  <c r="BE152" i="11"/>
  <c r="T152" i="11"/>
  <c r="R152" i="11"/>
  <c r="P152" i="11"/>
  <c r="BK152" i="11"/>
  <c r="J152" i="11"/>
  <c r="BI151" i="11"/>
  <c r="BH151" i="11"/>
  <c r="BG151" i="11"/>
  <c r="BF151" i="11"/>
  <c r="T151" i="11"/>
  <c r="R151" i="11"/>
  <c r="P151" i="11"/>
  <c r="BK151" i="11"/>
  <c r="J151" i="11"/>
  <c r="BE151" i="11" s="1"/>
  <c r="BI150" i="11"/>
  <c r="BH150" i="11"/>
  <c r="BG150" i="11"/>
  <c r="BF150" i="11"/>
  <c r="BE150" i="11"/>
  <c r="T150" i="11"/>
  <c r="R150" i="11"/>
  <c r="P150" i="11"/>
  <c r="BK150" i="11"/>
  <c r="J150" i="11"/>
  <c r="BI149" i="11"/>
  <c r="BH149" i="11"/>
  <c r="BG149" i="11"/>
  <c r="BF149" i="11"/>
  <c r="T149" i="11"/>
  <c r="R149" i="11"/>
  <c r="P149" i="11"/>
  <c r="BK149" i="11"/>
  <c r="J149" i="11"/>
  <c r="BE149" i="11" s="1"/>
  <c r="BI148" i="11"/>
  <c r="BH148" i="11"/>
  <c r="BG148" i="11"/>
  <c r="BF148" i="11"/>
  <c r="BE148" i="11"/>
  <c r="T148" i="11"/>
  <c r="R148" i="11"/>
  <c r="P148" i="11"/>
  <c r="BK148" i="11"/>
  <c r="J148" i="11"/>
  <c r="BI147" i="11"/>
  <c r="BH147" i="11"/>
  <c r="BG147" i="11"/>
  <c r="BF147" i="11"/>
  <c r="T147" i="11"/>
  <c r="R147" i="11"/>
  <c r="P147" i="11"/>
  <c r="BK147" i="11"/>
  <c r="J147" i="11"/>
  <c r="BE147" i="11" s="1"/>
  <c r="BI146" i="11"/>
  <c r="BH146" i="11"/>
  <c r="BG146" i="11"/>
  <c r="BF146" i="11"/>
  <c r="BE146" i="11"/>
  <c r="T146" i="11"/>
  <c r="R146" i="11"/>
  <c r="P146" i="11"/>
  <c r="BK146" i="11"/>
  <c r="J146" i="11"/>
  <c r="BI145" i="11"/>
  <c r="BH145" i="11"/>
  <c r="BG145" i="11"/>
  <c r="BF145" i="11"/>
  <c r="T145" i="11"/>
  <c r="R145" i="11"/>
  <c r="P145" i="11"/>
  <c r="BK145" i="11"/>
  <c r="J145" i="11"/>
  <c r="BE145" i="11" s="1"/>
  <c r="BI144" i="11"/>
  <c r="BH144" i="11"/>
  <c r="BG144" i="11"/>
  <c r="BF144" i="11"/>
  <c r="BE144" i="11"/>
  <c r="T144" i="11"/>
  <c r="R144" i="11"/>
  <c r="P144" i="11"/>
  <c r="BK144" i="11"/>
  <c r="J144" i="11"/>
  <c r="BI143" i="11"/>
  <c r="BH143" i="11"/>
  <c r="BG143" i="11"/>
  <c r="BF143" i="11"/>
  <c r="T143" i="11"/>
  <c r="R143" i="11"/>
  <c r="P143" i="11"/>
  <c r="BK143" i="11"/>
  <c r="J143" i="11"/>
  <c r="BE143" i="11" s="1"/>
  <c r="BI142" i="11"/>
  <c r="BH142" i="11"/>
  <c r="BG142" i="11"/>
  <c r="BF142" i="11"/>
  <c r="BE142" i="11"/>
  <c r="T142" i="11"/>
  <c r="R142" i="11"/>
  <c r="P142" i="11"/>
  <c r="BK142" i="11"/>
  <c r="J142" i="11"/>
  <c r="BI141" i="11"/>
  <c r="BH141" i="11"/>
  <c r="BG141" i="11"/>
  <c r="BF141" i="11"/>
  <c r="T141" i="11"/>
  <c r="R141" i="11"/>
  <c r="R140" i="11" s="1"/>
  <c r="P141" i="11"/>
  <c r="BK141" i="11"/>
  <c r="J141" i="11"/>
  <c r="BE141" i="11" s="1"/>
  <c r="BI139" i="11"/>
  <c r="BH139" i="11"/>
  <c r="BG139" i="11"/>
  <c r="BF139" i="11"/>
  <c r="T139" i="11"/>
  <c r="R139" i="11"/>
  <c r="P139" i="11"/>
  <c r="BK139" i="11"/>
  <c r="J139" i="11"/>
  <c r="BE139" i="11" s="1"/>
  <c r="BI138" i="11"/>
  <c r="BH138" i="11"/>
  <c r="BG138" i="11"/>
  <c r="BF138" i="11"/>
  <c r="T138" i="11"/>
  <c r="R138" i="11"/>
  <c r="P138" i="11"/>
  <c r="BK138" i="11"/>
  <c r="J138" i="11"/>
  <c r="BE138" i="11" s="1"/>
  <c r="BI137" i="11"/>
  <c r="BH137" i="11"/>
  <c r="BG137" i="11"/>
  <c r="BF137" i="11"/>
  <c r="T137" i="11"/>
  <c r="R137" i="11"/>
  <c r="P137" i="11"/>
  <c r="BK137" i="11"/>
  <c r="J137" i="11"/>
  <c r="BE137" i="11" s="1"/>
  <c r="BI136" i="11"/>
  <c r="BH136" i="11"/>
  <c r="BG136" i="11"/>
  <c r="BF136" i="11"/>
  <c r="BE136" i="11"/>
  <c r="T136" i="11"/>
  <c r="R136" i="11"/>
  <c r="P136" i="11"/>
  <c r="BK136" i="11"/>
  <c r="J136" i="11"/>
  <c r="BI135" i="11"/>
  <c r="BH135" i="11"/>
  <c r="BG135" i="11"/>
  <c r="BF135" i="11"/>
  <c r="T135" i="11"/>
  <c r="R135" i="11"/>
  <c r="P135" i="11"/>
  <c r="BK135" i="11"/>
  <c r="J135" i="11"/>
  <c r="BE135" i="11" s="1"/>
  <c r="BI134" i="11"/>
  <c r="BH134" i="11"/>
  <c r="BG134" i="11"/>
  <c r="BF134" i="11"/>
  <c r="BE134" i="11"/>
  <c r="T134" i="11"/>
  <c r="R134" i="11"/>
  <c r="P134" i="11"/>
  <c r="BK134" i="11"/>
  <c r="J134" i="11"/>
  <c r="BI133" i="11"/>
  <c r="BH133" i="11"/>
  <c r="BG133" i="11"/>
  <c r="BF133" i="11"/>
  <c r="T133" i="11"/>
  <c r="R133" i="11"/>
  <c r="P133" i="11"/>
  <c r="P132" i="11" s="1"/>
  <c r="BK133" i="11"/>
  <c r="J133" i="11"/>
  <c r="BE133" i="11" s="1"/>
  <c r="BI131" i="11"/>
  <c r="BH131" i="11"/>
  <c r="BG131" i="11"/>
  <c r="BF131" i="11"/>
  <c r="BE131" i="11"/>
  <c r="T131" i="11"/>
  <c r="R131" i="11"/>
  <c r="P131" i="11"/>
  <c r="BK131" i="11"/>
  <c r="J131" i="11"/>
  <c r="BI130" i="11"/>
  <c r="BH130" i="11"/>
  <c r="BG130" i="11"/>
  <c r="BF130" i="11"/>
  <c r="T130" i="11"/>
  <c r="R130" i="11"/>
  <c r="P130" i="11"/>
  <c r="BK130" i="11"/>
  <c r="J130" i="11"/>
  <c r="BE130" i="11" s="1"/>
  <c r="BI129" i="11"/>
  <c r="BH129" i="11"/>
  <c r="BG129" i="11"/>
  <c r="BF129" i="11"/>
  <c r="BE129" i="11"/>
  <c r="T129" i="11"/>
  <c r="R129" i="11"/>
  <c r="P129" i="11"/>
  <c r="BK129" i="11"/>
  <c r="J129" i="11"/>
  <c r="BI128" i="11"/>
  <c r="BH128" i="11"/>
  <c r="BG128" i="11"/>
  <c r="BF128" i="11"/>
  <c r="T128" i="11"/>
  <c r="R128" i="11"/>
  <c r="P128" i="11"/>
  <c r="BK128" i="11"/>
  <c r="J128" i="11"/>
  <c r="BE128" i="11" s="1"/>
  <c r="BI127" i="11"/>
  <c r="BH127" i="11"/>
  <c r="BG127" i="11"/>
  <c r="BF127" i="11"/>
  <c r="BE127" i="11"/>
  <c r="T127" i="11"/>
  <c r="R127" i="11"/>
  <c r="P127" i="11"/>
  <c r="BK127" i="11"/>
  <c r="J127" i="11"/>
  <c r="BI126" i="11"/>
  <c r="BH126" i="11"/>
  <c r="BG126" i="11"/>
  <c r="BF126" i="11"/>
  <c r="T126" i="11"/>
  <c r="T125" i="11" s="1"/>
  <c r="R126" i="11"/>
  <c r="P126" i="11"/>
  <c r="BK126" i="11"/>
  <c r="J126" i="11"/>
  <c r="BE126" i="11" s="1"/>
  <c r="BI124" i="11"/>
  <c r="BH124" i="11"/>
  <c r="BG124" i="11"/>
  <c r="BF124" i="11"/>
  <c r="T124" i="11"/>
  <c r="R124" i="11"/>
  <c r="P124" i="11"/>
  <c r="BK124" i="11"/>
  <c r="J124" i="11"/>
  <c r="BE124" i="11" s="1"/>
  <c r="BI123" i="11"/>
  <c r="BH123" i="11"/>
  <c r="BG123" i="11"/>
  <c r="BF123" i="11"/>
  <c r="T123" i="11"/>
  <c r="R123" i="11"/>
  <c r="P123" i="11"/>
  <c r="BK123" i="11"/>
  <c r="J123" i="11"/>
  <c r="BE123" i="11" s="1"/>
  <c r="BI122" i="11"/>
  <c r="BH122" i="11"/>
  <c r="BG122" i="11"/>
  <c r="BF122" i="11"/>
  <c r="T122" i="11"/>
  <c r="R122" i="11"/>
  <c r="P122" i="11"/>
  <c r="BK122" i="11"/>
  <c r="J122" i="11"/>
  <c r="BE122" i="11" s="1"/>
  <c r="BI121" i="11"/>
  <c r="BH121" i="11"/>
  <c r="BG121" i="11"/>
  <c r="BF121" i="11"/>
  <c r="T121" i="11"/>
  <c r="R121" i="11"/>
  <c r="P121" i="11"/>
  <c r="BK121" i="11"/>
  <c r="J121" i="11"/>
  <c r="BE121" i="11" s="1"/>
  <c r="BI120" i="11"/>
  <c r="BH120" i="11"/>
  <c r="BG120" i="11"/>
  <c r="BF120" i="11"/>
  <c r="T120" i="11"/>
  <c r="R120" i="11"/>
  <c r="P120" i="11"/>
  <c r="BK120" i="11"/>
  <c r="J120" i="11"/>
  <c r="BE120" i="11" s="1"/>
  <c r="BI119" i="11"/>
  <c r="BH119" i="11"/>
  <c r="BG119" i="11"/>
  <c r="BF119" i="11"/>
  <c r="BE119" i="11"/>
  <c r="T119" i="11"/>
  <c r="R119" i="11"/>
  <c r="P119" i="11"/>
  <c r="BK119" i="11"/>
  <c r="J119" i="11"/>
  <c r="BI118" i="11"/>
  <c r="BH118" i="11"/>
  <c r="BG118" i="11"/>
  <c r="BF118" i="11"/>
  <c r="T118" i="11"/>
  <c r="R118" i="11"/>
  <c r="P118" i="11"/>
  <c r="BK118" i="11"/>
  <c r="J118" i="11"/>
  <c r="BE118" i="11" s="1"/>
  <c r="BI117" i="11"/>
  <c r="BH117" i="11"/>
  <c r="BG117" i="11"/>
  <c r="BF117" i="11"/>
  <c r="BE117" i="11"/>
  <c r="T117" i="11"/>
  <c r="R117" i="11"/>
  <c r="P117" i="11"/>
  <c r="BK117" i="11"/>
  <c r="J117" i="11"/>
  <c r="BI116" i="11"/>
  <c r="BH116" i="11"/>
  <c r="BG116" i="11"/>
  <c r="BF116" i="11"/>
  <c r="T116" i="11"/>
  <c r="R116" i="11"/>
  <c r="P116" i="11"/>
  <c r="BK116" i="11"/>
  <c r="J116" i="11"/>
  <c r="BE116" i="11" s="1"/>
  <c r="BI115" i="11"/>
  <c r="BH115" i="11"/>
  <c r="BG115" i="11"/>
  <c r="BF115" i="11"/>
  <c r="T115" i="11"/>
  <c r="R115" i="11"/>
  <c r="P115" i="11"/>
  <c r="BK115" i="11"/>
  <c r="J115" i="11"/>
  <c r="BE115" i="11" s="1"/>
  <c r="BI114" i="11"/>
  <c r="BH114" i="11"/>
  <c r="BG114" i="11"/>
  <c r="BF114" i="11"/>
  <c r="T114" i="11"/>
  <c r="R114" i="11"/>
  <c r="P114" i="11"/>
  <c r="BK114" i="11"/>
  <c r="J114" i="11"/>
  <c r="BE114" i="11" s="1"/>
  <c r="BI113" i="11"/>
  <c r="BH113" i="11"/>
  <c r="BG113" i="11"/>
  <c r="BF113" i="11"/>
  <c r="T113" i="11"/>
  <c r="R113" i="11"/>
  <c r="P113" i="11"/>
  <c r="BK113" i="11"/>
  <c r="BK111" i="11" s="1"/>
  <c r="J111" i="11" s="1"/>
  <c r="J60" i="11" s="1"/>
  <c r="J113" i="11"/>
  <c r="BE113" i="11" s="1"/>
  <c r="BI112" i="11"/>
  <c r="BH112" i="11"/>
  <c r="BG112" i="11"/>
  <c r="BF112" i="11"/>
  <c r="BE112" i="11"/>
  <c r="T112" i="11"/>
  <c r="R112" i="11"/>
  <c r="R111" i="11" s="1"/>
  <c r="P112" i="11"/>
  <c r="BK112" i="11"/>
  <c r="J112" i="11"/>
  <c r="BI110" i="11"/>
  <c r="BH110" i="11"/>
  <c r="BG110" i="11"/>
  <c r="BF110" i="11"/>
  <c r="BE110" i="11"/>
  <c r="T110" i="11"/>
  <c r="R110" i="11"/>
  <c r="P110" i="11"/>
  <c r="BK110" i="11"/>
  <c r="J110" i="11"/>
  <c r="BI109" i="11"/>
  <c r="BH109" i="11"/>
  <c r="BG109" i="11"/>
  <c r="BF109" i="11"/>
  <c r="T109" i="11"/>
  <c r="R109" i="11"/>
  <c r="P109" i="11"/>
  <c r="BK109" i="11"/>
  <c r="J109" i="11"/>
  <c r="BE109" i="11" s="1"/>
  <c r="BI108" i="11"/>
  <c r="BH108" i="11"/>
  <c r="BG108" i="11"/>
  <c r="BF108" i="11"/>
  <c r="BE108" i="11"/>
  <c r="T108" i="11"/>
  <c r="R108" i="11"/>
  <c r="P108" i="11"/>
  <c r="BK108" i="11"/>
  <c r="J108" i="11"/>
  <c r="BI107" i="11"/>
  <c r="BH107" i="11"/>
  <c r="BG107" i="11"/>
  <c r="BF107" i="11"/>
  <c r="T107" i="11"/>
  <c r="R107" i="11"/>
  <c r="P107" i="11"/>
  <c r="BK107" i="11"/>
  <c r="J107" i="11"/>
  <c r="BE107" i="11" s="1"/>
  <c r="BI106" i="11"/>
  <c r="BH106" i="11"/>
  <c r="BG106" i="11"/>
  <c r="BF106" i="11"/>
  <c r="BE106" i="11"/>
  <c r="T106" i="11"/>
  <c r="R106" i="11"/>
  <c r="P106" i="11"/>
  <c r="BK106" i="11"/>
  <c r="J106" i="11"/>
  <c r="BI105" i="11"/>
  <c r="BH105" i="11"/>
  <c r="BG105" i="11"/>
  <c r="BF105" i="11"/>
  <c r="T105" i="11"/>
  <c r="R105" i="11"/>
  <c r="P105" i="11"/>
  <c r="BK105" i="11"/>
  <c r="J105" i="11"/>
  <c r="BE105" i="11" s="1"/>
  <c r="BI104" i="11"/>
  <c r="BH104" i="11"/>
  <c r="BG104" i="11"/>
  <c r="BF104" i="11"/>
  <c r="BE104" i="11"/>
  <c r="T104" i="11"/>
  <c r="R104" i="11"/>
  <c r="P104" i="11"/>
  <c r="BK104" i="11"/>
  <c r="BK102" i="11" s="1"/>
  <c r="J102" i="11" s="1"/>
  <c r="J59" i="11" s="1"/>
  <c r="J104" i="11"/>
  <c r="BI103" i="11"/>
  <c r="BH103" i="11"/>
  <c r="BG103" i="11"/>
  <c r="BF103" i="11"/>
  <c r="T103" i="11"/>
  <c r="R103" i="11"/>
  <c r="P103" i="11"/>
  <c r="BK103" i="11"/>
  <c r="J103" i="11"/>
  <c r="BE103" i="11" s="1"/>
  <c r="BI101" i="11"/>
  <c r="BH101" i="11"/>
  <c r="BG101" i="11"/>
  <c r="BF101" i="11"/>
  <c r="T101" i="11"/>
  <c r="R101" i="11"/>
  <c r="P101" i="11"/>
  <c r="BK101" i="11"/>
  <c r="J101" i="11"/>
  <c r="BE101" i="11" s="1"/>
  <c r="BI100" i="11"/>
  <c r="BH100" i="11"/>
  <c r="BG100" i="11"/>
  <c r="BF100" i="11"/>
  <c r="BE100" i="11"/>
  <c r="T100" i="11"/>
  <c r="T99" i="11" s="1"/>
  <c r="R100" i="11"/>
  <c r="P100" i="11"/>
  <c r="BK100" i="11"/>
  <c r="BK99" i="11" s="1"/>
  <c r="J99" i="11" s="1"/>
  <c r="J58" i="11" s="1"/>
  <c r="J100" i="11"/>
  <c r="BI98" i="11"/>
  <c r="BH98" i="11"/>
  <c r="BG98" i="11"/>
  <c r="BF98" i="11"/>
  <c r="T98" i="11"/>
  <c r="R98" i="11"/>
  <c r="P98" i="11"/>
  <c r="BK98" i="11"/>
  <c r="J98" i="11"/>
  <c r="BE98" i="11" s="1"/>
  <c r="BI96" i="11"/>
  <c r="BH96" i="11"/>
  <c r="BG96" i="11"/>
  <c r="BF96" i="11"/>
  <c r="BE96" i="11"/>
  <c r="T96" i="11"/>
  <c r="R96" i="11"/>
  <c r="P96" i="11"/>
  <c r="P95" i="11" s="1"/>
  <c r="BK96" i="11"/>
  <c r="BK95" i="11" s="1"/>
  <c r="J96" i="11"/>
  <c r="F91" i="11"/>
  <c r="J90" i="11"/>
  <c r="F90" i="11"/>
  <c r="F88" i="11"/>
  <c r="E86" i="11"/>
  <c r="J51" i="11"/>
  <c r="F51" i="11"/>
  <c r="F49" i="11"/>
  <c r="E47" i="11"/>
  <c r="E45" i="11"/>
  <c r="J21" i="11"/>
  <c r="E21" i="11"/>
  <c r="J20" i="11"/>
  <c r="J18" i="11"/>
  <c r="E18" i="11"/>
  <c r="F52" i="11" s="1"/>
  <c r="J17" i="11"/>
  <c r="J12" i="11"/>
  <c r="E7" i="11"/>
  <c r="E84" i="11" s="1"/>
  <c r="BK229" i="10"/>
  <c r="J229" i="10" s="1"/>
  <c r="J77" i="10" s="1"/>
  <c r="J198" i="10"/>
  <c r="BK145" i="10"/>
  <c r="J145" i="10" s="1"/>
  <c r="J65" i="10" s="1"/>
  <c r="P102" i="10"/>
  <c r="P101" i="10"/>
  <c r="AY60" i="1"/>
  <c r="AX60" i="1"/>
  <c r="BI240" i="10"/>
  <c r="BH240" i="10"/>
  <c r="BG240" i="10"/>
  <c r="BF240" i="10"/>
  <c r="T240" i="10"/>
  <c r="R240" i="10"/>
  <c r="P240" i="10"/>
  <c r="BK240" i="10"/>
  <c r="J240" i="10"/>
  <c r="BE240" i="10" s="1"/>
  <c r="BI239" i="10"/>
  <c r="BH239" i="10"/>
  <c r="BG239" i="10"/>
  <c r="BF239" i="10"/>
  <c r="BE239" i="10"/>
  <c r="T239" i="10"/>
  <c r="R239" i="10"/>
  <c r="P239" i="10"/>
  <c r="BK239" i="10"/>
  <c r="J239" i="10"/>
  <c r="BI238" i="10"/>
  <c r="BH238" i="10"/>
  <c r="BG238" i="10"/>
  <c r="BF238" i="10"/>
  <c r="T238" i="10"/>
  <c r="R238" i="10"/>
  <c r="R235" i="10" s="1"/>
  <c r="P238" i="10"/>
  <c r="BK238" i="10"/>
  <c r="J238" i="10"/>
  <c r="BE238" i="10" s="1"/>
  <c r="BI237" i="10"/>
  <c r="BH237" i="10"/>
  <c r="BG237" i="10"/>
  <c r="BF237" i="10"/>
  <c r="BE237" i="10"/>
  <c r="T237" i="10"/>
  <c r="R237" i="10"/>
  <c r="P237" i="10"/>
  <c r="BK237" i="10"/>
  <c r="J237" i="10"/>
  <c r="BI236" i="10"/>
  <c r="BH236" i="10"/>
  <c r="BG236" i="10"/>
  <c r="BF236" i="10"/>
  <c r="T236" i="10"/>
  <c r="T235" i="10" s="1"/>
  <c r="R236" i="10"/>
  <c r="P236" i="10"/>
  <c r="P235" i="10" s="1"/>
  <c r="BK236" i="10"/>
  <c r="J236" i="10"/>
  <c r="BE236" i="10" s="1"/>
  <c r="BI234" i="10"/>
  <c r="BH234" i="10"/>
  <c r="BG234" i="10"/>
  <c r="BF234" i="10"/>
  <c r="T234" i="10"/>
  <c r="R234" i="10"/>
  <c r="P234" i="10"/>
  <c r="BK234" i="10"/>
  <c r="J234" i="10"/>
  <c r="BE234" i="10" s="1"/>
  <c r="BI233" i="10"/>
  <c r="BH233" i="10"/>
  <c r="BG233" i="10"/>
  <c r="BF233" i="10"/>
  <c r="T233" i="10"/>
  <c r="R233" i="10"/>
  <c r="P233" i="10"/>
  <c r="BK233" i="10"/>
  <c r="J233" i="10"/>
  <c r="BE233" i="10" s="1"/>
  <c r="BI232" i="10"/>
  <c r="BH232" i="10"/>
  <c r="BG232" i="10"/>
  <c r="BF232" i="10"/>
  <c r="T232" i="10"/>
  <c r="R232" i="10"/>
  <c r="P232" i="10"/>
  <c r="BK232" i="10"/>
  <c r="J232" i="10"/>
  <c r="BE232" i="10" s="1"/>
  <c r="BI231" i="10"/>
  <c r="BH231" i="10"/>
  <c r="BG231" i="10"/>
  <c r="BF231" i="10"/>
  <c r="T231" i="10"/>
  <c r="R231" i="10"/>
  <c r="P231" i="10"/>
  <c r="BK231" i="10"/>
  <c r="J231" i="10"/>
  <c r="BE231" i="10" s="1"/>
  <c r="BI230" i="10"/>
  <c r="BH230" i="10"/>
  <c r="BG230" i="10"/>
  <c r="BF230" i="10"/>
  <c r="BE230" i="10"/>
  <c r="T230" i="10"/>
  <c r="T229" i="10" s="1"/>
  <c r="R230" i="10"/>
  <c r="R229" i="10" s="1"/>
  <c r="P230" i="10"/>
  <c r="BK230" i="10"/>
  <c r="J230" i="10"/>
  <c r="BI228" i="10"/>
  <c r="BH228" i="10"/>
  <c r="BG228" i="10"/>
  <c r="BF228" i="10"/>
  <c r="BE228" i="10"/>
  <c r="T228" i="10"/>
  <c r="R228" i="10"/>
  <c r="P228" i="10"/>
  <c r="BK228" i="10"/>
  <c r="J228" i="10"/>
  <c r="BI227" i="10"/>
  <c r="BH227" i="10"/>
  <c r="BG227" i="10"/>
  <c r="BF227" i="10"/>
  <c r="T227" i="10"/>
  <c r="R227" i="10"/>
  <c r="P227" i="10"/>
  <c r="BK227" i="10"/>
  <c r="J227" i="10"/>
  <c r="BE227" i="10" s="1"/>
  <c r="BI226" i="10"/>
  <c r="BH226" i="10"/>
  <c r="BG226" i="10"/>
  <c r="BF226" i="10"/>
  <c r="BE226" i="10"/>
  <c r="T226" i="10"/>
  <c r="T225" i="10" s="1"/>
  <c r="R226" i="10"/>
  <c r="P226" i="10"/>
  <c r="P225" i="10" s="1"/>
  <c r="BK226" i="10"/>
  <c r="BK225" i="10" s="1"/>
  <c r="J225" i="10" s="1"/>
  <c r="J76" i="10" s="1"/>
  <c r="J226" i="10"/>
  <c r="BI224" i="10"/>
  <c r="BH224" i="10"/>
  <c r="BG224" i="10"/>
  <c r="BF224" i="10"/>
  <c r="T224" i="10"/>
  <c r="R224" i="10"/>
  <c r="P224" i="10"/>
  <c r="BK224" i="10"/>
  <c r="J224" i="10"/>
  <c r="BE224" i="10" s="1"/>
  <c r="BI223" i="10"/>
  <c r="BH223" i="10"/>
  <c r="BG223" i="10"/>
  <c r="BF223" i="10"/>
  <c r="BE223" i="10"/>
  <c r="T223" i="10"/>
  <c r="R223" i="10"/>
  <c r="P223" i="10"/>
  <c r="BK223" i="10"/>
  <c r="J223" i="10"/>
  <c r="BI222" i="10"/>
  <c r="BH222" i="10"/>
  <c r="BG222" i="10"/>
  <c r="BF222" i="10"/>
  <c r="T222" i="10"/>
  <c r="R222" i="10"/>
  <c r="P222" i="10"/>
  <c r="BK222" i="10"/>
  <c r="J222" i="10"/>
  <c r="BE222" i="10" s="1"/>
  <c r="BI221" i="10"/>
  <c r="BH221" i="10"/>
  <c r="BG221" i="10"/>
  <c r="BF221" i="10"/>
  <c r="BE221" i="10"/>
  <c r="T221" i="10"/>
  <c r="R221" i="10"/>
  <c r="P221" i="10"/>
  <c r="P219" i="10" s="1"/>
  <c r="BK221" i="10"/>
  <c r="J221" i="10"/>
  <c r="BI220" i="10"/>
  <c r="BH220" i="10"/>
  <c r="BG220" i="10"/>
  <c r="BF220" i="10"/>
  <c r="T220" i="10"/>
  <c r="T219" i="10" s="1"/>
  <c r="T218" i="10" s="1"/>
  <c r="R220" i="10"/>
  <c r="P220" i="10"/>
  <c r="BK220" i="10"/>
  <c r="BK219" i="10" s="1"/>
  <c r="J220" i="10"/>
  <c r="BE220" i="10" s="1"/>
  <c r="BI217" i="10"/>
  <c r="BH217" i="10"/>
  <c r="BG217" i="10"/>
  <c r="BF217" i="10"/>
  <c r="T217" i="10"/>
  <c r="R217" i="10"/>
  <c r="P217" i="10"/>
  <c r="BK217" i="10"/>
  <c r="J217" i="10"/>
  <c r="BE217" i="10" s="1"/>
  <c r="BI216" i="10"/>
  <c r="BH216" i="10"/>
  <c r="BG216" i="10"/>
  <c r="BF216" i="10"/>
  <c r="BE216" i="10"/>
  <c r="T216" i="10"/>
  <c r="R216" i="10"/>
  <c r="P216" i="10"/>
  <c r="BK216" i="10"/>
  <c r="J216" i="10"/>
  <c r="BI215" i="10"/>
  <c r="BH215" i="10"/>
  <c r="BG215" i="10"/>
  <c r="BF215" i="10"/>
  <c r="T215" i="10"/>
  <c r="T213" i="10" s="1"/>
  <c r="R215" i="10"/>
  <c r="P215" i="10"/>
  <c r="BK215" i="10"/>
  <c r="J215" i="10"/>
  <c r="BE215" i="10" s="1"/>
  <c r="BI214" i="10"/>
  <c r="BH214" i="10"/>
  <c r="BG214" i="10"/>
  <c r="BF214" i="10"/>
  <c r="BE214" i="10"/>
  <c r="T214" i="10"/>
  <c r="R214" i="10"/>
  <c r="R213" i="10" s="1"/>
  <c r="P214" i="10"/>
  <c r="P213" i="10" s="1"/>
  <c r="BK214" i="10"/>
  <c r="BK213" i="10" s="1"/>
  <c r="J213" i="10" s="1"/>
  <c r="J73" i="10" s="1"/>
  <c r="J214" i="10"/>
  <c r="BI212" i="10"/>
  <c r="BH212" i="10"/>
  <c r="BG212" i="10"/>
  <c r="BF212" i="10"/>
  <c r="BE212" i="10"/>
  <c r="T212" i="10"/>
  <c r="R212" i="10"/>
  <c r="P212" i="10"/>
  <c r="BK212" i="10"/>
  <c r="J212" i="10"/>
  <c r="BI211" i="10"/>
  <c r="BH211" i="10"/>
  <c r="BG211" i="10"/>
  <c r="BF211" i="10"/>
  <c r="T211" i="10"/>
  <c r="R211" i="10"/>
  <c r="P211" i="10"/>
  <c r="BK211" i="10"/>
  <c r="J211" i="10"/>
  <c r="BE211" i="10" s="1"/>
  <c r="BI210" i="10"/>
  <c r="BH210" i="10"/>
  <c r="BG210" i="10"/>
  <c r="BF210" i="10"/>
  <c r="BE210" i="10"/>
  <c r="T210" i="10"/>
  <c r="R210" i="10"/>
  <c r="P210" i="10"/>
  <c r="BK210" i="10"/>
  <c r="J210" i="10"/>
  <c r="BI209" i="10"/>
  <c r="BH209" i="10"/>
  <c r="BG209" i="10"/>
  <c r="BF209" i="10"/>
  <c r="T209" i="10"/>
  <c r="R209" i="10"/>
  <c r="P209" i="10"/>
  <c r="BK209" i="10"/>
  <c r="J209" i="10"/>
  <c r="BE209" i="10" s="1"/>
  <c r="BI208" i="10"/>
  <c r="BH208" i="10"/>
  <c r="BG208" i="10"/>
  <c r="BF208" i="10"/>
  <c r="BE208" i="10"/>
  <c r="T208" i="10"/>
  <c r="R208" i="10"/>
  <c r="P208" i="10"/>
  <c r="BK208" i="10"/>
  <c r="J208" i="10"/>
  <c r="BI207" i="10"/>
  <c r="BH207" i="10"/>
  <c r="BG207" i="10"/>
  <c r="BF207" i="10"/>
  <c r="T207" i="10"/>
  <c r="R207" i="10"/>
  <c r="P207" i="10"/>
  <c r="BK207" i="10"/>
  <c r="J207" i="10"/>
  <c r="BE207" i="10" s="1"/>
  <c r="BI206" i="10"/>
  <c r="BH206" i="10"/>
  <c r="BG206" i="10"/>
  <c r="BF206" i="10"/>
  <c r="BE206" i="10"/>
  <c r="T206" i="10"/>
  <c r="R206" i="10"/>
  <c r="P206" i="10"/>
  <c r="BK206" i="10"/>
  <c r="J206" i="10"/>
  <c r="BI205" i="10"/>
  <c r="BH205" i="10"/>
  <c r="BG205" i="10"/>
  <c r="BF205" i="10"/>
  <c r="T205" i="10"/>
  <c r="R205" i="10"/>
  <c r="P205" i="10"/>
  <c r="BK205" i="10"/>
  <c r="J205" i="10"/>
  <c r="BE205" i="10" s="1"/>
  <c r="BI204" i="10"/>
  <c r="BH204" i="10"/>
  <c r="BG204" i="10"/>
  <c r="BF204" i="10"/>
  <c r="BE204" i="10"/>
  <c r="T204" i="10"/>
  <c r="R204" i="10"/>
  <c r="P204" i="10"/>
  <c r="BK204" i="10"/>
  <c r="J204" i="10"/>
  <c r="BI203" i="10"/>
  <c r="BH203" i="10"/>
  <c r="BG203" i="10"/>
  <c r="BF203" i="10"/>
  <c r="T203" i="10"/>
  <c r="R203" i="10"/>
  <c r="P203" i="10"/>
  <c r="BK203" i="10"/>
  <c r="J203" i="10"/>
  <c r="BE203" i="10" s="1"/>
  <c r="BI202" i="10"/>
  <c r="BH202" i="10"/>
  <c r="BG202" i="10"/>
  <c r="BF202" i="10"/>
  <c r="BE202" i="10"/>
  <c r="T202" i="10"/>
  <c r="R202" i="10"/>
  <c r="P202" i="10"/>
  <c r="BK202" i="10"/>
  <c r="J202" i="10"/>
  <c r="BI201" i="10"/>
  <c r="BH201" i="10"/>
  <c r="BG201" i="10"/>
  <c r="BF201" i="10"/>
  <c r="T201" i="10"/>
  <c r="T199" i="10" s="1"/>
  <c r="R201" i="10"/>
  <c r="P201" i="10"/>
  <c r="BK201" i="10"/>
  <c r="J201" i="10"/>
  <c r="BE201" i="10" s="1"/>
  <c r="BI200" i="10"/>
  <c r="BH200" i="10"/>
  <c r="BG200" i="10"/>
  <c r="BF200" i="10"/>
  <c r="BE200" i="10"/>
  <c r="T200" i="10"/>
  <c r="R200" i="10"/>
  <c r="P200" i="10"/>
  <c r="BK200" i="10"/>
  <c r="J200" i="10"/>
  <c r="J71" i="10"/>
  <c r="BI197" i="10"/>
  <c r="BH197" i="10"/>
  <c r="BG197" i="10"/>
  <c r="BF197" i="10"/>
  <c r="BE197" i="10"/>
  <c r="T197" i="10"/>
  <c r="R197" i="10"/>
  <c r="P197" i="10"/>
  <c r="BK197" i="10"/>
  <c r="J197" i="10"/>
  <c r="BI196" i="10"/>
  <c r="BH196" i="10"/>
  <c r="BG196" i="10"/>
  <c r="BF196" i="10"/>
  <c r="T196" i="10"/>
  <c r="R196" i="10"/>
  <c r="P196" i="10"/>
  <c r="BK196" i="10"/>
  <c r="J196" i="10"/>
  <c r="BE196" i="10" s="1"/>
  <c r="BI195" i="10"/>
  <c r="BH195" i="10"/>
  <c r="BG195" i="10"/>
  <c r="BF195" i="10"/>
  <c r="BE195" i="10"/>
  <c r="T195" i="10"/>
  <c r="R195" i="10"/>
  <c r="P195" i="10"/>
  <c r="BK195" i="10"/>
  <c r="J195" i="10"/>
  <c r="BI194" i="10"/>
  <c r="BH194" i="10"/>
  <c r="BG194" i="10"/>
  <c r="BF194" i="10"/>
  <c r="T194" i="10"/>
  <c r="R194" i="10"/>
  <c r="P194" i="10"/>
  <c r="BK194" i="10"/>
  <c r="J194" i="10"/>
  <c r="BE194" i="10" s="1"/>
  <c r="BI193" i="10"/>
  <c r="BH193" i="10"/>
  <c r="BG193" i="10"/>
  <c r="BF193" i="10"/>
  <c r="BE193" i="10"/>
  <c r="T193" i="10"/>
  <c r="R193" i="10"/>
  <c r="P193" i="10"/>
  <c r="BK193" i="10"/>
  <c r="J193" i="10"/>
  <c r="BI192" i="10"/>
  <c r="BH192" i="10"/>
  <c r="BG192" i="10"/>
  <c r="BF192" i="10"/>
  <c r="T192" i="10"/>
  <c r="R192" i="10"/>
  <c r="P192" i="10"/>
  <c r="BK192" i="10"/>
  <c r="J192" i="10"/>
  <c r="BE192" i="10" s="1"/>
  <c r="BI191" i="10"/>
  <c r="BH191" i="10"/>
  <c r="BG191" i="10"/>
  <c r="BF191" i="10"/>
  <c r="BE191" i="10"/>
  <c r="T191" i="10"/>
  <c r="R191" i="10"/>
  <c r="P191" i="10"/>
  <c r="BK191" i="10"/>
  <c r="J191" i="10"/>
  <c r="BI190" i="10"/>
  <c r="BH190" i="10"/>
  <c r="BG190" i="10"/>
  <c r="BF190" i="10"/>
  <c r="T190" i="10"/>
  <c r="R190" i="10"/>
  <c r="R188" i="10" s="1"/>
  <c r="R187" i="10" s="1"/>
  <c r="P190" i="10"/>
  <c r="BK190" i="10"/>
  <c r="J190" i="10"/>
  <c r="BE190" i="10" s="1"/>
  <c r="BI189" i="10"/>
  <c r="BH189" i="10"/>
  <c r="BG189" i="10"/>
  <c r="BF189" i="10"/>
  <c r="BE189" i="10"/>
  <c r="T189" i="10"/>
  <c r="R189" i="10"/>
  <c r="P189" i="10"/>
  <c r="BK189" i="10"/>
  <c r="BK188" i="10" s="1"/>
  <c r="J189" i="10"/>
  <c r="BI186" i="10"/>
  <c r="BH186" i="10"/>
  <c r="BG186" i="10"/>
  <c r="BF186" i="10"/>
  <c r="BE186" i="10"/>
  <c r="T186" i="10"/>
  <c r="R186" i="10"/>
  <c r="P186" i="10"/>
  <c r="BK186" i="10"/>
  <c r="J186" i="10"/>
  <c r="BI185" i="10"/>
  <c r="BH185" i="10"/>
  <c r="BG185" i="10"/>
  <c r="BF185" i="10"/>
  <c r="T185" i="10"/>
  <c r="R185" i="10"/>
  <c r="P185" i="10"/>
  <c r="BK185" i="10"/>
  <c r="J185" i="10"/>
  <c r="BE185" i="10" s="1"/>
  <c r="BI184" i="10"/>
  <c r="BH184" i="10"/>
  <c r="BG184" i="10"/>
  <c r="BF184" i="10"/>
  <c r="BE184" i="10"/>
  <c r="T184" i="10"/>
  <c r="R184" i="10"/>
  <c r="P184" i="10"/>
  <c r="BK184" i="10"/>
  <c r="J184" i="10"/>
  <c r="BI183" i="10"/>
  <c r="BH183" i="10"/>
  <c r="BG183" i="10"/>
  <c r="BF183" i="10"/>
  <c r="T183" i="10"/>
  <c r="R183" i="10"/>
  <c r="P183" i="10"/>
  <c r="BK183" i="10"/>
  <c r="J183" i="10"/>
  <c r="BE183" i="10" s="1"/>
  <c r="BI182" i="10"/>
  <c r="BH182" i="10"/>
  <c r="BG182" i="10"/>
  <c r="BF182" i="10"/>
  <c r="BE182" i="10"/>
  <c r="T182" i="10"/>
  <c r="R182" i="10"/>
  <c r="P182" i="10"/>
  <c r="BK182" i="10"/>
  <c r="J182" i="10"/>
  <c r="BI181" i="10"/>
  <c r="BH181" i="10"/>
  <c r="BG181" i="10"/>
  <c r="BF181" i="10"/>
  <c r="T181" i="10"/>
  <c r="R181" i="10"/>
  <c r="P181" i="10"/>
  <c r="BK181" i="10"/>
  <c r="J181" i="10"/>
  <c r="BE181" i="10" s="1"/>
  <c r="BI180" i="10"/>
  <c r="BH180" i="10"/>
  <c r="BG180" i="10"/>
  <c r="BF180" i="10"/>
  <c r="BE180" i="10"/>
  <c r="T180" i="10"/>
  <c r="R180" i="10"/>
  <c r="P180" i="10"/>
  <c r="BK180" i="10"/>
  <c r="J180" i="10"/>
  <c r="BI179" i="10"/>
  <c r="BH179" i="10"/>
  <c r="BG179" i="10"/>
  <c r="BF179" i="10"/>
  <c r="T179" i="10"/>
  <c r="R179" i="10"/>
  <c r="P179" i="10"/>
  <c r="BK179" i="10"/>
  <c r="J179" i="10"/>
  <c r="BE179" i="10" s="1"/>
  <c r="BI178" i="10"/>
  <c r="BH178" i="10"/>
  <c r="BG178" i="10"/>
  <c r="BF178" i="10"/>
  <c r="BE178" i="10"/>
  <c r="T178" i="10"/>
  <c r="R178" i="10"/>
  <c r="P178" i="10"/>
  <c r="BK178" i="10"/>
  <c r="J178" i="10"/>
  <c r="BI177" i="10"/>
  <c r="BH177" i="10"/>
  <c r="BG177" i="10"/>
  <c r="BF177" i="10"/>
  <c r="T177" i="10"/>
  <c r="R177" i="10"/>
  <c r="P177" i="10"/>
  <c r="BK177" i="10"/>
  <c r="BK176" i="10" s="1"/>
  <c r="J176" i="10" s="1"/>
  <c r="J68" i="10" s="1"/>
  <c r="J177" i="10"/>
  <c r="BE177" i="10" s="1"/>
  <c r="BI175" i="10"/>
  <c r="BH175" i="10"/>
  <c r="BG175" i="10"/>
  <c r="BF175" i="10"/>
  <c r="T175" i="10"/>
  <c r="R175" i="10"/>
  <c r="P175" i="10"/>
  <c r="BK175" i="10"/>
  <c r="J175" i="10"/>
  <c r="BE175" i="10" s="1"/>
  <c r="BI174" i="10"/>
  <c r="BH174" i="10"/>
  <c r="BG174" i="10"/>
  <c r="BF174" i="10"/>
  <c r="BE174" i="10"/>
  <c r="T174" i="10"/>
  <c r="R174" i="10"/>
  <c r="P174" i="10"/>
  <c r="BK174" i="10"/>
  <c r="J174" i="10"/>
  <c r="BI173" i="10"/>
  <c r="BH173" i="10"/>
  <c r="BG173" i="10"/>
  <c r="BF173" i="10"/>
  <c r="T173" i="10"/>
  <c r="R173" i="10"/>
  <c r="P173" i="10"/>
  <c r="BK173" i="10"/>
  <c r="J173" i="10"/>
  <c r="BE173" i="10" s="1"/>
  <c r="BI172" i="10"/>
  <c r="BH172" i="10"/>
  <c r="BG172" i="10"/>
  <c r="BF172" i="10"/>
  <c r="T172" i="10"/>
  <c r="R172" i="10"/>
  <c r="P172" i="10"/>
  <c r="BK172" i="10"/>
  <c r="J172" i="10"/>
  <c r="BE172" i="10" s="1"/>
  <c r="BI171" i="10"/>
  <c r="BH171" i="10"/>
  <c r="BG171" i="10"/>
  <c r="BF171" i="10"/>
  <c r="T171" i="10"/>
  <c r="R171" i="10"/>
  <c r="P171" i="10"/>
  <c r="BK171" i="10"/>
  <c r="J171" i="10"/>
  <c r="BE171" i="10" s="1"/>
  <c r="BI170" i="10"/>
  <c r="BH170" i="10"/>
  <c r="BG170" i="10"/>
  <c r="BF170" i="10"/>
  <c r="T170" i="10"/>
  <c r="R170" i="10"/>
  <c r="P170" i="10"/>
  <c r="BK170" i="10"/>
  <c r="J170" i="10"/>
  <c r="BE170" i="10" s="1"/>
  <c r="BI169" i="10"/>
  <c r="BH169" i="10"/>
  <c r="BG169" i="10"/>
  <c r="BF169" i="10"/>
  <c r="T169" i="10"/>
  <c r="R169" i="10"/>
  <c r="P169" i="10"/>
  <c r="BK169" i="10"/>
  <c r="J169" i="10"/>
  <c r="BE169" i="10" s="1"/>
  <c r="BI168" i="10"/>
  <c r="BH168" i="10"/>
  <c r="BG168" i="10"/>
  <c r="BF168" i="10"/>
  <c r="T168" i="10"/>
  <c r="R168" i="10"/>
  <c r="P168" i="10"/>
  <c r="BK168" i="10"/>
  <c r="J168" i="10"/>
  <c r="BE168" i="10" s="1"/>
  <c r="BI167" i="10"/>
  <c r="BH167" i="10"/>
  <c r="BG167" i="10"/>
  <c r="BF167" i="10"/>
  <c r="T167" i="10"/>
  <c r="R167" i="10"/>
  <c r="P167" i="10"/>
  <c r="BK167" i="10"/>
  <c r="J167" i="10"/>
  <c r="BE167" i="10" s="1"/>
  <c r="BI166" i="10"/>
  <c r="BH166" i="10"/>
  <c r="BG166" i="10"/>
  <c r="BF166" i="10"/>
  <c r="BE166" i="10"/>
  <c r="T166" i="10"/>
  <c r="R166" i="10"/>
  <c r="P166" i="10"/>
  <c r="BK166" i="10"/>
  <c r="J166" i="10"/>
  <c r="BI165" i="10"/>
  <c r="BH165" i="10"/>
  <c r="BG165" i="10"/>
  <c r="BF165" i="10"/>
  <c r="T165" i="10"/>
  <c r="R165" i="10"/>
  <c r="P165" i="10"/>
  <c r="P164" i="10" s="1"/>
  <c r="BK165" i="10"/>
  <c r="J165" i="10"/>
  <c r="BE165" i="10" s="1"/>
  <c r="BI163" i="10"/>
  <c r="BH163" i="10"/>
  <c r="BG163" i="10"/>
  <c r="BF163" i="10"/>
  <c r="BE163" i="10"/>
  <c r="T163" i="10"/>
  <c r="R163" i="10"/>
  <c r="P163" i="10"/>
  <c r="BK163" i="10"/>
  <c r="J163" i="10"/>
  <c r="BI162" i="10"/>
  <c r="BH162" i="10"/>
  <c r="BG162" i="10"/>
  <c r="BF162" i="10"/>
  <c r="T162" i="10"/>
  <c r="R162" i="10"/>
  <c r="P162" i="10"/>
  <c r="BK162" i="10"/>
  <c r="J162" i="10"/>
  <c r="BE162" i="10" s="1"/>
  <c r="BI161" i="10"/>
  <c r="BH161" i="10"/>
  <c r="BG161" i="10"/>
  <c r="BF161" i="10"/>
  <c r="BE161" i="10"/>
  <c r="T161" i="10"/>
  <c r="R161" i="10"/>
  <c r="P161" i="10"/>
  <c r="BK161" i="10"/>
  <c r="J161" i="10"/>
  <c r="BI160" i="10"/>
  <c r="BH160" i="10"/>
  <c r="BG160" i="10"/>
  <c r="BF160" i="10"/>
  <c r="T160" i="10"/>
  <c r="R160" i="10"/>
  <c r="R159" i="10" s="1"/>
  <c r="P160" i="10"/>
  <c r="P159" i="10" s="1"/>
  <c r="BK160" i="10"/>
  <c r="J160" i="10"/>
  <c r="BE160" i="10" s="1"/>
  <c r="BI158" i="10"/>
  <c r="BH158" i="10"/>
  <c r="BG158" i="10"/>
  <c r="BF158" i="10"/>
  <c r="T158" i="10"/>
  <c r="R158" i="10"/>
  <c r="P158" i="10"/>
  <c r="BK158" i="10"/>
  <c r="J158" i="10"/>
  <c r="BE158" i="10" s="1"/>
  <c r="BI157" i="10"/>
  <c r="BH157" i="10"/>
  <c r="BG157" i="10"/>
  <c r="BF157" i="10"/>
  <c r="BE157" i="10"/>
  <c r="T157" i="10"/>
  <c r="R157" i="10"/>
  <c r="P157" i="10"/>
  <c r="BK157" i="10"/>
  <c r="J157" i="10"/>
  <c r="BI156" i="10"/>
  <c r="BH156" i="10"/>
  <c r="BG156" i="10"/>
  <c r="BF156" i="10"/>
  <c r="T156" i="10"/>
  <c r="R156" i="10"/>
  <c r="P156" i="10"/>
  <c r="BK156" i="10"/>
  <c r="J156" i="10"/>
  <c r="BE156" i="10" s="1"/>
  <c r="BI155" i="10"/>
  <c r="BH155" i="10"/>
  <c r="BG155" i="10"/>
  <c r="BF155" i="10"/>
  <c r="T155" i="10"/>
  <c r="R155" i="10"/>
  <c r="P155" i="10"/>
  <c r="BK155" i="10"/>
  <c r="J155" i="10"/>
  <c r="BE155" i="10" s="1"/>
  <c r="BI154" i="10"/>
  <c r="BH154" i="10"/>
  <c r="BG154" i="10"/>
  <c r="BF154" i="10"/>
  <c r="BE154" i="10"/>
  <c r="T154" i="10"/>
  <c r="R154" i="10"/>
  <c r="P154" i="10"/>
  <c r="BK154" i="10"/>
  <c r="J154" i="10"/>
  <c r="BI153" i="10"/>
  <c r="BH153" i="10"/>
  <c r="BG153" i="10"/>
  <c r="BF153" i="10"/>
  <c r="T153" i="10"/>
  <c r="R153" i="10"/>
  <c r="P153" i="10"/>
  <c r="BK153" i="10"/>
  <c r="J153" i="10"/>
  <c r="BE153" i="10" s="1"/>
  <c r="BI152" i="10"/>
  <c r="BH152" i="10"/>
  <c r="BG152" i="10"/>
  <c r="BF152" i="10"/>
  <c r="BE152" i="10"/>
  <c r="T152" i="10"/>
  <c r="R152" i="10"/>
  <c r="P152" i="10"/>
  <c r="BK152" i="10"/>
  <c r="J152" i="10"/>
  <c r="BI151" i="10"/>
  <c r="BH151" i="10"/>
  <c r="BG151" i="10"/>
  <c r="BF151" i="10"/>
  <c r="T151" i="10"/>
  <c r="R151" i="10"/>
  <c r="P151" i="10"/>
  <c r="BK151" i="10"/>
  <c r="J151" i="10"/>
  <c r="BE151" i="10" s="1"/>
  <c r="BI150" i="10"/>
  <c r="BH150" i="10"/>
  <c r="BG150" i="10"/>
  <c r="BF150" i="10"/>
  <c r="BE150" i="10"/>
  <c r="T150" i="10"/>
  <c r="R150" i="10"/>
  <c r="P150" i="10"/>
  <c r="BK150" i="10"/>
  <c r="J150" i="10"/>
  <c r="BI149" i="10"/>
  <c r="BH149" i="10"/>
  <c r="BG149" i="10"/>
  <c r="BF149" i="10"/>
  <c r="T149" i="10"/>
  <c r="R149" i="10"/>
  <c r="P149" i="10"/>
  <c r="BK149" i="10"/>
  <c r="J149" i="10"/>
  <c r="BE149" i="10" s="1"/>
  <c r="BI148" i="10"/>
  <c r="BH148" i="10"/>
  <c r="BG148" i="10"/>
  <c r="BF148" i="10"/>
  <c r="BE148" i="10"/>
  <c r="T148" i="10"/>
  <c r="R148" i="10"/>
  <c r="P148" i="10"/>
  <c r="BK148" i="10"/>
  <c r="J148" i="10"/>
  <c r="BI147" i="10"/>
  <c r="BH147" i="10"/>
  <c r="BG147" i="10"/>
  <c r="BF147" i="10"/>
  <c r="T147" i="10"/>
  <c r="T145" i="10" s="1"/>
  <c r="R147" i="10"/>
  <c r="P147" i="10"/>
  <c r="BK147" i="10"/>
  <c r="J147" i="10"/>
  <c r="BE147" i="10" s="1"/>
  <c r="BI146" i="10"/>
  <c r="BH146" i="10"/>
  <c r="BG146" i="10"/>
  <c r="BF146" i="10"/>
  <c r="BE146" i="10"/>
  <c r="T146" i="10"/>
  <c r="R146" i="10"/>
  <c r="P146" i="10"/>
  <c r="P145" i="10" s="1"/>
  <c r="BK146" i="10"/>
  <c r="J146" i="10"/>
  <c r="BI144" i="10"/>
  <c r="BH144" i="10"/>
  <c r="BG144" i="10"/>
  <c r="BF144" i="10"/>
  <c r="BE144" i="10"/>
  <c r="T144" i="10"/>
  <c r="R144" i="10"/>
  <c r="P144" i="10"/>
  <c r="BK144" i="10"/>
  <c r="J144" i="10"/>
  <c r="BI143" i="10"/>
  <c r="BH143" i="10"/>
  <c r="BG143" i="10"/>
  <c r="BF143" i="10"/>
  <c r="T143" i="10"/>
  <c r="R143" i="10"/>
  <c r="P143" i="10"/>
  <c r="BK143" i="10"/>
  <c r="J143" i="10"/>
  <c r="BE143" i="10" s="1"/>
  <c r="BI142" i="10"/>
  <c r="BH142" i="10"/>
  <c r="BG142" i="10"/>
  <c r="BF142" i="10"/>
  <c r="BE142" i="10"/>
  <c r="T142" i="10"/>
  <c r="R142" i="10"/>
  <c r="P142" i="10"/>
  <c r="BK142" i="10"/>
  <c r="J142" i="10"/>
  <c r="BI141" i="10"/>
  <c r="BH141" i="10"/>
  <c r="BG141" i="10"/>
  <c r="BF141" i="10"/>
  <c r="T141" i="10"/>
  <c r="R141" i="10"/>
  <c r="P141" i="10"/>
  <c r="BK141" i="10"/>
  <c r="J141" i="10"/>
  <c r="BE141" i="10" s="1"/>
  <c r="BI140" i="10"/>
  <c r="BH140" i="10"/>
  <c r="BG140" i="10"/>
  <c r="BF140" i="10"/>
  <c r="BE140" i="10"/>
  <c r="T140" i="10"/>
  <c r="R140" i="10"/>
  <c r="P140" i="10"/>
  <c r="BK140" i="10"/>
  <c r="J140" i="10"/>
  <c r="BI139" i="10"/>
  <c r="BH139" i="10"/>
  <c r="BG139" i="10"/>
  <c r="BF139" i="10"/>
  <c r="T139" i="10"/>
  <c r="R139" i="10"/>
  <c r="P139" i="10"/>
  <c r="BK139" i="10"/>
  <c r="J139" i="10"/>
  <c r="BE139" i="10" s="1"/>
  <c r="BI138" i="10"/>
  <c r="BH138" i="10"/>
  <c r="BG138" i="10"/>
  <c r="BF138" i="10"/>
  <c r="BE138" i="10"/>
  <c r="T138" i="10"/>
  <c r="R138" i="10"/>
  <c r="P138" i="10"/>
  <c r="BK138" i="10"/>
  <c r="J138" i="10"/>
  <c r="BI137" i="10"/>
  <c r="BH137" i="10"/>
  <c r="BG137" i="10"/>
  <c r="BF137" i="10"/>
  <c r="T137" i="10"/>
  <c r="R137" i="10"/>
  <c r="P137" i="10"/>
  <c r="BK137" i="10"/>
  <c r="J137" i="10"/>
  <c r="BE137" i="10" s="1"/>
  <c r="BI136" i="10"/>
  <c r="BH136" i="10"/>
  <c r="BG136" i="10"/>
  <c r="BF136" i="10"/>
  <c r="BE136" i="10"/>
  <c r="T136" i="10"/>
  <c r="R136" i="10"/>
  <c r="P136" i="10"/>
  <c r="BK136" i="10"/>
  <c r="J136" i="10"/>
  <c r="BI135" i="10"/>
  <c r="BH135" i="10"/>
  <c r="BG135" i="10"/>
  <c r="BF135" i="10"/>
  <c r="T135" i="10"/>
  <c r="R135" i="10"/>
  <c r="P135" i="10"/>
  <c r="BK135" i="10"/>
  <c r="J135" i="10"/>
  <c r="BE135" i="10" s="1"/>
  <c r="BI134" i="10"/>
  <c r="BH134" i="10"/>
  <c r="BG134" i="10"/>
  <c r="BF134" i="10"/>
  <c r="BE134" i="10"/>
  <c r="T134" i="10"/>
  <c r="R134" i="10"/>
  <c r="P134" i="10"/>
  <c r="BK134" i="10"/>
  <c r="J134" i="10"/>
  <c r="BI133" i="10"/>
  <c r="BH133" i="10"/>
  <c r="BG133" i="10"/>
  <c r="BF133" i="10"/>
  <c r="T133" i="10"/>
  <c r="R133" i="10"/>
  <c r="P133" i="10"/>
  <c r="BK133" i="10"/>
  <c r="J133" i="10"/>
  <c r="BE133" i="10" s="1"/>
  <c r="BI132" i="10"/>
  <c r="BH132" i="10"/>
  <c r="BG132" i="10"/>
  <c r="BF132" i="10"/>
  <c r="BE132" i="10"/>
  <c r="T132" i="10"/>
  <c r="R132" i="10"/>
  <c r="P132" i="10"/>
  <c r="BK132" i="10"/>
  <c r="J132" i="10"/>
  <c r="BI131" i="10"/>
  <c r="BH131" i="10"/>
  <c r="BG131" i="10"/>
  <c r="BF131" i="10"/>
  <c r="T131" i="10"/>
  <c r="T130" i="10" s="1"/>
  <c r="R131" i="10"/>
  <c r="P131" i="10"/>
  <c r="BK131" i="10"/>
  <c r="J131" i="10"/>
  <c r="BE131" i="10" s="1"/>
  <c r="BI129" i="10"/>
  <c r="BH129" i="10"/>
  <c r="BG129" i="10"/>
  <c r="BF129" i="10"/>
  <c r="T129" i="10"/>
  <c r="R129" i="10"/>
  <c r="P129" i="10"/>
  <c r="BK129" i="10"/>
  <c r="J129" i="10"/>
  <c r="BE129" i="10" s="1"/>
  <c r="BI128" i="10"/>
  <c r="BH128" i="10"/>
  <c r="BG128" i="10"/>
  <c r="BF128" i="10"/>
  <c r="T128" i="10"/>
  <c r="R128" i="10"/>
  <c r="P128" i="10"/>
  <c r="BK128" i="10"/>
  <c r="J128" i="10"/>
  <c r="BE128" i="10" s="1"/>
  <c r="BI127" i="10"/>
  <c r="BH127" i="10"/>
  <c r="BG127" i="10"/>
  <c r="BF127" i="10"/>
  <c r="T127" i="10"/>
  <c r="R127" i="10"/>
  <c r="P127" i="10"/>
  <c r="BK127" i="10"/>
  <c r="J127" i="10"/>
  <c r="BE127" i="10" s="1"/>
  <c r="BI126" i="10"/>
  <c r="BH126" i="10"/>
  <c r="BG126" i="10"/>
  <c r="BF126" i="10"/>
  <c r="T126" i="10"/>
  <c r="R126" i="10"/>
  <c r="P126" i="10"/>
  <c r="BK126" i="10"/>
  <c r="J126" i="10"/>
  <c r="BE126" i="10" s="1"/>
  <c r="BI125" i="10"/>
  <c r="BH125" i="10"/>
  <c r="BG125" i="10"/>
  <c r="BF125" i="10"/>
  <c r="T125" i="10"/>
  <c r="R125" i="10"/>
  <c r="P125" i="10"/>
  <c r="BK125" i="10"/>
  <c r="J125" i="10"/>
  <c r="BE125" i="10" s="1"/>
  <c r="BI124" i="10"/>
  <c r="BH124" i="10"/>
  <c r="BG124" i="10"/>
  <c r="BF124" i="10"/>
  <c r="T124" i="10"/>
  <c r="R124" i="10"/>
  <c r="P124" i="10"/>
  <c r="BK124" i="10"/>
  <c r="J124" i="10"/>
  <c r="BE124" i="10" s="1"/>
  <c r="BI123" i="10"/>
  <c r="BH123" i="10"/>
  <c r="BG123" i="10"/>
  <c r="BF123" i="10"/>
  <c r="BE123" i="10"/>
  <c r="T123" i="10"/>
  <c r="R123" i="10"/>
  <c r="P123" i="10"/>
  <c r="BK123" i="10"/>
  <c r="J123" i="10"/>
  <c r="BI122" i="10"/>
  <c r="BH122" i="10"/>
  <c r="BG122" i="10"/>
  <c r="BF122" i="10"/>
  <c r="T122" i="10"/>
  <c r="R122" i="10"/>
  <c r="P122" i="10"/>
  <c r="BK122" i="10"/>
  <c r="J122" i="10"/>
  <c r="BE122" i="10" s="1"/>
  <c r="BI121" i="10"/>
  <c r="BH121" i="10"/>
  <c r="BG121" i="10"/>
  <c r="BF121" i="10"/>
  <c r="BE121" i="10"/>
  <c r="T121" i="10"/>
  <c r="R121" i="10"/>
  <c r="P121" i="10"/>
  <c r="BK121" i="10"/>
  <c r="J121" i="10"/>
  <c r="BI120" i="10"/>
  <c r="BH120" i="10"/>
  <c r="BG120" i="10"/>
  <c r="BF120" i="10"/>
  <c r="T120" i="10"/>
  <c r="R120" i="10"/>
  <c r="P120" i="10"/>
  <c r="BK120" i="10"/>
  <c r="J120" i="10"/>
  <c r="BE120" i="10" s="1"/>
  <c r="BI119" i="10"/>
  <c r="BH119" i="10"/>
  <c r="BG119" i="10"/>
  <c r="BF119" i="10"/>
  <c r="BE119" i="10"/>
  <c r="T119" i="10"/>
  <c r="R119" i="10"/>
  <c r="P119" i="10"/>
  <c r="P117" i="10" s="1"/>
  <c r="BK119" i="10"/>
  <c r="J119" i="10"/>
  <c r="BI118" i="10"/>
  <c r="BH118" i="10"/>
  <c r="BG118" i="10"/>
  <c r="BF118" i="10"/>
  <c r="BE118" i="10"/>
  <c r="T118" i="10"/>
  <c r="R118" i="10"/>
  <c r="P118" i="10"/>
  <c r="BK118" i="10"/>
  <c r="J118" i="10"/>
  <c r="BI116" i="10"/>
  <c r="BH116" i="10"/>
  <c r="BG116" i="10"/>
  <c r="BF116" i="10"/>
  <c r="T116" i="10"/>
  <c r="R116" i="10"/>
  <c r="P116" i="10"/>
  <c r="BK116" i="10"/>
  <c r="J116" i="10"/>
  <c r="BE116" i="10" s="1"/>
  <c r="BI115" i="10"/>
  <c r="BH115" i="10"/>
  <c r="BG115" i="10"/>
  <c r="BF115" i="10"/>
  <c r="BE115" i="10"/>
  <c r="T115" i="10"/>
  <c r="R115" i="10"/>
  <c r="P115" i="10"/>
  <c r="BK115" i="10"/>
  <c r="J115" i="10"/>
  <c r="BI114" i="10"/>
  <c r="BH114" i="10"/>
  <c r="BG114" i="10"/>
  <c r="BF114" i="10"/>
  <c r="T114" i="10"/>
  <c r="R114" i="10"/>
  <c r="P114" i="10"/>
  <c r="BK114" i="10"/>
  <c r="J114" i="10"/>
  <c r="BE114" i="10" s="1"/>
  <c r="BI113" i="10"/>
  <c r="BH113" i="10"/>
  <c r="BG113" i="10"/>
  <c r="BF113" i="10"/>
  <c r="BE113" i="10"/>
  <c r="T113" i="10"/>
  <c r="R113" i="10"/>
  <c r="P113" i="10"/>
  <c r="BK113" i="10"/>
  <c r="J113" i="10"/>
  <c r="BI112" i="10"/>
  <c r="BH112" i="10"/>
  <c r="BG112" i="10"/>
  <c r="BF112" i="10"/>
  <c r="T112" i="10"/>
  <c r="R112" i="10"/>
  <c r="P112" i="10"/>
  <c r="BK112" i="10"/>
  <c r="J112" i="10"/>
  <c r="BE112" i="10" s="1"/>
  <c r="BI111" i="10"/>
  <c r="BH111" i="10"/>
  <c r="BG111" i="10"/>
  <c r="BF111" i="10"/>
  <c r="BE111" i="10"/>
  <c r="T111" i="10"/>
  <c r="R111" i="10"/>
  <c r="P111" i="10"/>
  <c r="BK111" i="10"/>
  <c r="J111" i="10"/>
  <c r="BI110" i="10"/>
  <c r="BH110" i="10"/>
  <c r="BG110" i="10"/>
  <c r="BF110" i="10"/>
  <c r="T110" i="10"/>
  <c r="R110" i="10"/>
  <c r="P110" i="10"/>
  <c r="BK110" i="10"/>
  <c r="J110" i="10"/>
  <c r="BE110" i="10" s="1"/>
  <c r="BI109" i="10"/>
  <c r="BH109" i="10"/>
  <c r="BG109" i="10"/>
  <c r="BF109" i="10"/>
  <c r="BE109" i="10"/>
  <c r="T109" i="10"/>
  <c r="R109" i="10"/>
  <c r="P109" i="10"/>
  <c r="BK109" i="10"/>
  <c r="J109" i="10"/>
  <c r="BI108" i="10"/>
  <c r="BH108" i="10"/>
  <c r="BG108" i="10"/>
  <c r="BF108" i="10"/>
  <c r="T108" i="10"/>
  <c r="R108" i="10"/>
  <c r="P108" i="10"/>
  <c r="BK108" i="10"/>
  <c r="J108" i="10"/>
  <c r="BE108" i="10" s="1"/>
  <c r="BI107" i="10"/>
  <c r="BH107" i="10"/>
  <c r="BG107" i="10"/>
  <c r="BF107" i="10"/>
  <c r="BE107" i="10"/>
  <c r="T107" i="10"/>
  <c r="R107" i="10"/>
  <c r="P107" i="10"/>
  <c r="BK107" i="10"/>
  <c r="BK105" i="10" s="1"/>
  <c r="J107" i="10"/>
  <c r="BI106" i="10"/>
  <c r="BH106" i="10"/>
  <c r="BG106" i="10"/>
  <c r="BF106" i="10"/>
  <c r="T106" i="10"/>
  <c r="R106" i="10"/>
  <c r="R105" i="10" s="1"/>
  <c r="P106" i="10"/>
  <c r="P105" i="10" s="1"/>
  <c r="BK106" i="10"/>
  <c r="J106" i="10"/>
  <c r="BE106" i="10" s="1"/>
  <c r="BI103" i="10"/>
  <c r="BH103" i="10"/>
  <c r="BG103" i="10"/>
  <c r="BF103" i="10"/>
  <c r="T103" i="10"/>
  <c r="T102" i="10" s="1"/>
  <c r="T101" i="10" s="1"/>
  <c r="R103" i="10"/>
  <c r="R102" i="10" s="1"/>
  <c r="R101" i="10" s="1"/>
  <c r="P103" i="10"/>
  <c r="BK103" i="10"/>
  <c r="BK102" i="10" s="1"/>
  <c r="BK101" i="10" s="1"/>
  <c r="J103" i="10"/>
  <c r="BE103" i="10" s="1"/>
  <c r="F95" i="10"/>
  <c r="F94" i="10"/>
  <c r="J92" i="10"/>
  <c r="F92" i="10"/>
  <c r="E90" i="10"/>
  <c r="F52" i="10"/>
  <c r="F51" i="10"/>
  <c r="J49" i="10"/>
  <c r="F49" i="10"/>
  <c r="E47" i="10"/>
  <c r="J21" i="10"/>
  <c r="E21" i="10"/>
  <c r="J94" i="10" s="1"/>
  <c r="J20" i="10"/>
  <c r="J18" i="10"/>
  <c r="E18" i="10"/>
  <c r="J17" i="10"/>
  <c r="J12" i="10"/>
  <c r="E7" i="10"/>
  <c r="E45" i="10" s="1"/>
  <c r="R262" i="9"/>
  <c r="BK262" i="9"/>
  <c r="J262" i="9" s="1"/>
  <c r="J68" i="9" s="1"/>
  <c r="P244" i="9"/>
  <c r="P235" i="9"/>
  <c r="T226" i="9"/>
  <c r="J210" i="9"/>
  <c r="J63" i="9" s="1"/>
  <c r="P90" i="9"/>
  <c r="AY59" i="1"/>
  <c r="AX59" i="1"/>
  <c r="BI267" i="9"/>
  <c r="BH267" i="9"/>
  <c r="BG267" i="9"/>
  <c r="BF267" i="9"/>
  <c r="BE267" i="9"/>
  <c r="T267" i="9"/>
  <c r="R267" i="9"/>
  <c r="P267" i="9"/>
  <c r="BK267" i="9"/>
  <c r="J267" i="9"/>
  <c r="BI266" i="9"/>
  <c r="BH266" i="9"/>
  <c r="BG266" i="9"/>
  <c r="BF266" i="9"/>
  <c r="T266" i="9"/>
  <c r="R266" i="9"/>
  <c r="P266" i="9"/>
  <c r="BK266" i="9"/>
  <c r="J266" i="9"/>
  <c r="BE266" i="9" s="1"/>
  <c r="BI265" i="9"/>
  <c r="BH265" i="9"/>
  <c r="BG265" i="9"/>
  <c r="BF265" i="9"/>
  <c r="BE265" i="9"/>
  <c r="T265" i="9"/>
  <c r="R265" i="9"/>
  <c r="P265" i="9"/>
  <c r="BK265" i="9"/>
  <c r="J265" i="9"/>
  <c r="BI264" i="9"/>
  <c r="BH264" i="9"/>
  <c r="BG264" i="9"/>
  <c r="BF264" i="9"/>
  <c r="T264" i="9"/>
  <c r="T262" i="9" s="1"/>
  <c r="R264" i="9"/>
  <c r="P264" i="9"/>
  <c r="BK264" i="9"/>
  <c r="J264" i="9"/>
  <c r="BE264" i="9" s="1"/>
  <c r="BI263" i="9"/>
  <c r="BH263" i="9"/>
  <c r="BG263" i="9"/>
  <c r="BF263" i="9"/>
  <c r="BE263" i="9"/>
  <c r="T263" i="9"/>
  <c r="R263" i="9"/>
  <c r="P263" i="9"/>
  <c r="P262" i="9" s="1"/>
  <c r="BK263" i="9"/>
  <c r="J263" i="9"/>
  <c r="BI261" i="9"/>
  <c r="BH261" i="9"/>
  <c r="BG261" i="9"/>
  <c r="BF261" i="9"/>
  <c r="T261" i="9"/>
  <c r="R261" i="9"/>
  <c r="P261" i="9"/>
  <c r="BK261" i="9"/>
  <c r="BK252" i="9" s="1"/>
  <c r="J252" i="9" s="1"/>
  <c r="J67" i="9" s="1"/>
  <c r="J261" i="9"/>
  <c r="BE261" i="9" s="1"/>
  <c r="BI260" i="9"/>
  <c r="BH260" i="9"/>
  <c r="BG260" i="9"/>
  <c r="BF260" i="9"/>
  <c r="T260" i="9"/>
  <c r="R260" i="9"/>
  <c r="P260" i="9"/>
  <c r="BK260" i="9"/>
  <c r="J260" i="9"/>
  <c r="BE260" i="9" s="1"/>
  <c r="BI259" i="9"/>
  <c r="BH259" i="9"/>
  <c r="BG259" i="9"/>
  <c r="BF259" i="9"/>
  <c r="T259" i="9"/>
  <c r="R259" i="9"/>
  <c r="P259" i="9"/>
  <c r="BK259" i="9"/>
  <c r="J259" i="9"/>
  <c r="BE259" i="9" s="1"/>
  <c r="BI258" i="9"/>
  <c r="BH258" i="9"/>
  <c r="BG258" i="9"/>
  <c r="BF258" i="9"/>
  <c r="BE258" i="9"/>
  <c r="T258" i="9"/>
  <c r="R258" i="9"/>
  <c r="P258" i="9"/>
  <c r="BK258" i="9"/>
  <c r="J258" i="9"/>
  <c r="BI257" i="9"/>
  <c r="BH257" i="9"/>
  <c r="BG257" i="9"/>
  <c r="BF257" i="9"/>
  <c r="T257" i="9"/>
  <c r="R257" i="9"/>
  <c r="P257" i="9"/>
  <c r="BK257" i="9"/>
  <c r="J257" i="9"/>
  <c r="BE257" i="9" s="1"/>
  <c r="BI256" i="9"/>
  <c r="BH256" i="9"/>
  <c r="BG256" i="9"/>
  <c r="BF256" i="9"/>
  <c r="BE256" i="9"/>
  <c r="T256" i="9"/>
  <c r="R256" i="9"/>
  <c r="P256" i="9"/>
  <c r="BK256" i="9"/>
  <c r="J256" i="9"/>
  <c r="BI255" i="9"/>
  <c r="BH255" i="9"/>
  <c r="BG255" i="9"/>
  <c r="BF255" i="9"/>
  <c r="T255" i="9"/>
  <c r="R255" i="9"/>
  <c r="P255" i="9"/>
  <c r="BK255" i="9"/>
  <c r="J255" i="9"/>
  <c r="BE255" i="9" s="1"/>
  <c r="BI254" i="9"/>
  <c r="BH254" i="9"/>
  <c r="BG254" i="9"/>
  <c r="BF254" i="9"/>
  <c r="BE254" i="9"/>
  <c r="T254" i="9"/>
  <c r="R254" i="9"/>
  <c r="P254" i="9"/>
  <c r="BK254" i="9"/>
  <c r="J254" i="9"/>
  <c r="BI253" i="9"/>
  <c r="BH253" i="9"/>
  <c r="BG253" i="9"/>
  <c r="BF253" i="9"/>
  <c r="T253" i="9"/>
  <c r="R253" i="9"/>
  <c r="R252" i="9" s="1"/>
  <c r="P253" i="9"/>
  <c r="BK253" i="9"/>
  <c r="J253" i="9"/>
  <c r="BE253" i="9" s="1"/>
  <c r="BI245" i="9"/>
  <c r="BH245" i="9"/>
  <c r="BG245" i="9"/>
  <c r="BF245" i="9"/>
  <c r="T245" i="9"/>
  <c r="T244" i="9" s="1"/>
  <c r="R245" i="9"/>
  <c r="R244" i="9" s="1"/>
  <c r="P245" i="9"/>
  <c r="BK245" i="9"/>
  <c r="BK244" i="9" s="1"/>
  <c r="J244" i="9" s="1"/>
  <c r="J66" i="9" s="1"/>
  <c r="J245" i="9"/>
  <c r="BE245" i="9" s="1"/>
  <c r="BI243" i="9"/>
  <c r="BH243" i="9"/>
  <c r="BG243" i="9"/>
  <c r="BF243" i="9"/>
  <c r="BE243" i="9"/>
  <c r="T243" i="9"/>
  <c r="R243" i="9"/>
  <c r="P243" i="9"/>
  <c r="BK243" i="9"/>
  <c r="J243" i="9"/>
  <c r="BI242" i="9"/>
  <c r="BH242" i="9"/>
  <c r="BG242" i="9"/>
  <c r="BF242" i="9"/>
  <c r="BE242" i="9"/>
  <c r="T242" i="9"/>
  <c r="R242" i="9"/>
  <c r="P242" i="9"/>
  <c r="BK242" i="9"/>
  <c r="J242" i="9"/>
  <c r="BI241" i="9"/>
  <c r="BH241" i="9"/>
  <c r="BG241" i="9"/>
  <c r="BF241" i="9"/>
  <c r="BE241" i="9"/>
  <c r="T241" i="9"/>
  <c r="R241" i="9"/>
  <c r="P241" i="9"/>
  <c r="BK241" i="9"/>
  <c r="J241" i="9"/>
  <c r="BI240" i="9"/>
  <c r="BH240" i="9"/>
  <c r="BG240" i="9"/>
  <c r="BF240" i="9"/>
  <c r="BE240" i="9"/>
  <c r="T240" i="9"/>
  <c r="R240" i="9"/>
  <c r="P240" i="9"/>
  <c r="BK240" i="9"/>
  <c r="J240" i="9"/>
  <c r="BI239" i="9"/>
  <c r="BH239" i="9"/>
  <c r="BG239" i="9"/>
  <c r="BF239" i="9"/>
  <c r="BE239" i="9"/>
  <c r="T239" i="9"/>
  <c r="R239" i="9"/>
  <c r="P239" i="9"/>
  <c r="BK239" i="9"/>
  <c r="J239" i="9"/>
  <c r="BI238" i="9"/>
  <c r="BH238" i="9"/>
  <c r="BG238" i="9"/>
  <c r="BF238" i="9"/>
  <c r="BE238" i="9"/>
  <c r="T238" i="9"/>
  <c r="R238" i="9"/>
  <c r="P238" i="9"/>
  <c r="BK238" i="9"/>
  <c r="J238" i="9"/>
  <c r="BI237" i="9"/>
  <c r="BH237" i="9"/>
  <c r="BG237" i="9"/>
  <c r="BF237" i="9"/>
  <c r="BE237" i="9"/>
  <c r="T237" i="9"/>
  <c r="R237" i="9"/>
  <c r="R235" i="9" s="1"/>
  <c r="P237" i="9"/>
  <c r="BK237" i="9"/>
  <c r="J237" i="9"/>
  <c r="BI236" i="9"/>
  <c r="BH236" i="9"/>
  <c r="BG236" i="9"/>
  <c r="BF236" i="9"/>
  <c r="BE236" i="9"/>
  <c r="T236" i="9"/>
  <c r="T235" i="9" s="1"/>
  <c r="R236" i="9"/>
  <c r="P236" i="9"/>
  <c r="BK236" i="9"/>
  <c r="BK235" i="9" s="1"/>
  <c r="J235" i="9" s="1"/>
  <c r="J65" i="9" s="1"/>
  <c r="J236" i="9"/>
  <c r="BI234" i="9"/>
  <c r="BH234" i="9"/>
  <c r="BG234" i="9"/>
  <c r="BF234" i="9"/>
  <c r="T234" i="9"/>
  <c r="R234" i="9"/>
  <c r="P234" i="9"/>
  <c r="BK234" i="9"/>
  <c r="J234" i="9"/>
  <c r="BE234" i="9" s="1"/>
  <c r="BI233" i="9"/>
  <c r="BH233" i="9"/>
  <c r="BG233" i="9"/>
  <c r="BF233" i="9"/>
  <c r="BE233" i="9"/>
  <c r="T233" i="9"/>
  <c r="R233" i="9"/>
  <c r="P233" i="9"/>
  <c r="BK233" i="9"/>
  <c r="J233" i="9"/>
  <c r="BI232" i="9"/>
  <c r="BH232" i="9"/>
  <c r="BG232" i="9"/>
  <c r="BF232" i="9"/>
  <c r="T232" i="9"/>
  <c r="R232" i="9"/>
  <c r="P232" i="9"/>
  <c r="BK232" i="9"/>
  <c r="J232" i="9"/>
  <c r="BE232" i="9" s="1"/>
  <c r="BI231" i="9"/>
  <c r="BH231" i="9"/>
  <c r="BG231" i="9"/>
  <c r="BF231" i="9"/>
  <c r="BE231" i="9"/>
  <c r="T231" i="9"/>
  <c r="R231" i="9"/>
  <c r="P231" i="9"/>
  <c r="BK231" i="9"/>
  <c r="J231" i="9"/>
  <c r="BI230" i="9"/>
  <c r="BH230" i="9"/>
  <c r="BG230" i="9"/>
  <c r="BF230" i="9"/>
  <c r="T230" i="9"/>
  <c r="R230" i="9"/>
  <c r="P230" i="9"/>
  <c r="BK230" i="9"/>
  <c r="J230" i="9"/>
  <c r="BE230" i="9" s="1"/>
  <c r="BI229" i="9"/>
  <c r="BH229" i="9"/>
  <c r="BG229" i="9"/>
  <c r="BF229" i="9"/>
  <c r="BE229" i="9"/>
  <c r="T229" i="9"/>
  <c r="R229" i="9"/>
  <c r="P229" i="9"/>
  <c r="BK229" i="9"/>
  <c r="J229" i="9"/>
  <c r="BI228" i="9"/>
  <c r="BH228" i="9"/>
  <c r="BG228" i="9"/>
  <c r="BF228" i="9"/>
  <c r="T228" i="9"/>
  <c r="R228" i="9"/>
  <c r="R226" i="9" s="1"/>
  <c r="P228" i="9"/>
  <c r="BK228" i="9"/>
  <c r="J228" i="9"/>
  <c r="BE228" i="9" s="1"/>
  <c r="BI227" i="9"/>
  <c r="BH227" i="9"/>
  <c r="BG227" i="9"/>
  <c r="BF227" i="9"/>
  <c r="BE227" i="9"/>
  <c r="T227" i="9"/>
  <c r="R227" i="9"/>
  <c r="P227" i="9"/>
  <c r="BK227" i="9"/>
  <c r="BK226" i="9" s="1"/>
  <c r="J226" i="9" s="1"/>
  <c r="J64" i="9" s="1"/>
  <c r="J227" i="9"/>
  <c r="BI225" i="9"/>
  <c r="BH225" i="9"/>
  <c r="BG225" i="9"/>
  <c r="BF225" i="9"/>
  <c r="T225" i="9"/>
  <c r="R225" i="9"/>
  <c r="P225" i="9"/>
  <c r="BK225" i="9"/>
  <c r="J225" i="9"/>
  <c r="BE225" i="9" s="1"/>
  <c r="BI224" i="9"/>
  <c r="BH224" i="9"/>
  <c r="BG224" i="9"/>
  <c r="BF224" i="9"/>
  <c r="T224" i="9"/>
  <c r="R224" i="9"/>
  <c r="P224" i="9"/>
  <c r="BK224" i="9"/>
  <c r="J224" i="9"/>
  <c r="BE224" i="9" s="1"/>
  <c r="BI223" i="9"/>
  <c r="BH223" i="9"/>
  <c r="BG223" i="9"/>
  <c r="BF223" i="9"/>
  <c r="T223" i="9"/>
  <c r="R223" i="9"/>
  <c r="P223" i="9"/>
  <c r="BK223" i="9"/>
  <c r="J223" i="9"/>
  <c r="BE223" i="9" s="1"/>
  <c r="BI222" i="9"/>
  <c r="BH222" i="9"/>
  <c r="BG222" i="9"/>
  <c r="BF222" i="9"/>
  <c r="BE222" i="9"/>
  <c r="T222" i="9"/>
  <c r="R222" i="9"/>
  <c r="P222" i="9"/>
  <c r="BK222" i="9"/>
  <c r="J222" i="9"/>
  <c r="BI221" i="9"/>
  <c r="BH221" i="9"/>
  <c r="BG221" i="9"/>
  <c r="BF221" i="9"/>
  <c r="BE221" i="9"/>
  <c r="T221" i="9"/>
  <c r="R221" i="9"/>
  <c r="P221" i="9"/>
  <c r="BK221" i="9"/>
  <c r="J221" i="9"/>
  <c r="BI220" i="9"/>
  <c r="BH220" i="9"/>
  <c r="BG220" i="9"/>
  <c r="BF220" i="9"/>
  <c r="BE220" i="9"/>
  <c r="T220" i="9"/>
  <c r="R220" i="9"/>
  <c r="P220" i="9"/>
  <c r="BK220" i="9"/>
  <c r="J220" i="9"/>
  <c r="BI219" i="9"/>
  <c r="BH219" i="9"/>
  <c r="BG219" i="9"/>
  <c r="BF219" i="9"/>
  <c r="BE219" i="9"/>
  <c r="T219" i="9"/>
  <c r="R219" i="9"/>
  <c r="P219" i="9"/>
  <c r="BK219" i="9"/>
  <c r="J219" i="9"/>
  <c r="BI218" i="9"/>
  <c r="BH218" i="9"/>
  <c r="BG218" i="9"/>
  <c r="BF218" i="9"/>
  <c r="BE218" i="9"/>
  <c r="T218" i="9"/>
  <c r="R218" i="9"/>
  <c r="P218" i="9"/>
  <c r="BK218" i="9"/>
  <c r="J218" i="9"/>
  <c r="BI217" i="9"/>
  <c r="BH217" i="9"/>
  <c r="BG217" i="9"/>
  <c r="BF217" i="9"/>
  <c r="BE217" i="9"/>
  <c r="T217" i="9"/>
  <c r="R217" i="9"/>
  <c r="P217" i="9"/>
  <c r="BK217" i="9"/>
  <c r="J217" i="9"/>
  <c r="BI216" i="9"/>
  <c r="BH216" i="9"/>
  <c r="BG216" i="9"/>
  <c r="BF216" i="9"/>
  <c r="BE216" i="9"/>
  <c r="T216" i="9"/>
  <c r="R216" i="9"/>
  <c r="P216" i="9"/>
  <c r="BK216" i="9"/>
  <c r="J216" i="9"/>
  <c r="BI215" i="9"/>
  <c r="BH215" i="9"/>
  <c r="BG215" i="9"/>
  <c r="BF215" i="9"/>
  <c r="BE215" i="9"/>
  <c r="T215" i="9"/>
  <c r="R215" i="9"/>
  <c r="P215" i="9"/>
  <c r="BK215" i="9"/>
  <c r="J215" i="9"/>
  <c r="BI214" i="9"/>
  <c r="BH214" i="9"/>
  <c r="BG214" i="9"/>
  <c r="BF214" i="9"/>
  <c r="BE214" i="9"/>
  <c r="T214" i="9"/>
  <c r="R214" i="9"/>
  <c r="P214" i="9"/>
  <c r="BK214" i="9"/>
  <c r="J214" i="9"/>
  <c r="BI213" i="9"/>
  <c r="BH213" i="9"/>
  <c r="BG213" i="9"/>
  <c r="BF213" i="9"/>
  <c r="BE213" i="9"/>
  <c r="T213" i="9"/>
  <c r="R213" i="9"/>
  <c r="P213" i="9"/>
  <c r="BK213" i="9"/>
  <c r="J213" i="9"/>
  <c r="BI212" i="9"/>
  <c r="BH212" i="9"/>
  <c r="BG212" i="9"/>
  <c r="BF212" i="9"/>
  <c r="BE212" i="9"/>
  <c r="T212" i="9"/>
  <c r="R212" i="9"/>
  <c r="P212" i="9"/>
  <c r="BK212" i="9"/>
  <c r="J212" i="9"/>
  <c r="BI211" i="9"/>
  <c r="BH211" i="9"/>
  <c r="BG211" i="9"/>
  <c r="BF211" i="9"/>
  <c r="T211" i="9"/>
  <c r="T210" i="9" s="1"/>
  <c r="R211" i="9"/>
  <c r="R210" i="9" s="1"/>
  <c r="P211" i="9"/>
  <c r="P210" i="9" s="1"/>
  <c r="BK211" i="9"/>
  <c r="BK210" i="9" s="1"/>
  <c r="J211" i="9"/>
  <c r="BE211" i="9" s="1"/>
  <c r="BI209" i="9"/>
  <c r="BH209" i="9"/>
  <c r="BG209" i="9"/>
  <c r="BF209" i="9"/>
  <c r="T209" i="9"/>
  <c r="R209" i="9"/>
  <c r="P209" i="9"/>
  <c r="BK209" i="9"/>
  <c r="J209" i="9"/>
  <c r="BE209" i="9" s="1"/>
  <c r="BI208" i="9"/>
  <c r="BH208" i="9"/>
  <c r="BG208" i="9"/>
  <c r="BF208" i="9"/>
  <c r="BE208" i="9"/>
  <c r="T208" i="9"/>
  <c r="R208" i="9"/>
  <c r="P208" i="9"/>
  <c r="BK208" i="9"/>
  <c r="J208" i="9"/>
  <c r="BI207" i="9"/>
  <c r="BH207" i="9"/>
  <c r="BG207" i="9"/>
  <c r="BF207" i="9"/>
  <c r="T207" i="9"/>
  <c r="R207" i="9"/>
  <c r="P207" i="9"/>
  <c r="BK207" i="9"/>
  <c r="J207" i="9"/>
  <c r="BE207" i="9" s="1"/>
  <c r="BI206" i="9"/>
  <c r="BH206" i="9"/>
  <c r="BG206" i="9"/>
  <c r="BF206" i="9"/>
  <c r="BE206" i="9"/>
  <c r="T206" i="9"/>
  <c r="R206" i="9"/>
  <c r="P206" i="9"/>
  <c r="BK206" i="9"/>
  <c r="J206" i="9"/>
  <c r="BI205" i="9"/>
  <c r="BH205" i="9"/>
  <c r="BG205" i="9"/>
  <c r="BF205" i="9"/>
  <c r="T205" i="9"/>
  <c r="R205" i="9"/>
  <c r="P205" i="9"/>
  <c r="BK205" i="9"/>
  <c r="J205" i="9"/>
  <c r="BE205" i="9" s="1"/>
  <c r="BI204" i="9"/>
  <c r="BH204" i="9"/>
  <c r="BG204" i="9"/>
  <c r="BF204" i="9"/>
  <c r="BE204" i="9"/>
  <c r="T204" i="9"/>
  <c r="R204" i="9"/>
  <c r="P204" i="9"/>
  <c r="BK204" i="9"/>
  <c r="J204" i="9"/>
  <c r="BI203" i="9"/>
  <c r="BH203" i="9"/>
  <c r="BG203" i="9"/>
  <c r="BF203" i="9"/>
  <c r="T203" i="9"/>
  <c r="R203" i="9"/>
  <c r="P203" i="9"/>
  <c r="BK203" i="9"/>
  <c r="J203" i="9"/>
  <c r="BE203" i="9" s="1"/>
  <c r="BI202" i="9"/>
  <c r="BH202" i="9"/>
  <c r="BG202" i="9"/>
  <c r="BF202" i="9"/>
  <c r="BE202" i="9"/>
  <c r="T202" i="9"/>
  <c r="R202" i="9"/>
  <c r="P202" i="9"/>
  <c r="BK202" i="9"/>
  <c r="J202" i="9"/>
  <c r="BI201" i="9"/>
  <c r="BH201" i="9"/>
  <c r="BG201" i="9"/>
  <c r="BF201" i="9"/>
  <c r="T201" i="9"/>
  <c r="R201" i="9"/>
  <c r="P201" i="9"/>
  <c r="BK201" i="9"/>
  <c r="J201" i="9"/>
  <c r="BE201" i="9" s="1"/>
  <c r="BI200" i="9"/>
  <c r="BH200" i="9"/>
  <c r="BG200" i="9"/>
  <c r="BF200" i="9"/>
  <c r="BE200" i="9"/>
  <c r="T200" i="9"/>
  <c r="R200" i="9"/>
  <c r="P200" i="9"/>
  <c r="BK200" i="9"/>
  <c r="J200" i="9"/>
  <c r="BI199" i="9"/>
  <c r="BH199" i="9"/>
  <c r="BG199" i="9"/>
  <c r="BF199" i="9"/>
  <c r="T199" i="9"/>
  <c r="R199" i="9"/>
  <c r="P199" i="9"/>
  <c r="BK199" i="9"/>
  <c r="J199" i="9"/>
  <c r="BE199" i="9" s="1"/>
  <c r="BI197" i="9"/>
  <c r="BH197" i="9"/>
  <c r="BG197" i="9"/>
  <c r="BF197" i="9"/>
  <c r="BE197" i="9"/>
  <c r="T197" i="9"/>
  <c r="R197" i="9"/>
  <c r="P197" i="9"/>
  <c r="BK197" i="9"/>
  <c r="J197" i="9"/>
  <c r="BI196" i="9"/>
  <c r="BH196" i="9"/>
  <c r="BG196" i="9"/>
  <c r="BF196" i="9"/>
  <c r="T196" i="9"/>
  <c r="R196" i="9"/>
  <c r="P196" i="9"/>
  <c r="BK196" i="9"/>
  <c r="J196" i="9"/>
  <c r="BE196" i="9" s="1"/>
  <c r="BI195" i="9"/>
  <c r="BH195" i="9"/>
  <c r="BG195" i="9"/>
  <c r="BF195" i="9"/>
  <c r="BE195" i="9"/>
  <c r="T195" i="9"/>
  <c r="R195" i="9"/>
  <c r="P195" i="9"/>
  <c r="BK195" i="9"/>
  <c r="J195" i="9"/>
  <c r="BI194" i="9"/>
  <c r="BH194" i="9"/>
  <c r="BG194" i="9"/>
  <c r="BF194" i="9"/>
  <c r="T194" i="9"/>
  <c r="R194" i="9"/>
  <c r="P194" i="9"/>
  <c r="BK194" i="9"/>
  <c r="J194" i="9"/>
  <c r="BE194" i="9" s="1"/>
  <c r="BI193" i="9"/>
  <c r="BH193" i="9"/>
  <c r="BG193" i="9"/>
  <c r="BF193" i="9"/>
  <c r="BE193" i="9"/>
  <c r="T193" i="9"/>
  <c r="R193" i="9"/>
  <c r="P193" i="9"/>
  <c r="P191" i="9" s="1"/>
  <c r="BK193" i="9"/>
  <c r="J193" i="9"/>
  <c r="BI192" i="9"/>
  <c r="BH192" i="9"/>
  <c r="BG192" i="9"/>
  <c r="BF192" i="9"/>
  <c r="T192" i="9"/>
  <c r="R192" i="9"/>
  <c r="R191" i="9" s="1"/>
  <c r="P192" i="9"/>
  <c r="BK192" i="9"/>
  <c r="J192" i="9"/>
  <c r="BE192" i="9" s="1"/>
  <c r="BI190" i="9"/>
  <c r="BH190" i="9"/>
  <c r="BG190" i="9"/>
  <c r="BF190" i="9"/>
  <c r="T190" i="9"/>
  <c r="R190" i="9"/>
  <c r="P190" i="9"/>
  <c r="BK190" i="9"/>
  <c r="J190" i="9"/>
  <c r="BE190" i="9" s="1"/>
  <c r="BI189" i="9"/>
  <c r="BH189" i="9"/>
  <c r="BG189" i="9"/>
  <c r="BF189" i="9"/>
  <c r="T189" i="9"/>
  <c r="R189" i="9"/>
  <c r="P189" i="9"/>
  <c r="BK189" i="9"/>
  <c r="J189" i="9"/>
  <c r="BE189" i="9" s="1"/>
  <c r="BI188" i="9"/>
  <c r="BH188" i="9"/>
  <c r="BG188" i="9"/>
  <c r="BF188" i="9"/>
  <c r="T188" i="9"/>
  <c r="R188" i="9"/>
  <c r="P188" i="9"/>
  <c r="BK188" i="9"/>
  <c r="J188" i="9"/>
  <c r="BE188" i="9" s="1"/>
  <c r="BI187" i="9"/>
  <c r="BH187" i="9"/>
  <c r="BG187" i="9"/>
  <c r="BF187" i="9"/>
  <c r="T187" i="9"/>
  <c r="R187" i="9"/>
  <c r="P187" i="9"/>
  <c r="BK187" i="9"/>
  <c r="J187" i="9"/>
  <c r="BE187" i="9" s="1"/>
  <c r="BI186" i="9"/>
  <c r="BH186" i="9"/>
  <c r="BG186" i="9"/>
  <c r="BF186" i="9"/>
  <c r="T186" i="9"/>
  <c r="R186" i="9"/>
  <c r="R167" i="9" s="1"/>
  <c r="P186" i="9"/>
  <c r="BK186" i="9"/>
  <c r="J186" i="9"/>
  <c r="BE186" i="9" s="1"/>
  <c r="BI185" i="9"/>
  <c r="BH185" i="9"/>
  <c r="BG185" i="9"/>
  <c r="BF185" i="9"/>
  <c r="BE185" i="9"/>
  <c r="T185" i="9"/>
  <c r="R185" i="9"/>
  <c r="P185" i="9"/>
  <c r="BK185" i="9"/>
  <c r="J185" i="9"/>
  <c r="BI184" i="9"/>
  <c r="BH184" i="9"/>
  <c r="BG184" i="9"/>
  <c r="BF184" i="9"/>
  <c r="T184" i="9"/>
  <c r="R184" i="9"/>
  <c r="P184" i="9"/>
  <c r="BK184" i="9"/>
  <c r="J184" i="9"/>
  <c r="BE184" i="9" s="1"/>
  <c r="BI183" i="9"/>
  <c r="BH183" i="9"/>
  <c r="BG183" i="9"/>
  <c r="BF183" i="9"/>
  <c r="T183" i="9"/>
  <c r="R183" i="9"/>
  <c r="P183" i="9"/>
  <c r="BK183" i="9"/>
  <c r="J183" i="9"/>
  <c r="BE183" i="9" s="1"/>
  <c r="BI182" i="9"/>
  <c r="BH182" i="9"/>
  <c r="BG182" i="9"/>
  <c r="BF182" i="9"/>
  <c r="BE182" i="9"/>
  <c r="T182" i="9"/>
  <c r="R182" i="9"/>
  <c r="P182" i="9"/>
  <c r="BK182" i="9"/>
  <c r="J182" i="9"/>
  <c r="BI181" i="9"/>
  <c r="BH181" i="9"/>
  <c r="BG181" i="9"/>
  <c r="BF181" i="9"/>
  <c r="T181" i="9"/>
  <c r="R181" i="9"/>
  <c r="P181" i="9"/>
  <c r="BK181" i="9"/>
  <c r="J181" i="9"/>
  <c r="BE181" i="9" s="1"/>
  <c r="BI180" i="9"/>
  <c r="BH180" i="9"/>
  <c r="BG180" i="9"/>
  <c r="BF180" i="9"/>
  <c r="BE180" i="9"/>
  <c r="T180" i="9"/>
  <c r="R180" i="9"/>
  <c r="P180" i="9"/>
  <c r="BK180" i="9"/>
  <c r="J180" i="9"/>
  <c r="BI179" i="9"/>
  <c r="BH179" i="9"/>
  <c r="BG179" i="9"/>
  <c r="BF179" i="9"/>
  <c r="T179" i="9"/>
  <c r="R179" i="9"/>
  <c r="P179" i="9"/>
  <c r="BK179" i="9"/>
  <c r="J179" i="9"/>
  <c r="BE179" i="9" s="1"/>
  <c r="BI178" i="9"/>
  <c r="BH178" i="9"/>
  <c r="BG178" i="9"/>
  <c r="BF178" i="9"/>
  <c r="BE178" i="9"/>
  <c r="T178" i="9"/>
  <c r="R178" i="9"/>
  <c r="P178" i="9"/>
  <c r="BK178" i="9"/>
  <c r="J178" i="9"/>
  <c r="BI177" i="9"/>
  <c r="BH177" i="9"/>
  <c r="BG177" i="9"/>
  <c r="BF177" i="9"/>
  <c r="T177" i="9"/>
  <c r="R177" i="9"/>
  <c r="P177" i="9"/>
  <c r="BK177" i="9"/>
  <c r="J177" i="9"/>
  <c r="BE177" i="9" s="1"/>
  <c r="BI176" i="9"/>
  <c r="BH176" i="9"/>
  <c r="BG176" i="9"/>
  <c r="BF176" i="9"/>
  <c r="BE176" i="9"/>
  <c r="T176" i="9"/>
  <c r="R176" i="9"/>
  <c r="P176" i="9"/>
  <c r="BK176" i="9"/>
  <c r="J176" i="9"/>
  <c r="BI175" i="9"/>
  <c r="BH175" i="9"/>
  <c r="BG175" i="9"/>
  <c r="BF175" i="9"/>
  <c r="T175" i="9"/>
  <c r="R175" i="9"/>
  <c r="P175" i="9"/>
  <c r="BK175" i="9"/>
  <c r="J175" i="9"/>
  <c r="BE175" i="9" s="1"/>
  <c r="BI174" i="9"/>
  <c r="BH174" i="9"/>
  <c r="BG174" i="9"/>
  <c r="BF174" i="9"/>
  <c r="BE174" i="9"/>
  <c r="T174" i="9"/>
  <c r="R174" i="9"/>
  <c r="P174" i="9"/>
  <c r="BK174" i="9"/>
  <c r="J174" i="9"/>
  <c r="BI173" i="9"/>
  <c r="BH173" i="9"/>
  <c r="BG173" i="9"/>
  <c r="BF173" i="9"/>
  <c r="T173" i="9"/>
  <c r="R173" i="9"/>
  <c r="P173" i="9"/>
  <c r="BK173" i="9"/>
  <c r="J173" i="9"/>
  <c r="BE173" i="9" s="1"/>
  <c r="BI172" i="9"/>
  <c r="BH172" i="9"/>
  <c r="BG172" i="9"/>
  <c r="BF172" i="9"/>
  <c r="BE172" i="9"/>
  <c r="T172" i="9"/>
  <c r="R172" i="9"/>
  <c r="P172" i="9"/>
  <c r="BK172" i="9"/>
  <c r="J172" i="9"/>
  <c r="BI171" i="9"/>
  <c r="BH171" i="9"/>
  <c r="BG171" i="9"/>
  <c r="BF171" i="9"/>
  <c r="T171" i="9"/>
  <c r="R171" i="9"/>
  <c r="P171" i="9"/>
  <c r="BK171" i="9"/>
  <c r="J171" i="9"/>
  <c r="BE171" i="9" s="1"/>
  <c r="BI170" i="9"/>
  <c r="BH170" i="9"/>
  <c r="BG170" i="9"/>
  <c r="BF170" i="9"/>
  <c r="BE170" i="9"/>
  <c r="T170" i="9"/>
  <c r="R170" i="9"/>
  <c r="P170" i="9"/>
  <c r="BK170" i="9"/>
  <c r="J170" i="9"/>
  <c r="BI169" i="9"/>
  <c r="BH169" i="9"/>
  <c r="BG169" i="9"/>
  <c r="BF169" i="9"/>
  <c r="T169" i="9"/>
  <c r="R169" i="9"/>
  <c r="P169" i="9"/>
  <c r="BK169" i="9"/>
  <c r="J169" i="9"/>
  <c r="BE169" i="9" s="1"/>
  <c r="BI168" i="9"/>
  <c r="BH168" i="9"/>
  <c r="BG168" i="9"/>
  <c r="BF168" i="9"/>
  <c r="BE168" i="9"/>
  <c r="T168" i="9"/>
  <c r="R168" i="9"/>
  <c r="P168" i="9"/>
  <c r="P167" i="9" s="1"/>
  <c r="BK168" i="9"/>
  <c r="J168" i="9"/>
  <c r="BI166" i="9"/>
  <c r="BH166" i="9"/>
  <c r="BG166" i="9"/>
  <c r="BF166" i="9"/>
  <c r="BE166" i="9"/>
  <c r="T166" i="9"/>
  <c r="R166" i="9"/>
  <c r="P166" i="9"/>
  <c r="BK166" i="9"/>
  <c r="J166" i="9"/>
  <c r="BI165" i="9"/>
  <c r="BH165" i="9"/>
  <c r="BG165" i="9"/>
  <c r="BF165" i="9"/>
  <c r="T165" i="9"/>
  <c r="R165" i="9"/>
  <c r="P165" i="9"/>
  <c r="BK165" i="9"/>
  <c r="J165" i="9"/>
  <c r="BE165" i="9" s="1"/>
  <c r="BI164" i="9"/>
  <c r="BH164" i="9"/>
  <c r="BG164" i="9"/>
  <c r="BF164" i="9"/>
  <c r="BE164" i="9"/>
  <c r="T164" i="9"/>
  <c r="R164" i="9"/>
  <c r="P164" i="9"/>
  <c r="BK164" i="9"/>
  <c r="J164" i="9"/>
  <c r="BI163" i="9"/>
  <c r="BH163" i="9"/>
  <c r="BG163" i="9"/>
  <c r="BF163" i="9"/>
  <c r="T163" i="9"/>
  <c r="R163" i="9"/>
  <c r="P163" i="9"/>
  <c r="BK163" i="9"/>
  <c r="J163" i="9"/>
  <c r="BE163" i="9" s="1"/>
  <c r="BI162" i="9"/>
  <c r="BH162" i="9"/>
  <c r="BG162" i="9"/>
  <c r="BF162" i="9"/>
  <c r="BE162" i="9"/>
  <c r="T162" i="9"/>
  <c r="R162" i="9"/>
  <c r="P162" i="9"/>
  <c r="BK162" i="9"/>
  <c r="J162" i="9"/>
  <c r="BI161" i="9"/>
  <c r="BH161" i="9"/>
  <c r="BG161" i="9"/>
  <c r="BF161" i="9"/>
  <c r="T161" i="9"/>
  <c r="R161" i="9"/>
  <c r="P161" i="9"/>
  <c r="BK161" i="9"/>
  <c r="J161" i="9"/>
  <c r="BE161" i="9" s="1"/>
  <c r="BI160" i="9"/>
  <c r="BH160" i="9"/>
  <c r="BG160" i="9"/>
  <c r="BF160" i="9"/>
  <c r="BE160" i="9"/>
  <c r="T160" i="9"/>
  <c r="R160" i="9"/>
  <c r="P160" i="9"/>
  <c r="BK160" i="9"/>
  <c r="J160" i="9"/>
  <c r="BI159" i="9"/>
  <c r="BH159" i="9"/>
  <c r="BG159" i="9"/>
  <c r="BF159" i="9"/>
  <c r="T159" i="9"/>
  <c r="R159" i="9"/>
  <c r="P159" i="9"/>
  <c r="BK159" i="9"/>
  <c r="J159" i="9"/>
  <c r="BE159" i="9" s="1"/>
  <c r="BI158" i="9"/>
  <c r="BH158" i="9"/>
  <c r="BG158" i="9"/>
  <c r="BF158" i="9"/>
  <c r="BE158" i="9"/>
  <c r="T158" i="9"/>
  <c r="R158" i="9"/>
  <c r="P158" i="9"/>
  <c r="BK158" i="9"/>
  <c r="BK156" i="9" s="1"/>
  <c r="J156" i="9" s="1"/>
  <c r="J60" i="9" s="1"/>
  <c r="J158" i="9"/>
  <c r="BI157" i="9"/>
  <c r="BH157" i="9"/>
  <c r="BG157" i="9"/>
  <c r="BF157" i="9"/>
  <c r="T157" i="9"/>
  <c r="R157" i="9"/>
  <c r="P157" i="9"/>
  <c r="P156" i="9" s="1"/>
  <c r="BK157" i="9"/>
  <c r="J157" i="9"/>
  <c r="BE157" i="9" s="1"/>
  <c r="BI155" i="9"/>
  <c r="BH155" i="9"/>
  <c r="BG155" i="9"/>
  <c r="BF155" i="9"/>
  <c r="BE155" i="9"/>
  <c r="T155" i="9"/>
  <c r="R155" i="9"/>
  <c r="P155" i="9"/>
  <c r="BK155" i="9"/>
  <c r="J155" i="9"/>
  <c r="BI154" i="9"/>
  <c r="BH154" i="9"/>
  <c r="BG154" i="9"/>
  <c r="BF154" i="9"/>
  <c r="T154" i="9"/>
  <c r="R154" i="9"/>
  <c r="P154" i="9"/>
  <c r="BK154" i="9"/>
  <c r="J154" i="9"/>
  <c r="BE154" i="9" s="1"/>
  <c r="BI153" i="9"/>
  <c r="BH153" i="9"/>
  <c r="BG153" i="9"/>
  <c r="BF153" i="9"/>
  <c r="BE153" i="9"/>
  <c r="T153" i="9"/>
  <c r="R153" i="9"/>
  <c r="P153" i="9"/>
  <c r="BK153" i="9"/>
  <c r="J153" i="9"/>
  <c r="BI152" i="9"/>
  <c r="BH152" i="9"/>
  <c r="BG152" i="9"/>
  <c r="BF152" i="9"/>
  <c r="T152" i="9"/>
  <c r="R152" i="9"/>
  <c r="P152" i="9"/>
  <c r="BK152" i="9"/>
  <c r="J152" i="9"/>
  <c r="BE152" i="9" s="1"/>
  <c r="BI151" i="9"/>
  <c r="BH151" i="9"/>
  <c r="BG151" i="9"/>
  <c r="BF151" i="9"/>
  <c r="BE151" i="9"/>
  <c r="T151" i="9"/>
  <c r="R151" i="9"/>
  <c r="P151" i="9"/>
  <c r="BK151" i="9"/>
  <c r="J151" i="9"/>
  <c r="BI150" i="9"/>
  <c r="BH150" i="9"/>
  <c r="BG150" i="9"/>
  <c r="BF150" i="9"/>
  <c r="T150" i="9"/>
  <c r="R150" i="9"/>
  <c r="P150" i="9"/>
  <c r="BK150" i="9"/>
  <c r="J150" i="9"/>
  <c r="BE150" i="9" s="1"/>
  <c r="BI149" i="9"/>
  <c r="BH149" i="9"/>
  <c r="BG149" i="9"/>
  <c r="BF149" i="9"/>
  <c r="BE149" i="9"/>
  <c r="T149" i="9"/>
  <c r="R149" i="9"/>
  <c r="P149" i="9"/>
  <c r="BK149" i="9"/>
  <c r="J149" i="9"/>
  <c r="BI148" i="9"/>
  <c r="BH148" i="9"/>
  <c r="BG148" i="9"/>
  <c r="BF148" i="9"/>
  <c r="T148" i="9"/>
  <c r="T146" i="9" s="1"/>
  <c r="R148" i="9"/>
  <c r="P148" i="9"/>
  <c r="BK148" i="9"/>
  <c r="BK146" i="9" s="1"/>
  <c r="J146" i="9" s="1"/>
  <c r="J59" i="9" s="1"/>
  <c r="J148" i="9"/>
  <c r="BE148" i="9" s="1"/>
  <c r="BI147" i="9"/>
  <c r="BH147" i="9"/>
  <c r="BG147" i="9"/>
  <c r="BF147" i="9"/>
  <c r="BE147" i="9"/>
  <c r="T147" i="9"/>
  <c r="R147" i="9"/>
  <c r="R146" i="9" s="1"/>
  <c r="P147" i="9"/>
  <c r="P146" i="9" s="1"/>
  <c r="BK147" i="9"/>
  <c r="J147" i="9"/>
  <c r="BI145" i="9"/>
  <c r="BH145" i="9"/>
  <c r="BG145" i="9"/>
  <c r="BF145" i="9"/>
  <c r="BE145" i="9"/>
  <c r="T145" i="9"/>
  <c r="R145" i="9"/>
  <c r="P145" i="9"/>
  <c r="BK145" i="9"/>
  <c r="J145" i="9"/>
  <c r="BI144" i="9"/>
  <c r="BH144" i="9"/>
  <c r="BG144" i="9"/>
  <c r="BF144" i="9"/>
  <c r="T144" i="9"/>
  <c r="R144" i="9"/>
  <c r="P144" i="9"/>
  <c r="BK144" i="9"/>
  <c r="J144" i="9"/>
  <c r="BE144" i="9" s="1"/>
  <c r="BI143" i="9"/>
  <c r="BH143" i="9"/>
  <c r="BG143" i="9"/>
  <c r="BF143" i="9"/>
  <c r="BE143" i="9"/>
  <c r="T143" i="9"/>
  <c r="R143" i="9"/>
  <c r="P143" i="9"/>
  <c r="BK143" i="9"/>
  <c r="J143" i="9"/>
  <c r="BI142" i="9"/>
  <c r="BH142" i="9"/>
  <c r="BG142" i="9"/>
  <c r="BF142" i="9"/>
  <c r="T142" i="9"/>
  <c r="R142" i="9"/>
  <c r="P142" i="9"/>
  <c r="BK142" i="9"/>
  <c r="J142" i="9"/>
  <c r="BE142" i="9" s="1"/>
  <c r="BI141" i="9"/>
  <c r="BH141" i="9"/>
  <c r="BG141" i="9"/>
  <c r="BF141" i="9"/>
  <c r="BE141" i="9"/>
  <c r="T141" i="9"/>
  <c r="R141" i="9"/>
  <c r="P141" i="9"/>
  <c r="BK141" i="9"/>
  <c r="J141" i="9"/>
  <c r="BI140" i="9"/>
  <c r="BH140" i="9"/>
  <c r="BG140" i="9"/>
  <c r="BF140" i="9"/>
  <c r="T140" i="9"/>
  <c r="R140" i="9"/>
  <c r="P140" i="9"/>
  <c r="BK140" i="9"/>
  <c r="J140" i="9"/>
  <c r="BE140" i="9" s="1"/>
  <c r="BI139" i="9"/>
  <c r="BH139" i="9"/>
  <c r="BG139" i="9"/>
  <c r="BF139" i="9"/>
  <c r="BE139" i="9"/>
  <c r="T139" i="9"/>
  <c r="R139" i="9"/>
  <c r="P139" i="9"/>
  <c r="BK139" i="9"/>
  <c r="J139" i="9"/>
  <c r="BI138" i="9"/>
  <c r="BH138" i="9"/>
  <c r="BG138" i="9"/>
  <c r="BF138" i="9"/>
  <c r="T138" i="9"/>
  <c r="R138" i="9"/>
  <c r="P138" i="9"/>
  <c r="BK138" i="9"/>
  <c r="J138" i="9"/>
  <c r="BE138" i="9" s="1"/>
  <c r="BI137" i="9"/>
  <c r="BH137" i="9"/>
  <c r="BG137" i="9"/>
  <c r="BF137" i="9"/>
  <c r="BE137" i="9"/>
  <c r="T137" i="9"/>
  <c r="R137" i="9"/>
  <c r="P137" i="9"/>
  <c r="BK137" i="9"/>
  <c r="J137" i="9"/>
  <c r="BI136" i="9"/>
  <c r="BH136" i="9"/>
  <c r="BG136" i="9"/>
  <c r="BF136" i="9"/>
  <c r="T136" i="9"/>
  <c r="R136" i="9"/>
  <c r="P136" i="9"/>
  <c r="BK136" i="9"/>
  <c r="J136" i="9"/>
  <c r="BE136" i="9" s="1"/>
  <c r="BI135" i="9"/>
  <c r="BH135" i="9"/>
  <c r="BG135" i="9"/>
  <c r="BF135" i="9"/>
  <c r="BE135" i="9"/>
  <c r="T135" i="9"/>
  <c r="R135" i="9"/>
  <c r="P135" i="9"/>
  <c r="BK135" i="9"/>
  <c r="J135" i="9"/>
  <c r="BI134" i="9"/>
  <c r="BH134" i="9"/>
  <c r="BG134" i="9"/>
  <c r="BF134" i="9"/>
  <c r="T134" i="9"/>
  <c r="R134" i="9"/>
  <c r="P134" i="9"/>
  <c r="BK134" i="9"/>
  <c r="J134" i="9"/>
  <c r="BE134" i="9" s="1"/>
  <c r="BI133" i="9"/>
  <c r="BH133" i="9"/>
  <c r="BG133" i="9"/>
  <c r="BF133" i="9"/>
  <c r="BE133" i="9"/>
  <c r="T133" i="9"/>
  <c r="R133" i="9"/>
  <c r="P133" i="9"/>
  <c r="BK133" i="9"/>
  <c r="J133" i="9"/>
  <c r="BI132" i="9"/>
  <c r="BH132" i="9"/>
  <c r="BG132" i="9"/>
  <c r="BF132" i="9"/>
  <c r="T132" i="9"/>
  <c r="R132" i="9"/>
  <c r="P132" i="9"/>
  <c r="BK132" i="9"/>
  <c r="J132" i="9"/>
  <c r="BE132" i="9" s="1"/>
  <c r="BI131" i="9"/>
  <c r="BH131" i="9"/>
  <c r="BG131" i="9"/>
  <c r="BF131" i="9"/>
  <c r="BE131" i="9"/>
  <c r="T131" i="9"/>
  <c r="R131" i="9"/>
  <c r="P131" i="9"/>
  <c r="BK131" i="9"/>
  <c r="J131" i="9"/>
  <c r="BI130" i="9"/>
  <c r="BH130" i="9"/>
  <c r="BG130" i="9"/>
  <c r="BF130" i="9"/>
  <c r="T130" i="9"/>
  <c r="R130" i="9"/>
  <c r="P130" i="9"/>
  <c r="BK130" i="9"/>
  <c r="J130" i="9"/>
  <c r="BE130" i="9" s="1"/>
  <c r="BI129" i="9"/>
  <c r="BH129" i="9"/>
  <c r="BG129" i="9"/>
  <c r="BF129" i="9"/>
  <c r="BE129" i="9"/>
  <c r="T129" i="9"/>
  <c r="R129" i="9"/>
  <c r="P129" i="9"/>
  <c r="BK129" i="9"/>
  <c r="J129" i="9"/>
  <c r="BI128" i="9"/>
  <c r="BH128" i="9"/>
  <c r="BG128" i="9"/>
  <c r="BF128" i="9"/>
  <c r="T128" i="9"/>
  <c r="R128" i="9"/>
  <c r="P128" i="9"/>
  <c r="BK128" i="9"/>
  <c r="J128" i="9"/>
  <c r="BE128" i="9" s="1"/>
  <c r="BI127" i="9"/>
  <c r="BH127" i="9"/>
  <c r="BG127" i="9"/>
  <c r="BF127" i="9"/>
  <c r="BE127" i="9"/>
  <c r="T127" i="9"/>
  <c r="R127" i="9"/>
  <c r="P127" i="9"/>
  <c r="BK127" i="9"/>
  <c r="J127" i="9"/>
  <c r="BI126" i="9"/>
  <c r="BH126" i="9"/>
  <c r="BG126" i="9"/>
  <c r="BF126" i="9"/>
  <c r="T126" i="9"/>
  <c r="R126" i="9"/>
  <c r="P126" i="9"/>
  <c r="BK126" i="9"/>
  <c r="J126" i="9"/>
  <c r="BE126" i="9" s="1"/>
  <c r="BI125" i="9"/>
  <c r="BH125" i="9"/>
  <c r="BG125" i="9"/>
  <c r="BF125" i="9"/>
  <c r="BE125" i="9"/>
  <c r="T125" i="9"/>
  <c r="R125" i="9"/>
  <c r="P125" i="9"/>
  <c r="BK125" i="9"/>
  <c r="J125" i="9"/>
  <c r="BI124" i="9"/>
  <c r="BH124" i="9"/>
  <c r="BG124" i="9"/>
  <c r="BF124" i="9"/>
  <c r="T124" i="9"/>
  <c r="R124" i="9"/>
  <c r="P124" i="9"/>
  <c r="BK124" i="9"/>
  <c r="J124" i="9"/>
  <c r="BE124" i="9" s="1"/>
  <c r="BI123" i="9"/>
  <c r="BH123" i="9"/>
  <c r="BG123" i="9"/>
  <c r="BF123" i="9"/>
  <c r="BE123" i="9"/>
  <c r="T123" i="9"/>
  <c r="R123" i="9"/>
  <c r="P123" i="9"/>
  <c r="BK123" i="9"/>
  <c r="J123" i="9"/>
  <c r="BI122" i="9"/>
  <c r="BH122" i="9"/>
  <c r="BG122" i="9"/>
  <c r="BF122" i="9"/>
  <c r="T122" i="9"/>
  <c r="R122" i="9"/>
  <c r="P122" i="9"/>
  <c r="BK122" i="9"/>
  <c r="J122" i="9"/>
  <c r="BE122" i="9" s="1"/>
  <c r="BI121" i="9"/>
  <c r="BH121" i="9"/>
  <c r="BG121" i="9"/>
  <c r="BF121" i="9"/>
  <c r="BE121" i="9"/>
  <c r="T121" i="9"/>
  <c r="R121" i="9"/>
  <c r="P121" i="9"/>
  <c r="BK121" i="9"/>
  <c r="J121" i="9"/>
  <c r="BI120" i="9"/>
  <c r="BH120" i="9"/>
  <c r="BG120" i="9"/>
  <c r="BF120" i="9"/>
  <c r="T120" i="9"/>
  <c r="R120" i="9"/>
  <c r="P120" i="9"/>
  <c r="BK120" i="9"/>
  <c r="J120" i="9"/>
  <c r="BE120" i="9" s="1"/>
  <c r="BI119" i="9"/>
  <c r="BH119" i="9"/>
  <c r="BG119" i="9"/>
  <c r="BF119" i="9"/>
  <c r="BE119" i="9"/>
  <c r="T119" i="9"/>
  <c r="R119" i="9"/>
  <c r="P119" i="9"/>
  <c r="BK119" i="9"/>
  <c r="J119" i="9"/>
  <c r="BI118" i="9"/>
  <c r="BH118" i="9"/>
  <c r="BG118" i="9"/>
  <c r="BF118" i="9"/>
  <c r="T118" i="9"/>
  <c r="R118" i="9"/>
  <c r="P118" i="9"/>
  <c r="BK118" i="9"/>
  <c r="J118" i="9"/>
  <c r="BE118" i="9" s="1"/>
  <c r="BI117" i="9"/>
  <c r="BH117" i="9"/>
  <c r="BG117" i="9"/>
  <c r="BF117" i="9"/>
  <c r="BE117" i="9"/>
  <c r="T117" i="9"/>
  <c r="R117" i="9"/>
  <c r="P117" i="9"/>
  <c r="BK117" i="9"/>
  <c r="J117" i="9"/>
  <c r="BI116" i="9"/>
  <c r="BH116" i="9"/>
  <c r="BG116" i="9"/>
  <c r="BF116" i="9"/>
  <c r="T116" i="9"/>
  <c r="R116" i="9"/>
  <c r="P116" i="9"/>
  <c r="BK116" i="9"/>
  <c r="J116" i="9"/>
  <c r="BE116" i="9" s="1"/>
  <c r="BI115" i="9"/>
  <c r="BH115" i="9"/>
  <c r="BG115" i="9"/>
  <c r="BF115" i="9"/>
  <c r="BE115" i="9"/>
  <c r="T115" i="9"/>
  <c r="R115" i="9"/>
  <c r="P115" i="9"/>
  <c r="BK115" i="9"/>
  <c r="J115" i="9"/>
  <c r="BI114" i="9"/>
  <c r="BH114" i="9"/>
  <c r="BG114" i="9"/>
  <c r="BF114" i="9"/>
  <c r="T114" i="9"/>
  <c r="R114" i="9"/>
  <c r="P114" i="9"/>
  <c r="BK114" i="9"/>
  <c r="J114" i="9"/>
  <c r="BE114" i="9" s="1"/>
  <c r="BI113" i="9"/>
  <c r="BH113" i="9"/>
  <c r="BG113" i="9"/>
  <c r="BF113" i="9"/>
  <c r="BE113" i="9"/>
  <c r="T113" i="9"/>
  <c r="R113" i="9"/>
  <c r="P113" i="9"/>
  <c r="BK113" i="9"/>
  <c r="J113" i="9"/>
  <c r="BI112" i="9"/>
  <c r="BH112" i="9"/>
  <c r="BG112" i="9"/>
  <c r="BF112" i="9"/>
  <c r="T112" i="9"/>
  <c r="R112" i="9"/>
  <c r="P112" i="9"/>
  <c r="BK112" i="9"/>
  <c r="J112" i="9"/>
  <c r="BE112" i="9" s="1"/>
  <c r="BI111" i="9"/>
  <c r="BH111" i="9"/>
  <c r="BG111" i="9"/>
  <c r="BF111" i="9"/>
  <c r="BE111" i="9"/>
  <c r="T111" i="9"/>
  <c r="R111" i="9"/>
  <c r="P111" i="9"/>
  <c r="BK111" i="9"/>
  <c r="J111" i="9"/>
  <c r="BI110" i="9"/>
  <c r="BH110" i="9"/>
  <c r="BG110" i="9"/>
  <c r="BF110" i="9"/>
  <c r="T110" i="9"/>
  <c r="R110" i="9"/>
  <c r="P110" i="9"/>
  <c r="BK110" i="9"/>
  <c r="J110" i="9"/>
  <c r="BE110" i="9" s="1"/>
  <c r="BI109" i="9"/>
  <c r="BH109" i="9"/>
  <c r="BG109" i="9"/>
  <c r="BF109" i="9"/>
  <c r="BE109" i="9"/>
  <c r="T109" i="9"/>
  <c r="R109" i="9"/>
  <c r="P109" i="9"/>
  <c r="BK109" i="9"/>
  <c r="J109" i="9"/>
  <c r="BI108" i="9"/>
  <c r="BH108" i="9"/>
  <c r="BG108" i="9"/>
  <c r="BF108" i="9"/>
  <c r="T108" i="9"/>
  <c r="R108" i="9"/>
  <c r="P108" i="9"/>
  <c r="BK108" i="9"/>
  <c r="J108" i="9"/>
  <c r="BE108" i="9" s="1"/>
  <c r="BI107" i="9"/>
  <c r="BH107" i="9"/>
  <c r="BG107" i="9"/>
  <c r="BF107" i="9"/>
  <c r="BE107" i="9"/>
  <c r="T107" i="9"/>
  <c r="R107" i="9"/>
  <c r="P107" i="9"/>
  <c r="BK107" i="9"/>
  <c r="J107" i="9"/>
  <c r="BI106" i="9"/>
  <c r="BH106" i="9"/>
  <c r="BG106" i="9"/>
  <c r="BF106" i="9"/>
  <c r="T106" i="9"/>
  <c r="R106" i="9"/>
  <c r="P106" i="9"/>
  <c r="BK106" i="9"/>
  <c r="J106" i="9"/>
  <c r="BE106" i="9" s="1"/>
  <c r="BI105" i="9"/>
  <c r="BH105" i="9"/>
  <c r="BG105" i="9"/>
  <c r="BF105" i="9"/>
  <c r="BE105" i="9"/>
  <c r="T105" i="9"/>
  <c r="R105" i="9"/>
  <c r="P105" i="9"/>
  <c r="BK105" i="9"/>
  <c r="J105" i="9"/>
  <c r="BI104" i="9"/>
  <c r="BH104" i="9"/>
  <c r="BG104" i="9"/>
  <c r="BF104" i="9"/>
  <c r="T104" i="9"/>
  <c r="R104" i="9"/>
  <c r="P104" i="9"/>
  <c r="BK104" i="9"/>
  <c r="J104" i="9"/>
  <c r="BE104" i="9" s="1"/>
  <c r="BI103" i="9"/>
  <c r="BH103" i="9"/>
  <c r="BG103" i="9"/>
  <c r="BF103" i="9"/>
  <c r="BE103" i="9"/>
  <c r="T103" i="9"/>
  <c r="R103" i="9"/>
  <c r="P103" i="9"/>
  <c r="BK103" i="9"/>
  <c r="J103" i="9"/>
  <c r="BI102" i="9"/>
  <c r="BH102" i="9"/>
  <c r="BG102" i="9"/>
  <c r="BF102" i="9"/>
  <c r="T102" i="9"/>
  <c r="R102" i="9"/>
  <c r="P102" i="9"/>
  <c r="BK102" i="9"/>
  <c r="J102" i="9"/>
  <c r="BE102" i="9" s="1"/>
  <c r="BI101" i="9"/>
  <c r="BH101" i="9"/>
  <c r="BG101" i="9"/>
  <c r="BF101" i="9"/>
  <c r="BE101" i="9"/>
  <c r="T101" i="9"/>
  <c r="R101" i="9"/>
  <c r="P101" i="9"/>
  <c r="BK101" i="9"/>
  <c r="J101" i="9"/>
  <c r="BI100" i="9"/>
  <c r="BH100" i="9"/>
  <c r="BG100" i="9"/>
  <c r="BF100" i="9"/>
  <c r="T100" i="9"/>
  <c r="R100" i="9"/>
  <c r="P100" i="9"/>
  <c r="BK100" i="9"/>
  <c r="J100" i="9"/>
  <c r="BE100" i="9" s="1"/>
  <c r="BI99" i="9"/>
  <c r="BH99" i="9"/>
  <c r="BG99" i="9"/>
  <c r="BF99" i="9"/>
  <c r="BE99" i="9"/>
  <c r="T99" i="9"/>
  <c r="R99" i="9"/>
  <c r="P99" i="9"/>
  <c r="BK99" i="9"/>
  <c r="J99" i="9"/>
  <c r="BI98" i="9"/>
  <c r="BH98" i="9"/>
  <c r="BG98" i="9"/>
  <c r="BF98" i="9"/>
  <c r="T98" i="9"/>
  <c r="R98" i="9"/>
  <c r="P98" i="9"/>
  <c r="BK98" i="9"/>
  <c r="J98" i="9"/>
  <c r="BE98" i="9" s="1"/>
  <c r="BI97" i="9"/>
  <c r="BH97" i="9"/>
  <c r="BG97" i="9"/>
  <c r="BF97" i="9"/>
  <c r="BE97" i="9"/>
  <c r="T97" i="9"/>
  <c r="R97" i="9"/>
  <c r="P97" i="9"/>
  <c r="BK97" i="9"/>
  <c r="J97" i="9"/>
  <c r="BI96" i="9"/>
  <c r="BH96" i="9"/>
  <c r="BG96" i="9"/>
  <c r="BF96" i="9"/>
  <c r="T96" i="9"/>
  <c r="R96" i="9"/>
  <c r="P96" i="9"/>
  <c r="BK96" i="9"/>
  <c r="J96" i="9"/>
  <c r="BE96" i="9" s="1"/>
  <c r="BI95" i="9"/>
  <c r="BH95" i="9"/>
  <c r="BG95" i="9"/>
  <c r="BF95" i="9"/>
  <c r="BE95" i="9"/>
  <c r="T95" i="9"/>
  <c r="R95" i="9"/>
  <c r="P95" i="9"/>
  <c r="BK95" i="9"/>
  <c r="J95" i="9"/>
  <c r="BI94" i="9"/>
  <c r="BH94" i="9"/>
  <c r="BG94" i="9"/>
  <c r="BF94" i="9"/>
  <c r="BE94" i="9"/>
  <c r="T94" i="9"/>
  <c r="R94" i="9"/>
  <c r="P94" i="9"/>
  <c r="BK94" i="9"/>
  <c r="J94" i="9"/>
  <c r="BI93" i="9"/>
  <c r="BH93" i="9"/>
  <c r="BG93" i="9"/>
  <c r="BF93" i="9"/>
  <c r="BE93" i="9"/>
  <c r="T93" i="9"/>
  <c r="R93" i="9"/>
  <c r="P93" i="9"/>
  <c r="BK93" i="9"/>
  <c r="J93" i="9"/>
  <c r="BI92" i="9"/>
  <c r="BH92" i="9"/>
  <c r="BG92" i="9"/>
  <c r="BF92" i="9"/>
  <c r="BE92" i="9"/>
  <c r="T92" i="9"/>
  <c r="R92" i="9"/>
  <c r="P92" i="9"/>
  <c r="BK92" i="9"/>
  <c r="J92" i="9"/>
  <c r="BI91" i="9"/>
  <c r="BH91" i="9"/>
  <c r="BG91" i="9"/>
  <c r="F32" i="9" s="1"/>
  <c r="BB59" i="1" s="1"/>
  <c r="BF91" i="9"/>
  <c r="BE91" i="9"/>
  <c r="T91" i="9"/>
  <c r="R91" i="9"/>
  <c r="R90" i="9" s="1"/>
  <c r="P91" i="9"/>
  <c r="BK91" i="9"/>
  <c r="J91" i="9"/>
  <c r="F84" i="9"/>
  <c r="J82" i="9"/>
  <c r="F82" i="9"/>
  <c r="E80" i="9"/>
  <c r="E78" i="9"/>
  <c r="F52" i="9"/>
  <c r="F51" i="9"/>
  <c r="J49" i="9"/>
  <c r="F49" i="9"/>
  <c r="E47" i="9"/>
  <c r="J21" i="9"/>
  <c r="E21" i="9"/>
  <c r="J20" i="9"/>
  <c r="J18" i="9"/>
  <c r="E18" i="9"/>
  <c r="F85" i="9" s="1"/>
  <c r="J17" i="9"/>
  <c r="J12" i="9"/>
  <c r="E7" i="9"/>
  <c r="E45" i="9" s="1"/>
  <c r="R273" i="8"/>
  <c r="P268" i="8"/>
  <c r="P226" i="8"/>
  <c r="AY58" i="1"/>
  <c r="AX58" i="1"/>
  <c r="BI278" i="8"/>
  <c r="BH278" i="8"/>
  <c r="BG278" i="8"/>
  <c r="BF278" i="8"/>
  <c r="T278" i="8"/>
  <c r="R278" i="8"/>
  <c r="P278" i="8"/>
  <c r="BK278" i="8"/>
  <c r="J278" i="8"/>
  <c r="BE278" i="8" s="1"/>
  <c r="BI277" i="8"/>
  <c r="BH277" i="8"/>
  <c r="BG277" i="8"/>
  <c r="BF277" i="8"/>
  <c r="T277" i="8"/>
  <c r="R277" i="8"/>
  <c r="P277" i="8"/>
  <c r="BK277" i="8"/>
  <c r="J277" i="8"/>
  <c r="BE277" i="8" s="1"/>
  <c r="BI276" i="8"/>
  <c r="BH276" i="8"/>
  <c r="BG276" i="8"/>
  <c r="BF276" i="8"/>
  <c r="T276" i="8"/>
  <c r="R276" i="8"/>
  <c r="P276" i="8"/>
  <c r="BK276" i="8"/>
  <c r="J276" i="8"/>
  <c r="BE276" i="8" s="1"/>
  <c r="BI275" i="8"/>
  <c r="BH275" i="8"/>
  <c r="BG275" i="8"/>
  <c r="BF275" i="8"/>
  <c r="T275" i="8"/>
  <c r="R275" i="8"/>
  <c r="P275" i="8"/>
  <c r="BK275" i="8"/>
  <c r="BK273" i="8" s="1"/>
  <c r="J273" i="8" s="1"/>
  <c r="J65" i="8" s="1"/>
  <c r="J275" i="8"/>
  <c r="BE275" i="8" s="1"/>
  <c r="BI274" i="8"/>
  <c r="BH274" i="8"/>
  <c r="BG274" i="8"/>
  <c r="BF274" i="8"/>
  <c r="T274" i="8"/>
  <c r="R274" i="8"/>
  <c r="P274" i="8"/>
  <c r="BK274" i="8"/>
  <c r="J274" i="8"/>
  <c r="BE274" i="8" s="1"/>
  <c r="BI272" i="8"/>
  <c r="BH272" i="8"/>
  <c r="BG272" i="8"/>
  <c r="BF272" i="8"/>
  <c r="BE272" i="8"/>
  <c r="T272" i="8"/>
  <c r="R272" i="8"/>
  <c r="P272" i="8"/>
  <c r="BK272" i="8"/>
  <c r="J272" i="8"/>
  <c r="BI271" i="8"/>
  <c r="BH271" i="8"/>
  <c r="BG271" i="8"/>
  <c r="BF271" i="8"/>
  <c r="T271" i="8"/>
  <c r="R271" i="8"/>
  <c r="P271" i="8"/>
  <c r="BK271" i="8"/>
  <c r="J271" i="8"/>
  <c r="BE271" i="8" s="1"/>
  <c r="BI270" i="8"/>
  <c r="BH270" i="8"/>
  <c r="BG270" i="8"/>
  <c r="BF270" i="8"/>
  <c r="BE270" i="8"/>
  <c r="T270" i="8"/>
  <c r="R270" i="8"/>
  <c r="P270" i="8"/>
  <c r="BK270" i="8"/>
  <c r="J270" i="8"/>
  <c r="BI269" i="8"/>
  <c r="BH269" i="8"/>
  <c r="BG269" i="8"/>
  <c r="BF269" i="8"/>
  <c r="T269" i="8"/>
  <c r="T268" i="8" s="1"/>
  <c r="R269" i="8"/>
  <c r="P269" i="8"/>
  <c r="BK269" i="8"/>
  <c r="BK268" i="8" s="1"/>
  <c r="J268" i="8" s="1"/>
  <c r="J64" i="8" s="1"/>
  <c r="J269" i="8"/>
  <c r="BE269" i="8" s="1"/>
  <c r="BI267" i="8"/>
  <c r="BH267" i="8"/>
  <c r="BG267" i="8"/>
  <c r="BF267" i="8"/>
  <c r="T267" i="8"/>
  <c r="R267" i="8"/>
  <c r="P267" i="8"/>
  <c r="BK267" i="8"/>
  <c r="J267" i="8"/>
  <c r="BE267" i="8" s="1"/>
  <c r="BI266" i="8"/>
  <c r="BH266" i="8"/>
  <c r="BG266" i="8"/>
  <c r="BF266" i="8"/>
  <c r="T266" i="8"/>
  <c r="R266" i="8"/>
  <c r="P266" i="8"/>
  <c r="BK266" i="8"/>
  <c r="J266" i="8"/>
  <c r="BE266" i="8" s="1"/>
  <c r="BI265" i="8"/>
  <c r="BH265" i="8"/>
  <c r="BG265" i="8"/>
  <c r="BF265" i="8"/>
  <c r="T265" i="8"/>
  <c r="R265" i="8"/>
  <c r="P265" i="8"/>
  <c r="BK265" i="8"/>
  <c r="J265" i="8"/>
  <c r="BE265" i="8" s="1"/>
  <c r="BI264" i="8"/>
  <c r="BH264" i="8"/>
  <c r="BG264" i="8"/>
  <c r="BF264" i="8"/>
  <c r="T264" i="8"/>
  <c r="R264" i="8"/>
  <c r="P264" i="8"/>
  <c r="BK264" i="8"/>
  <c r="J264" i="8"/>
  <c r="BE264" i="8" s="1"/>
  <c r="BI263" i="8"/>
  <c r="BH263" i="8"/>
  <c r="BG263" i="8"/>
  <c r="BF263" i="8"/>
  <c r="T263" i="8"/>
  <c r="R263" i="8"/>
  <c r="P263" i="8"/>
  <c r="BK263" i="8"/>
  <c r="J263" i="8"/>
  <c r="BE263" i="8" s="1"/>
  <c r="BI262" i="8"/>
  <c r="BH262" i="8"/>
  <c r="BG262" i="8"/>
  <c r="BF262" i="8"/>
  <c r="T262" i="8"/>
  <c r="R262" i="8"/>
  <c r="P262" i="8"/>
  <c r="BK262" i="8"/>
  <c r="J262" i="8"/>
  <c r="BE262" i="8" s="1"/>
  <c r="BI261" i="8"/>
  <c r="BH261" i="8"/>
  <c r="BG261" i="8"/>
  <c r="BF261" i="8"/>
  <c r="T261" i="8"/>
  <c r="R261" i="8"/>
  <c r="P261" i="8"/>
  <c r="BK261" i="8"/>
  <c r="J261" i="8"/>
  <c r="BE261" i="8" s="1"/>
  <c r="BI260" i="8"/>
  <c r="BH260" i="8"/>
  <c r="BG260" i="8"/>
  <c r="BF260" i="8"/>
  <c r="T260" i="8"/>
  <c r="R260" i="8"/>
  <c r="P260" i="8"/>
  <c r="BK260" i="8"/>
  <c r="J260" i="8"/>
  <c r="BE260" i="8" s="1"/>
  <c r="BI259" i="8"/>
  <c r="BH259" i="8"/>
  <c r="BG259" i="8"/>
  <c r="BF259" i="8"/>
  <c r="T259" i="8"/>
  <c r="R259" i="8"/>
  <c r="P259" i="8"/>
  <c r="BK259" i="8"/>
  <c r="J259" i="8"/>
  <c r="BE259" i="8" s="1"/>
  <c r="BI258" i="8"/>
  <c r="BH258" i="8"/>
  <c r="BG258" i="8"/>
  <c r="BF258" i="8"/>
  <c r="T258" i="8"/>
  <c r="R258" i="8"/>
  <c r="P258" i="8"/>
  <c r="BK258" i="8"/>
  <c r="J258" i="8"/>
  <c r="BE258" i="8" s="1"/>
  <c r="BI257" i="8"/>
  <c r="BH257" i="8"/>
  <c r="BG257" i="8"/>
  <c r="BF257" i="8"/>
  <c r="T257" i="8"/>
  <c r="R257" i="8"/>
  <c r="P257" i="8"/>
  <c r="BK257" i="8"/>
  <c r="J257" i="8"/>
  <c r="BE257" i="8" s="1"/>
  <c r="BI256" i="8"/>
  <c r="BH256" i="8"/>
  <c r="BG256" i="8"/>
  <c r="BF256" i="8"/>
  <c r="T256" i="8"/>
  <c r="R256" i="8"/>
  <c r="P256" i="8"/>
  <c r="BK256" i="8"/>
  <c r="J256" i="8"/>
  <c r="BE256" i="8" s="1"/>
  <c r="BI255" i="8"/>
  <c r="BH255" i="8"/>
  <c r="BG255" i="8"/>
  <c r="BF255" i="8"/>
  <c r="T255" i="8"/>
  <c r="R255" i="8"/>
  <c r="P255" i="8"/>
  <c r="BK255" i="8"/>
  <c r="J255" i="8"/>
  <c r="BE255" i="8" s="1"/>
  <c r="BI254" i="8"/>
  <c r="BH254" i="8"/>
  <c r="BG254" i="8"/>
  <c r="BF254" i="8"/>
  <c r="T254" i="8"/>
  <c r="R254" i="8"/>
  <c r="P254" i="8"/>
  <c r="BK254" i="8"/>
  <c r="J254" i="8"/>
  <c r="BE254" i="8" s="1"/>
  <c r="BI253" i="8"/>
  <c r="BH253" i="8"/>
  <c r="BG253" i="8"/>
  <c r="BF253" i="8"/>
  <c r="T253" i="8"/>
  <c r="R253" i="8"/>
  <c r="P253" i="8"/>
  <c r="BK253" i="8"/>
  <c r="J253" i="8"/>
  <c r="BE253" i="8" s="1"/>
  <c r="BI252" i="8"/>
  <c r="BH252" i="8"/>
  <c r="BG252" i="8"/>
  <c r="BF252" i="8"/>
  <c r="T252" i="8"/>
  <c r="R252" i="8"/>
  <c r="P252" i="8"/>
  <c r="BK252" i="8"/>
  <c r="J252" i="8"/>
  <c r="BE252" i="8" s="1"/>
  <c r="BI251" i="8"/>
  <c r="BH251" i="8"/>
  <c r="BG251" i="8"/>
  <c r="BF251" i="8"/>
  <c r="T251" i="8"/>
  <c r="R251" i="8"/>
  <c r="P251" i="8"/>
  <c r="BK251" i="8"/>
  <c r="J251" i="8"/>
  <c r="BE251" i="8" s="1"/>
  <c r="BI250" i="8"/>
  <c r="BH250" i="8"/>
  <c r="BG250" i="8"/>
  <c r="BF250" i="8"/>
  <c r="T250" i="8"/>
  <c r="R250" i="8"/>
  <c r="P250" i="8"/>
  <c r="BK250" i="8"/>
  <c r="J250" i="8"/>
  <c r="BE250" i="8" s="1"/>
  <c r="BI249" i="8"/>
  <c r="BH249" i="8"/>
  <c r="BG249" i="8"/>
  <c r="BF249" i="8"/>
  <c r="T249" i="8"/>
  <c r="R249" i="8"/>
  <c r="P249" i="8"/>
  <c r="BK249" i="8"/>
  <c r="J249" i="8"/>
  <c r="BE249" i="8" s="1"/>
  <c r="BI248" i="8"/>
  <c r="BH248" i="8"/>
  <c r="BG248" i="8"/>
  <c r="BF248" i="8"/>
  <c r="T248" i="8"/>
  <c r="R248" i="8"/>
  <c r="P248" i="8"/>
  <c r="BK248" i="8"/>
  <c r="J248" i="8"/>
  <c r="BE248" i="8" s="1"/>
  <c r="BI247" i="8"/>
  <c r="BH247" i="8"/>
  <c r="BG247" i="8"/>
  <c r="BF247" i="8"/>
  <c r="T247" i="8"/>
  <c r="R247" i="8"/>
  <c r="P247" i="8"/>
  <c r="BK247" i="8"/>
  <c r="J247" i="8"/>
  <c r="BE247" i="8" s="1"/>
  <c r="BI246" i="8"/>
  <c r="BH246" i="8"/>
  <c r="BG246" i="8"/>
  <c r="BF246" i="8"/>
  <c r="T246" i="8"/>
  <c r="R246" i="8"/>
  <c r="P246" i="8"/>
  <c r="BK246" i="8"/>
  <c r="J246" i="8"/>
  <c r="BE246" i="8" s="1"/>
  <c r="BI245" i="8"/>
  <c r="BH245" i="8"/>
  <c r="BG245" i="8"/>
  <c r="BF245" i="8"/>
  <c r="T245" i="8"/>
  <c r="R245" i="8"/>
  <c r="P245" i="8"/>
  <c r="BK245" i="8"/>
  <c r="J245" i="8"/>
  <c r="BE245" i="8" s="1"/>
  <c r="BI244" i="8"/>
  <c r="BH244" i="8"/>
  <c r="BG244" i="8"/>
  <c r="BF244" i="8"/>
  <c r="T244" i="8"/>
  <c r="R244" i="8"/>
  <c r="P244" i="8"/>
  <c r="BK244" i="8"/>
  <c r="J244" i="8"/>
  <c r="BE244" i="8" s="1"/>
  <c r="BI243" i="8"/>
  <c r="BH243" i="8"/>
  <c r="BG243" i="8"/>
  <c r="BF243" i="8"/>
  <c r="T243" i="8"/>
  <c r="R243" i="8"/>
  <c r="P243" i="8"/>
  <c r="BK243" i="8"/>
  <c r="J243" i="8"/>
  <c r="BE243" i="8" s="1"/>
  <c r="BI242" i="8"/>
  <c r="BH242" i="8"/>
  <c r="BG242" i="8"/>
  <c r="BF242" i="8"/>
  <c r="T242" i="8"/>
  <c r="R242" i="8"/>
  <c r="P242" i="8"/>
  <c r="BK242" i="8"/>
  <c r="J242" i="8"/>
  <c r="BE242" i="8" s="1"/>
  <c r="BI241" i="8"/>
  <c r="BH241" i="8"/>
  <c r="BG241" i="8"/>
  <c r="BF241" i="8"/>
  <c r="T241" i="8"/>
  <c r="R241" i="8"/>
  <c r="P241" i="8"/>
  <c r="BK241" i="8"/>
  <c r="J241" i="8"/>
  <c r="BE241" i="8" s="1"/>
  <c r="BI240" i="8"/>
  <c r="BH240" i="8"/>
  <c r="BG240" i="8"/>
  <c r="BF240" i="8"/>
  <c r="T240" i="8"/>
  <c r="R240" i="8"/>
  <c r="P240" i="8"/>
  <c r="BK240" i="8"/>
  <c r="J240" i="8"/>
  <c r="BE240" i="8" s="1"/>
  <c r="BI239" i="8"/>
  <c r="BH239" i="8"/>
  <c r="BG239" i="8"/>
  <c r="BF239" i="8"/>
  <c r="T239" i="8"/>
  <c r="R239" i="8"/>
  <c r="R237" i="8" s="1"/>
  <c r="P239" i="8"/>
  <c r="BK239" i="8"/>
  <c r="J239" i="8"/>
  <c r="BE239" i="8" s="1"/>
  <c r="BI238" i="8"/>
  <c r="BH238" i="8"/>
  <c r="BG238" i="8"/>
  <c r="BF238" i="8"/>
  <c r="T238" i="8"/>
  <c r="T237" i="8" s="1"/>
  <c r="R238" i="8"/>
  <c r="P238" i="8"/>
  <c r="P237" i="8" s="1"/>
  <c r="BK238" i="8"/>
  <c r="BK237" i="8" s="1"/>
  <c r="J237" i="8" s="1"/>
  <c r="J63" i="8" s="1"/>
  <c r="J238" i="8"/>
  <c r="BE238" i="8" s="1"/>
  <c r="BI236" i="8"/>
  <c r="BH236" i="8"/>
  <c r="BG236" i="8"/>
  <c r="BF236" i="8"/>
  <c r="BE236" i="8"/>
  <c r="T236" i="8"/>
  <c r="R236" i="8"/>
  <c r="P236" i="8"/>
  <c r="BK236" i="8"/>
  <c r="J236" i="8"/>
  <c r="BI235" i="8"/>
  <c r="BH235" i="8"/>
  <c r="BG235" i="8"/>
  <c r="BF235" i="8"/>
  <c r="BE235" i="8"/>
  <c r="T235" i="8"/>
  <c r="R235" i="8"/>
  <c r="P235" i="8"/>
  <c r="BK235" i="8"/>
  <c r="J235" i="8"/>
  <c r="BI234" i="8"/>
  <c r="BH234" i="8"/>
  <c r="BG234" i="8"/>
  <c r="BF234" i="8"/>
  <c r="BE234" i="8"/>
  <c r="T234" i="8"/>
  <c r="R234" i="8"/>
  <c r="P234" i="8"/>
  <c r="BK234" i="8"/>
  <c r="J234" i="8"/>
  <c r="BI233" i="8"/>
  <c r="BH233" i="8"/>
  <c r="BG233" i="8"/>
  <c r="BF233" i="8"/>
  <c r="BE233" i="8"/>
  <c r="T233" i="8"/>
  <c r="R233" i="8"/>
  <c r="P233" i="8"/>
  <c r="BK233" i="8"/>
  <c r="J233" i="8"/>
  <c r="BI232" i="8"/>
  <c r="BH232" i="8"/>
  <c r="BG232" i="8"/>
  <c r="BF232" i="8"/>
  <c r="BE232" i="8"/>
  <c r="T232" i="8"/>
  <c r="R232" i="8"/>
  <c r="P232" i="8"/>
  <c r="BK232" i="8"/>
  <c r="J232" i="8"/>
  <c r="BI231" i="8"/>
  <c r="BH231" i="8"/>
  <c r="BG231" i="8"/>
  <c r="BF231" i="8"/>
  <c r="BE231" i="8"/>
  <c r="T231" i="8"/>
  <c r="R231" i="8"/>
  <c r="P231" i="8"/>
  <c r="BK231" i="8"/>
  <c r="J231" i="8"/>
  <c r="BI230" i="8"/>
  <c r="BH230" i="8"/>
  <c r="BG230" i="8"/>
  <c r="BF230" i="8"/>
  <c r="BE230" i="8"/>
  <c r="T230" i="8"/>
  <c r="R230" i="8"/>
  <c r="P230" i="8"/>
  <c r="BK230" i="8"/>
  <c r="J230" i="8"/>
  <c r="BI229" i="8"/>
  <c r="BH229" i="8"/>
  <c r="BG229" i="8"/>
  <c r="BF229" i="8"/>
  <c r="BE229" i="8"/>
  <c r="T229" i="8"/>
  <c r="R229" i="8"/>
  <c r="P229" i="8"/>
  <c r="BK229" i="8"/>
  <c r="J229" i="8"/>
  <c r="BI228" i="8"/>
  <c r="BH228" i="8"/>
  <c r="BG228" i="8"/>
  <c r="BF228" i="8"/>
  <c r="BE228" i="8"/>
  <c r="T228" i="8"/>
  <c r="R228" i="8"/>
  <c r="P228" i="8"/>
  <c r="BK228" i="8"/>
  <c r="J228" i="8"/>
  <c r="BI227" i="8"/>
  <c r="BH227" i="8"/>
  <c r="BG227" i="8"/>
  <c r="BF227" i="8"/>
  <c r="BE227" i="8"/>
  <c r="T227" i="8"/>
  <c r="T226" i="8" s="1"/>
  <c r="R227" i="8"/>
  <c r="P227" i="8"/>
  <c r="BK227" i="8"/>
  <c r="BK226" i="8" s="1"/>
  <c r="J226" i="8" s="1"/>
  <c r="J62" i="8" s="1"/>
  <c r="J227" i="8"/>
  <c r="BI225" i="8"/>
  <c r="BH225" i="8"/>
  <c r="BG225" i="8"/>
  <c r="BF225" i="8"/>
  <c r="T225" i="8"/>
  <c r="R225" i="8"/>
  <c r="P225" i="8"/>
  <c r="BK225" i="8"/>
  <c r="J225" i="8"/>
  <c r="BE225" i="8" s="1"/>
  <c r="BI224" i="8"/>
  <c r="BH224" i="8"/>
  <c r="BG224" i="8"/>
  <c r="BF224" i="8"/>
  <c r="T224" i="8"/>
  <c r="R224" i="8"/>
  <c r="P224" i="8"/>
  <c r="BK224" i="8"/>
  <c r="J224" i="8"/>
  <c r="BE224" i="8" s="1"/>
  <c r="BI223" i="8"/>
  <c r="BH223" i="8"/>
  <c r="BG223" i="8"/>
  <c r="BF223" i="8"/>
  <c r="BE223" i="8"/>
  <c r="T223" i="8"/>
  <c r="R223" i="8"/>
  <c r="P223" i="8"/>
  <c r="BK223" i="8"/>
  <c r="J223" i="8"/>
  <c r="BI222" i="8"/>
  <c r="BH222" i="8"/>
  <c r="BG222" i="8"/>
  <c r="BF222" i="8"/>
  <c r="T222" i="8"/>
  <c r="R222" i="8"/>
  <c r="P222" i="8"/>
  <c r="BK222" i="8"/>
  <c r="J222" i="8"/>
  <c r="BE222" i="8" s="1"/>
  <c r="BI221" i="8"/>
  <c r="BH221" i="8"/>
  <c r="BG221" i="8"/>
  <c r="BF221" i="8"/>
  <c r="T221" i="8"/>
  <c r="R221" i="8"/>
  <c r="P221" i="8"/>
  <c r="BK221" i="8"/>
  <c r="J221" i="8"/>
  <c r="BE221" i="8" s="1"/>
  <c r="BI220" i="8"/>
  <c r="BH220" i="8"/>
  <c r="BG220" i="8"/>
  <c r="BF220" i="8"/>
  <c r="T220" i="8"/>
  <c r="R220" i="8"/>
  <c r="P220" i="8"/>
  <c r="BK220" i="8"/>
  <c r="J220" i="8"/>
  <c r="BE220" i="8" s="1"/>
  <c r="BI219" i="8"/>
  <c r="BH219" i="8"/>
  <c r="BG219" i="8"/>
  <c r="BF219" i="8"/>
  <c r="T219" i="8"/>
  <c r="R219" i="8"/>
  <c r="P219" i="8"/>
  <c r="BK219" i="8"/>
  <c r="J219" i="8"/>
  <c r="BE219" i="8" s="1"/>
  <c r="BI218" i="8"/>
  <c r="BH218" i="8"/>
  <c r="BG218" i="8"/>
  <c r="BF218" i="8"/>
  <c r="T218" i="8"/>
  <c r="R218" i="8"/>
  <c r="P218" i="8"/>
  <c r="BK218" i="8"/>
  <c r="J218" i="8"/>
  <c r="BE218" i="8" s="1"/>
  <c r="BI217" i="8"/>
  <c r="BH217" i="8"/>
  <c r="BG217" i="8"/>
  <c r="BF217" i="8"/>
  <c r="BE217" i="8"/>
  <c r="T217" i="8"/>
  <c r="R217" i="8"/>
  <c r="P217" i="8"/>
  <c r="BK217" i="8"/>
  <c r="J217" i="8"/>
  <c r="BI216" i="8"/>
  <c r="BH216" i="8"/>
  <c r="BG216" i="8"/>
  <c r="BF216" i="8"/>
  <c r="T216" i="8"/>
  <c r="R216" i="8"/>
  <c r="P216" i="8"/>
  <c r="BK216" i="8"/>
  <c r="J216" i="8"/>
  <c r="BE216" i="8" s="1"/>
  <c r="BI215" i="8"/>
  <c r="BH215" i="8"/>
  <c r="BG215" i="8"/>
  <c r="BF215" i="8"/>
  <c r="BE215" i="8"/>
  <c r="T215" i="8"/>
  <c r="R215" i="8"/>
  <c r="P215" i="8"/>
  <c r="BK215" i="8"/>
  <c r="J215" i="8"/>
  <c r="BI214" i="8"/>
  <c r="BH214" i="8"/>
  <c r="BG214" i="8"/>
  <c r="BF214" i="8"/>
  <c r="T214" i="8"/>
  <c r="R214" i="8"/>
  <c r="P214" i="8"/>
  <c r="BK214" i="8"/>
  <c r="J214" i="8"/>
  <c r="BE214" i="8" s="1"/>
  <c r="BI213" i="8"/>
  <c r="BH213" i="8"/>
  <c r="BG213" i="8"/>
  <c r="BF213" i="8"/>
  <c r="T213" i="8"/>
  <c r="R213" i="8"/>
  <c r="P213" i="8"/>
  <c r="BK213" i="8"/>
  <c r="J213" i="8"/>
  <c r="BE213" i="8" s="1"/>
  <c r="BI212" i="8"/>
  <c r="BH212" i="8"/>
  <c r="BG212" i="8"/>
  <c r="BF212" i="8"/>
  <c r="T212" i="8"/>
  <c r="R212" i="8"/>
  <c r="P212" i="8"/>
  <c r="BK212" i="8"/>
  <c r="J212" i="8"/>
  <c r="BE212" i="8" s="1"/>
  <c r="BI211" i="8"/>
  <c r="BH211" i="8"/>
  <c r="BG211" i="8"/>
  <c r="BF211" i="8"/>
  <c r="T211" i="8"/>
  <c r="R211" i="8"/>
  <c r="P211" i="8"/>
  <c r="BK211" i="8"/>
  <c r="J211" i="8"/>
  <c r="BE211" i="8" s="1"/>
  <c r="BI210" i="8"/>
  <c r="BH210" i="8"/>
  <c r="BG210" i="8"/>
  <c r="BF210" i="8"/>
  <c r="T210" i="8"/>
  <c r="R210" i="8"/>
  <c r="P210" i="8"/>
  <c r="BK210" i="8"/>
  <c r="J210" i="8"/>
  <c r="BE210" i="8" s="1"/>
  <c r="BI209" i="8"/>
  <c r="BH209" i="8"/>
  <c r="BG209" i="8"/>
  <c r="BF209" i="8"/>
  <c r="BE209" i="8"/>
  <c r="T209" i="8"/>
  <c r="R209" i="8"/>
  <c r="P209" i="8"/>
  <c r="BK209" i="8"/>
  <c r="J209" i="8"/>
  <c r="BI208" i="8"/>
  <c r="BH208" i="8"/>
  <c r="BG208" i="8"/>
  <c r="BF208" i="8"/>
  <c r="T208" i="8"/>
  <c r="R208" i="8"/>
  <c r="P208" i="8"/>
  <c r="BK208" i="8"/>
  <c r="J208" i="8"/>
  <c r="BE208" i="8" s="1"/>
  <c r="BI207" i="8"/>
  <c r="BH207" i="8"/>
  <c r="BG207" i="8"/>
  <c r="BF207" i="8"/>
  <c r="BE207" i="8"/>
  <c r="T207" i="8"/>
  <c r="R207" i="8"/>
  <c r="P207" i="8"/>
  <c r="BK207" i="8"/>
  <c r="J207" i="8"/>
  <c r="BI206" i="8"/>
  <c r="BH206" i="8"/>
  <c r="BG206" i="8"/>
  <c r="BF206" i="8"/>
  <c r="T206" i="8"/>
  <c r="R206" i="8"/>
  <c r="P206" i="8"/>
  <c r="BK206" i="8"/>
  <c r="J206" i="8"/>
  <c r="BE206" i="8" s="1"/>
  <c r="BI205" i="8"/>
  <c r="BH205" i="8"/>
  <c r="BG205" i="8"/>
  <c r="BF205" i="8"/>
  <c r="T205" i="8"/>
  <c r="R205" i="8"/>
  <c r="P205" i="8"/>
  <c r="BK205" i="8"/>
  <c r="J205" i="8"/>
  <c r="BE205" i="8" s="1"/>
  <c r="BI204" i="8"/>
  <c r="BH204" i="8"/>
  <c r="BG204" i="8"/>
  <c r="BF204" i="8"/>
  <c r="T204" i="8"/>
  <c r="R204" i="8"/>
  <c r="P204" i="8"/>
  <c r="BK204" i="8"/>
  <c r="J204" i="8"/>
  <c r="BE204" i="8" s="1"/>
  <c r="BI203" i="8"/>
  <c r="BH203" i="8"/>
  <c r="BG203" i="8"/>
  <c r="BF203" i="8"/>
  <c r="T203" i="8"/>
  <c r="R203" i="8"/>
  <c r="P203" i="8"/>
  <c r="BK203" i="8"/>
  <c r="J203" i="8"/>
  <c r="BE203" i="8" s="1"/>
  <c r="BI202" i="8"/>
  <c r="BH202" i="8"/>
  <c r="BG202" i="8"/>
  <c r="BF202" i="8"/>
  <c r="T202" i="8"/>
  <c r="R202" i="8"/>
  <c r="P202" i="8"/>
  <c r="BK202" i="8"/>
  <c r="J202" i="8"/>
  <c r="BE202" i="8" s="1"/>
  <c r="BI201" i="8"/>
  <c r="BH201" i="8"/>
  <c r="BG201" i="8"/>
  <c r="BF201" i="8"/>
  <c r="BE201" i="8"/>
  <c r="T201" i="8"/>
  <c r="R201" i="8"/>
  <c r="P201" i="8"/>
  <c r="BK201" i="8"/>
  <c r="J201" i="8"/>
  <c r="BI200" i="8"/>
  <c r="BH200" i="8"/>
  <c r="BG200" i="8"/>
  <c r="BF200" i="8"/>
  <c r="T200" i="8"/>
  <c r="R200" i="8"/>
  <c r="R199" i="8" s="1"/>
  <c r="P200" i="8"/>
  <c r="BK200" i="8"/>
  <c r="J200" i="8"/>
  <c r="BE200" i="8" s="1"/>
  <c r="BI198" i="8"/>
  <c r="BH198" i="8"/>
  <c r="BG198" i="8"/>
  <c r="BF198" i="8"/>
  <c r="BE198" i="8"/>
  <c r="T198" i="8"/>
  <c r="R198" i="8"/>
  <c r="P198" i="8"/>
  <c r="BK198" i="8"/>
  <c r="J198" i="8"/>
  <c r="BI197" i="8"/>
  <c r="BH197" i="8"/>
  <c r="BG197" i="8"/>
  <c r="BF197" i="8"/>
  <c r="T197" i="8"/>
  <c r="R197" i="8"/>
  <c r="P197" i="8"/>
  <c r="BK197" i="8"/>
  <c r="J197" i="8"/>
  <c r="BE197" i="8" s="1"/>
  <c r="BI196" i="8"/>
  <c r="BH196" i="8"/>
  <c r="BG196" i="8"/>
  <c r="BF196" i="8"/>
  <c r="BE196" i="8"/>
  <c r="T196" i="8"/>
  <c r="R196" i="8"/>
  <c r="P196" i="8"/>
  <c r="BK196" i="8"/>
  <c r="J196" i="8"/>
  <c r="BI195" i="8"/>
  <c r="BH195" i="8"/>
  <c r="BG195" i="8"/>
  <c r="BF195" i="8"/>
  <c r="T195" i="8"/>
  <c r="R195" i="8"/>
  <c r="P195" i="8"/>
  <c r="BK195" i="8"/>
  <c r="J195" i="8"/>
  <c r="BE195" i="8" s="1"/>
  <c r="BI194" i="8"/>
  <c r="BH194" i="8"/>
  <c r="BG194" i="8"/>
  <c r="BF194" i="8"/>
  <c r="BE194" i="8"/>
  <c r="T194" i="8"/>
  <c r="R194" i="8"/>
  <c r="P194" i="8"/>
  <c r="BK194" i="8"/>
  <c r="J194" i="8"/>
  <c r="BI193" i="8"/>
  <c r="BH193" i="8"/>
  <c r="BG193" i="8"/>
  <c r="BF193" i="8"/>
  <c r="T193" i="8"/>
  <c r="R193" i="8"/>
  <c r="P193" i="8"/>
  <c r="BK193" i="8"/>
  <c r="J193" i="8"/>
  <c r="BE193" i="8" s="1"/>
  <c r="BI192" i="8"/>
  <c r="BH192" i="8"/>
  <c r="BG192" i="8"/>
  <c r="BF192" i="8"/>
  <c r="BE192" i="8"/>
  <c r="T192" i="8"/>
  <c r="R192" i="8"/>
  <c r="P192" i="8"/>
  <c r="BK192" i="8"/>
  <c r="J192" i="8"/>
  <c r="BI191" i="8"/>
  <c r="BH191" i="8"/>
  <c r="BG191" i="8"/>
  <c r="BF191" i="8"/>
  <c r="T191" i="8"/>
  <c r="R191" i="8"/>
  <c r="P191" i="8"/>
  <c r="BK191" i="8"/>
  <c r="J191" i="8"/>
  <c r="BE191" i="8" s="1"/>
  <c r="BI190" i="8"/>
  <c r="BH190" i="8"/>
  <c r="BG190" i="8"/>
  <c r="BF190" i="8"/>
  <c r="BE190" i="8"/>
  <c r="T190" i="8"/>
  <c r="R190" i="8"/>
  <c r="P190" i="8"/>
  <c r="BK190" i="8"/>
  <c r="J190" i="8"/>
  <c r="BI189" i="8"/>
  <c r="BH189" i="8"/>
  <c r="BG189" i="8"/>
  <c r="BF189" i="8"/>
  <c r="T189" i="8"/>
  <c r="R189" i="8"/>
  <c r="P189" i="8"/>
  <c r="BK189" i="8"/>
  <c r="J189" i="8"/>
  <c r="BE189" i="8" s="1"/>
  <c r="BI188" i="8"/>
  <c r="BH188" i="8"/>
  <c r="BG188" i="8"/>
  <c r="BF188" i="8"/>
  <c r="BE188" i="8"/>
  <c r="T188" i="8"/>
  <c r="R188" i="8"/>
  <c r="P188" i="8"/>
  <c r="BK188" i="8"/>
  <c r="J188" i="8"/>
  <c r="BI187" i="8"/>
  <c r="BH187" i="8"/>
  <c r="BG187" i="8"/>
  <c r="BF187" i="8"/>
  <c r="T187" i="8"/>
  <c r="R187" i="8"/>
  <c r="P187" i="8"/>
  <c r="BK187" i="8"/>
  <c r="J187" i="8"/>
  <c r="BE187" i="8" s="1"/>
  <c r="BI186" i="8"/>
  <c r="BH186" i="8"/>
  <c r="BG186" i="8"/>
  <c r="BF186" i="8"/>
  <c r="BE186" i="8"/>
  <c r="T186" i="8"/>
  <c r="R186" i="8"/>
  <c r="P186" i="8"/>
  <c r="BK186" i="8"/>
  <c r="J186" i="8"/>
  <c r="BI185" i="8"/>
  <c r="BH185" i="8"/>
  <c r="BG185" i="8"/>
  <c r="BF185" i="8"/>
  <c r="T185" i="8"/>
  <c r="R185" i="8"/>
  <c r="P185" i="8"/>
  <c r="BK185" i="8"/>
  <c r="J185" i="8"/>
  <c r="BE185" i="8" s="1"/>
  <c r="BI184" i="8"/>
  <c r="BH184" i="8"/>
  <c r="BG184" i="8"/>
  <c r="BF184" i="8"/>
  <c r="BE184" i="8"/>
  <c r="T184" i="8"/>
  <c r="R184" i="8"/>
  <c r="P184" i="8"/>
  <c r="BK184" i="8"/>
  <c r="J184" i="8"/>
  <c r="BI183" i="8"/>
  <c r="BH183" i="8"/>
  <c r="BG183" i="8"/>
  <c r="BF183" i="8"/>
  <c r="T183" i="8"/>
  <c r="T182" i="8" s="1"/>
  <c r="R183" i="8"/>
  <c r="P183" i="8"/>
  <c r="BK183" i="8"/>
  <c r="BK182" i="8" s="1"/>
  <c r="J182" i="8" s="1"/>
  <c r="J60" i="8" s="1"/>
  <c r="J183" i="8"/>
  <c r="BE183" i="8" s="1"/>
  <c r="BI181" i="8"/>
  <c r="BH181" i="8"/>
  <c r="BG181" i="8"/>
  <c r="BF181" i="8"/>
  <c r="T181" i="8"/>
  <c r="R181" i="8"/>
  <c r="P181" i="8"/>
  <c r="BK181" i="8"/>
  <c r="J181" i="8"/>
  <c r="BE181" i="8" s="1"/>
  <c r="BI180" i="8"/>
  <c r="BH180" i="8"/>
  <c r="BG180" i="8"/>
  <c r="BF180" i="8"/>
  <c r="T180" i="8"/>
  <c r="R180" i="8"/>
  <c r="P180" i="8"/>
  <c r="BK180" i="8"/>
  <c r="J180" i="8"/>
  <c r="BE180" i="8" s="1"/>
  <c r="BI179" i="8"/>
  <c r="BH179" i="8"/>
  <c r="BG179" i="8"/>
  <c r="BF179" i="8"/>
  <c r="BE179" i="8"/>
  <c r="T179" i="8"/>
  <c r="R179" i="8"/>
  <c r="P179" i="8"/>
  <c r="BK179" i="8"/>
  <c r="J179" i="8"/>
  <c r="BI178" i="8"/>
  <c r="BH178" i="8"/>
  <c r="BG178" i="8"/>
  <c r="BF178" i="8"/>
  <c r="T178" i="8"/>
  <c r="R178" i="8"/>
  <c r="P178" i="8"/>
  <c r="BK178" i="8"/>
  <c r="J178" i="8"/>
  <c r="BE178" i="8" s="1"/>
  <c r="BI177" i="8"/>
  <c r="BH177" i="8"/>
  <c r="BG177" i="8"/>
  <c r="BF177" i="8"/>
  <c r="BE177" i="8"/>
  <c r="T177" i="8"/>
  <c r="R177" i="8"/>
  <c r="P177" i="8"/>
  <c r="BK177" i="8"/>
  <c r="J177" i="8"/>
  <c r="BI176" i="8"/>
  <c r="BH176" i="8"/>
  <c r="BG176" i="8"/>
  <c r="BF176" i="8"/>
  <c r="T176" i="8"/>
  <c r="R176" i="8"/>
  <c r="P176" i="8"/>
  <c r="BK176" i="8"/>
  <c r="J176" i="8"/>
  <c r="BE176" i="8" s="1"/>
  <c r="BI175" i="8"/>
  <c r="BH175" i="8"/>
  <c r="BG175" i="8"/>
  <c r="BF175" i="8"/>
  <c r="BE175" i="8"/>
  <c r="T175" i="8"/>
  <c r="R175" i="8"/>
  <c r="P175" i="8"/>
  <c r="BK175" i="8"/>
  <c r="J175" i="8"/>
  <c r="BI174" i="8"/>
  <c r="BH174" i="8"/>
  <c r="BG174" i="8"/>
  <c r="BF174" i="8"/>
  <c r="T174" i="8"/>
  <c r="R174" i="8"/>
  <c r="P174" i="8"/>
  <c r="BK174" i="8"/>
  <c r="J174" i="8"/>
  <c r="BE174" i="8" s="1"/>
  <c r="BI173" i="8"/>
  <c r="BH173" i="8"/>
  <c r="BG173" i="8"/>
  <c r="BF173" i="8"/>
  <c r="BE173" i="8"/>
  <c r="T173" i="8"/>
  <c r="R173" i="8"/>
  <c r="P173" i="8"/>
  <c r="BK173" i="8"/>
  <c r="J173" i="8"/>
  <c r="BI172" i="8"/>
  <c r="BH172" i="8"/>
  <c r="BG172" i="8"/>
  <c r="BF172" i="8"/>
  <c r="T172" i="8"/>
  <c r="R172" i="8"/>
  <c r="P172" i="8"/>
  <c r="BK172" i="8"/>
  <c r="J172" i="8"/>
  <c r="BE172" i="8" s="1"/>
  <c r="BI171" i="8"/>
  <c r="BH171" i="8"/>
  <c r="BG171" i="8"/>
  <c r="BF171" i="8"/>
  <c r="BE171" i="8"/>
  <c r="T171" i="8"/>
  <c r="R171" i="8"/>
  <c r="P171" i="8"/>
  <c r="BK171" i="8"/>
  <c r="J171" i="8"/>
  <c r="BI170" i="8"/>
  <c r="BH170" i="8"/>
  <c r="BG170" i="8"/>
  <c r="BF170" i="8"/>
  <c r="T170" i="8"/>
  <c r="R170" i="8"/>
  <c r="P170" i="8"/>
  <c r="BK170" i="8"/>
  <c r="J170" i="8"/>
  <c r="BE170" i="8" s="1"/>
  <c r="BI169" i="8"/>
  <c r="BH169" i="8"/>
  <c r="BG169" i="8"/>
  <c r="BF169" i="8"/>
  <c r="BE169" i="8"/>
  <c r="T169" i="8"/>
  <c r="R169" i="8"/>
  <c r="P169" i="8"/>
  <c r="BK169" i="8"/>
  <c r="J169" i="8"/>
  <c r="BI168" i="8"/>
  <c r="BH168" i="8"/>
  <c r="BG168" i="8"/>
  <c r="BF168" i="8"/>
  <c r="T168" i="8"/>
  <c r="R168" i="8"/>
  <c r="P168" i="8"/>
  <c r="BK168" i="8"/>
  <c r="J168" i="8"/>
  <c r="BE168" i="8" s="1"/>
  <c r="BI167" i="8"/>
  <c r="BH167" i="8"/>
  <c r="BG167" i="8"/>
  <c r="BF167" i="8"/>
  <c r="BE167" i="8"/>
  <c r="T167" i="8"/>
  <c r="R167" i="8"/>
  <c r="P167" i="8"/>
  <c r="BK167" i="8"/>
  <c r="J167" i="8"/>
  <c r="BI166" i="8"/>
  <c r="BH166" i="8"/>
  <c r="BG166" i="8"/>
  <c r="BF166" i="8"/>
  <c r="T166" i="8"/>
  <c r="R166" i="8"/>
  <c r="P166" i="8"/>
  <c r="BK166" i="8"/>
  <c r="J166" i="8"/>
  <c r="BE166" i="8" s="1"/>
  <c r="BI165" i="8"/>
  <c r="BH165" i="8"/>
  <c r="BG165" i="8"/>
  <c r="BF165" i="8"/>
  <c r="BE165" i="8"/>
  <c r="T165" i="8"/>
  <c r="R165" i="8"/>
  <c r="P165" i="8"/>
  <c r="BK165" i="8"/>
  <c r="J165" i="8"/>
  <c r="BI164" i="8"/>
  <c r="BH164" i="8"/>
  <c r="BG164" i="8"/>
  <c r="BF164" i="8"/>
  <c r="T164" i="8"/>
  <c r="R164" i="8"/>
  <c r="P164" i="8"/>
  <c r="BK164" i="8"/>
  <c r="J164" i="8"/>
  <c r="BE164" i="8" s="1"/>
  <c r="BI163" i="8"/>
  <c r="BH163" i="8"/>
  <c r="BG163" i="8"/>
  <c r="BF163" i="8"/>
  <c r="BE163" i="8"/>
  <c r="T163" i="8"/>
  <c r="R163" i="8"/>
  <c r="P163" i="8"/>
  <c r="BK163" i="8"/>
  <c r="J163" i="8"/>
  <c r="BI162" i="8"/>
  <c r="BH162" i="8"/>
  <c r="BG162" i="8"/>
  <c r="BF162" i="8"/>
  <c r="T162" i="8"/>
  <c r="R162" i="8"/>
  <c r="P162" i="8"/>
  <c r="BK162" i="8"/>
  <c r="J162" i="8"/>
  <c r="BE162" i="8" s="1"/>
  <c r="BI161" i="8"/>
  <c r="BH161" i="8"/>
  <c r="BG161" i="8"/>
  <c r="BF161" i="8"/>
  <c r="BE161" i="8"/>
  <c r="T161" i="8"/>
  <c r="R161" i="8"/>
  <c r="P161" i="8"/>
  <c r="BK161" i="8"/>
  <c r="J161" i="8"/>
  <c r="BI160" i="8"/>
  <c r="BH160" i="8"/>
  <c r="BG160" i="8"/>
  <c r="BF160" i="8"/>
  <c r="T160" i="8"/>
  <c r="R160" i="8"/>
  <c r="P160" i="8"/>
  <c r="BK160" i="8"/>
  <c r="J160" i="8"/>
  <c r="BE160" i="8" s="1"/>
  <c r="BI159" i="8"/>
  <c r="BH159" i="8"/>
  <c r="BG159" i="8"/>
  <c r="BF159" i="8"/>
  <c r="BE159" i="8"/>
  <c r="T159" i="8"/>
  <c r="R159" i="8"/>
  <c r="P159" i="8"/>
  <c r="BK159" i="8"/>
  <c r="J159" i="8"/>
  <c r="BI158" i="8"/>
  <c r="BH158" i="8"/>
  <c r="BG158" i="8"/>
  <c r="BF158" i="8"/>
  <c r="T158" i="8"/>
  <c r="R158" i="8"/>
  <c r="P158" i="8"/>
  <c r="BK158" i="8"/>
  <c r="J158" i="8"/>
  <c r="BE158" i="8" s="1"/>
  <c r="BI157" i="8"/>
  <c r="BH157" i="8"/>
  <c r="BG157" i="8"/>
  <c r="BF157" i="8"/>
  <c r="BE157" i="8"/>
  <c r="T157" i="8"/>
  <c r="R157" i="8"/>
  <c r="P157" i="8"/>
  <c r="BK157" i="8"/>
  <c r="J157" i="8"/>
  <c r="BI156" i="8"/>
  <c r="BH156" i="8"/>
  <c r="BG156" i="8"/>
  <c r="BF156" i="8"/>
  <c r="T156" i="8"/>
  <c r="R156" i="8"/>
  <c r="P156" i="8"/>
  <c r="BK156" i="8"/>
  <c r="J156" i="8"/>
  <c r="BE156" i="8" s="1"/>
  <c r="BI155" i="8"/>
  <c r="BH155" i="8"/>
  <c r="BG155" i="8"/>
  <c r="BF155" i="8"/>
  <c r="BE155" i="8"/>
  <c r="T155" i="8"/>
  <c r="R155" i="8"/>
  <c r="P155" i="8"/>
  <c r="BK155" i="8"/>
  <c r="J155" i="8"/>
  <c r="BI154" i="8"/>
  <c r="BH154" i="8"/>
  <c r="BG154" i="8"/>
  <c r="BF154" i="8"/>
  <c r="T154" i="8"/>
  <c r="R154" i="8"/>
  <c r="P154" i="8"/>
  <c r="BK154" i="8"/>
  <c r="J154" i="8"/>
  <c r="BE154" i="8" s="1"/>
  <c r="BI153" i="8"/>
  <c r="BH153" i="8"/>
  <c r="BG153" i="8"/>
  <c r="BF153" i="8"/>
  <c r="BE153" i="8"/>
  <c r="T153" i="8"/>
  <c r="R153" i="8"/>
  <c r="P153" i="8"/>
  <c r="BK153" i="8"/>
  <c r="J153" i="8"/>
  <c r="BI152" i="8"/>
  <c r="BH152" i="8"/>
  <c r="BG152" i="8"/>
  <c r="BF152" i="8"/>
  <c r="T152" i="8"/>
  <c r="R152" i="8"/>
  <c r="P152" i="8"/>
  <c r="BK152" i="8"/>
  <c r="J152" i="8"/>
  <c r="BE152" i="8" s="1"/>
  <c r="BI151" i="8"/>
  <c r="BH151" i="8"/>
  <c r="BG151" i="8"/>
  <c r="BF151" i="8"/>
  <c r="BE151" i="8"/>
  <c r="T151" i="8"/>
  <c r="R151" i="8"/>
  <c r="P151" i="8"/>
  <c r="BK151" i="8"/>
  <c r="J151" i="8"/>
  <c r="BI150" i="8"/>
  <c r="BH150" i="8"/>
  <c r="BG150" i="8"/>
  <c r="BF150" i="8"/>
  <c r="T150" i="8"/>
  <c r="R150" i="8"/>
  <c r="P150" i="8"/>
  <c r="BK150" i="8"/>
  <c r="J150" i="8"/>
  <c r="BE150" i="8" s="1"/>
  <c r="BI149" i="8"/>
  <c r="BH149" i="8"/>
  <c r="BG149" i="8"/>
  <c r="BF149" i="8"/>
  <c r="BE149" i="8"/>
  <c r="T149" i="8"/>
  <c r="R149" i="8"/>
  <c r="P149" i="8"/>
  <c r="BK149" i="8"/>
  <c r="J149" i="8"/>
  <c r="BI148" i="8"/>
  <c r="BH148" i="8"/>
  <c r="BG148" i="8"/>
  <c r="BF148" i="8"/>
  <c r="T148" i="8"/>
  <c r="R148" i="8"/>
  <c r="P148" i="8"/>
  <c r="BK148" i="8"/>
  <c r="J148" i="8"/>
  <c r="BE148" i="8" s="1"/>
  <c r="BI147" i="8"/>
  <c r="BH147" i="8"/>
  <c r="BG147" i="8"/>
  <c r="BF147" i="8"/>
  <c r="BE147" i="8"/>
  <c r="T147" i="8"/>
  <c r="R147" i="8"/>
  <c r="P147" i="8"/>
  <c r="BK147" i="8"/>
  <c r="J147" i="8"/>
  <c r="BI146" i="8"/>
  <c r="BH146" i="8"/>
  <c r="BG146" i="8"/>
  <c r="BF146" i="8"/>
  <c r="T146" i="8"/>
  <c r="R146" i="8"/>
  <c r="P146" i="8"/>
  <c r="BK146" i="8"/>
  <c r="J146" i="8"/>
  <c r="BE146" i="8" s="1"/>
  <c r="BI145" i="8"/>
  <c r="BH145" i="8"/>
  <c r="BG145" i="8"/>
  <c r="BF145" i="8"/>
  <c r="BE145" i="8"/>
  <c r="T145" i="8"/>
  <c r="R145" i="8"/>
  <c r="P145" i="8"/>
  <c r="BK145" i="8"/>
  <c r="J145" i="8"/>
  <c r="BI144" i="8"/>
  <c r="BH144" i="8"/>
  <c r="BG144" i="8"/>
  <c r="BF144" i="8"/>
  <c r="T144" i="8"/>
  <c r="R144" i="8"/>
  <c r="P144" i="8"/>
  <c r="BK144" i="8"/>
  <c r="J144" i="8"/>
  <c r="BE144" i="8" s="1"/>
  <c r="BI143" i="8"/>
  <c r="BH143" i="8"/>
  <c r="BG143" i="8"/>
  <c r="BF143" i="8"/>
  <c r="BE143" i="8"/>
  <c r="T143" i="8"/>
  <c r="R143" i="8"/>
  <c r="P143" i="8"/>
  <c r="BK143" i="8"/>
  <c r="J143" i="8"/>
  <c r="BI142" i="8"/>
  <c r="BH142" i="8"/>
  <c r="BG142" i="8"/>
  <c r="BF142" i="8"/>
  <c r="T142" i="8"/>
  <c r="R142" i="8"/>
  <c r="P142" i="8"/>
  <c r="BK142" i="8"/>
  <c r="J142" i="8"/>
  <c r="BE142" i="8" s="1"/>
  <c r="BI141" i="8"/>
  <c r="BH141" i="8"/>
  <c r="BG141" i="8"/>
  <c r="BF141" i="8"/>
  <c r="BE141" i="8"/>
  <c r="T141" i="8"/>
  <c r="R141" i="8"/>
  <c r="P141" i="8"/>
  <c r="BK141" i="8"/>
  <c r="J141" i="8"/>
  <c r="BI140" i="8"/>
  <c r="BH140" i="8"/>
  <c r="BG140" i="8"/>
  <c r="BF140" i="8"/>
  <c r="T140" i="8"/>
  <c r="R140" i="8"/>
  <c r="P140" i="8"/>
  <c r="BK140" i="8"/>
  <c r="J140" i="8"/>
  <c r="BE140" i="8" s="1"/>
  <c r="BI139" i="8"/>
  <c r="BH139" i="8"/>
  <c r="BG139" i="8"/>
  <c r="BF139" i="8"/>
  <c r="BE139" i="8"/>
  <c r="T139" i="8"/>
  <c r="R139" i="8"/>
  <c r="P139" i="8"/>
  <c r="BK139" i="8"/>
  <c r="J139" i="8"/>
  <c r="BI138" i="8"/>
  <c r="BH138" i="8"/>
  <c r="BG138" i="8"/>
  <c r="BF138" i="8"/>
  <c r="T138" i="8"/>
  <c r="R138" i="8"/>
  <c r="P138" i="8"/>
  <c r="BK138" i="8"/>
  <c r="J138" i="8"/>
  <c r="BE138" i="8" s="1"/>
  <c r="BI137" i="8"/>
  <c r="BH137" i="8"/>
  <c r="BG137" i="8"/>
  <c r="BF137" i="8"/>
  <c r="BE137" i="8"/>
  <c r="T137" i="8"/>
  <c r="R137" i="8"/>
  <c r="P137" i="8"/>
  <c r="BK137" i="8"/>
  <c r="J137" i="8"/>
  <c r="BI136" i="8"/>
  <c r="BH136" i="8"/>
  <c r="BG136" i="8"/>
  <c r="BF136" i="8"/>
  <c r="T136" i="8"/>
  <c r="R136" i="8"/>
  <c r="P136" i="8"/>
  <c r="BK136" i="8"/>
  <c r="J136" i="8"/>
  <c r="BE136" i="8" s="1"/>
  <c r="BI135" i="8"/>
  <c r="BH135" i="8"/>
  <c r="BG135" i="8"/>
  <c r="BF135" i="8"/>
  <c r="BE135" i="8"/>
  <c r="T135" i="8"/>
  <c r="R135" i="8"/>
  <c r="P135" i="8"/>
  <c r="BK135" i="8"/>
  <c r="J135" i="8"/>
  <c r="BI134" i="8"/>
  <c r="BH134" i="8"/>
  <c r="BG134" i="8"/>
  <c r="BF134" i="8"/>
  <c r="T134" i="8"/>
  <c r="R134" i="8"/>
  <c r="P134" i="8"/>
  <c r="BK134" i="8"/>
  <c r="J134" i="8"/>
  <c r="BE134" i="8" s="1"/>
  <c r="BI133" i="8"/>
  <c r="BH133" i="8"/>
  <c r="BG133" i="8"/>
  <c r="BF133" i="8"/>
  <c r="BE133" i="8"/>
  <c r="T133" i="8"/>
  <c r="R133" i="8"/>
  <c r="P133" i="8"/>
  <c r="BK133" i="8"/>
  <c r="J133" i="8"/>
  <c r="BI132" i="8"/>
  <c r="BH132" i="8"/>
  <c r="BG132" i="8"/>
  <c r="BF132" i="8"/>
  <c r="T132" i="8"/>
  <c r="R132" i="8"/>
  <c r="P132" i="8"/>
  <c r="BK132" i="8"/>
  <c r="J132" i="8"/>
  <c r="BE132" i="8" s="1"/>
  <c r="BI131" i="8"/>
  <c r="BH131" i="8"/>
  <c r="BG131" i="8"/>
  <c r="BF131" i="8"/>
  <c r="BE131" i="8"/>
  <c r="T131" i="8"/>
  <c r="R131" i="8"/>
  <c r="P131" i="8"/>
  <c r="BK131" i="8"/>
  <c r="J131" i="8"/>
  <c r="BI130" i="8"/>
  <c r="BH130" i="8"/>
  <c r="BG130" i="8"/>
  <c r="BF130" i="8"/>
  <c r="T130" i="8"/>
  <c r="R130" i="8"/>
  <c r="P130" i="8"/>
  <c r="BK130" i="8"/>
  <c r="J130" i="8"/>
  <c r="BE130" i="8" s="1"/>
  <c r="BI129" i="8"/>
  <c r="BH129" i="8"/>
  <c r="BG129" i="8"/>
  <c r="BF129" i="8"/>
  <c r="BE129" i="8"/>
  <c r="T129" i="8"/>
  <c r="R129" i="8"/>
  <c r="P129" i="8"/>
  <c r="BK129" i="8"/>
  <c r="J129" i="8"/>
  <c r="BI128" i="8"/>
  <c r="BH128" i="8"/>
  <c r="BG128" i="8"/>
  <c r="BF128" i="8"/>
  <c r="T128" i="8"/>
  <c r="R128" i="8"/>
  <c r="P128" i="8"/>
  <c r="BK128" i="8"/>
  <c r="J128" i="8"/>
  <c r="BE128" i="8" s="1"/>
  <c r="BI127" i="8"/>
  <c r="BH127" i="8"/>
  <c r="BG127" i="8"/>
  <c r="BF127" i="8"/>
  <c r="BE127" i="8"/>
  <c r="T127" i="8"/>
  <c r="R127" i="8"/>
  <c r="P127" i="8"/>
  <c r="BK127" i="8"/>
  <c r="J127" i="8"/>
  <c r="BI126" i="8"/>
  <c r="BH126" i="8"/>
  <c r="BG126" i="8"/>
  <c r="BF126" i="8"/>
  <c r="T126" i="8"/>
  <c r="R126" i="8"/>
  <c r="P126" i="8"/>
  <c r="BK126" i="8"/>
  <c r="J126" i="8"/>
  <c r="BE126" i="8" s="1"/>
  <c r="BI125" i="8"/>
  <c r="BH125" i="8"/>
  <c r="BG125" i="8"/>
  <c r="BF125" i="8"/>
  <c r="BE125" i="8"/>
  <c r="T125" i="8"/>
  <c r="R125" i="8"/>
  <c r="P125" i="8"/>
  <c r="BK125" i="8"/>
  <c r="J125" i="8"/>
  <c r="BI124" i="8"/>
  <c r="BH124" i="8"/>
  <c r="BG124" i="8"/>
  <c r="BF124" i="8"/>
  <c r="T124" i="8"/>
  <c r="R124" i="8"/>
  <c r="P124" i="8"/>
  <c r="BK124" i="8"/>
  <c r="J124" i="8"/>
  <c r="BE124" i="8" s="1"/>
  <c r="BI123" i="8"/>
  <c r="BH123" i="8"/>
  <c r="BG123" i="8"/>
  <c r="BF123" i="8"/>
  <c r="BE123" i="8"/>
  <c r="T123" i="8"/>
  <c r="R123" i="8"/>
  <c r="P123" i="8"/>
  <c r="BK123" i="8"/>
  <c r="J123" i="8"/>
  <c r="BI122" i="8"/>
  <c r="BH122" i="8"/>
  <c r="BG122" i="8"/>
  <c r="BF122" i="8"/>
  <c r="T122" i="8"/>
  <c r="R122" i="8"/>
  <c r="P122" i="8"/>
  <c r="BK122" i="8"/>
  <c r="J122" i="8"/>
  <c r="BE122" i="8" s="1"/>
  <c r="BI121" i="8"/>
  <c r="BH121" i="8"/>
  <c r="BG121" i="8"/>
  <c r="BF121" i="8"/>
  <c r="BE121" i="8"/>
  <c r="T121" i="8"/>
  <c r="R121" i="8"/>
  <c r="P121" i="8"/>
  <c r="BK121" i="8"/>
  <c r="J121" i="8"/>
  <c r="BI120" i="8"/>
  <c r="BH120" i="8"/>
  <c r="BG120" i="8"/>
  <c r="BF120" i="8"/>
  <c r="T120" i="8"/>
  <c r="R120" i="8"/>
  <c r="P120" i="8"/>
  <c r="BK120" i="8"/>
  <c r="J120" i="8"/>
  <c r="BE120" i="8" s="1"/>
  <c r="BI119" i="8"/>
  <c r="BH119" i="8"/>
  <c r="BG119" i="8"/>
  <c r="BF119" i="8"/>
  <c r="BE119" i="8"/>
  <c r="T119" i="8"/>
  <c r="R119" i="8"/>
  <c r="R118" i="8" s="1"/>
  <c r="P119" i="8"/>
  <c r="P118" i="8" s="1"/>
  <c r="BK119" i="8"/>
  <c r="J119" i="8"/>
  <c r="BI117" i="8"/>
  <c r="BH117" i="8"/>
  <c r="BG117" i="8"/>
  <c r="BF117" i="8"/>
  <c r="BE117" i="8"/>
  <c r="T117" i="8"/>
  <c r="R117" i="8"/>
  <c r="P117" i="8"/>
  <c r="BK117" i="8"/>
  <c r="J117" i="8"/>
  <c r="BI116" i="8"/>
  <c r="BH116" i="8"/>
  <c r="BG116" i="8"/>
  <c r="BF116" i="8"/>
  <c r="T116" i="8"/>
  <c r="R116" i="8"/>
  <c r="P116" i="8"/>
  <c r="BK116" i="8"/>
  <c r="J116" i="8"/>
  <c r="BE116" i="8" s="1"/>
  <c r="BI115" i="8"/>
  <c r="BH115" i="8"/>
  <c r="BG115" i="8"/>
  <c r="BF115" i="8"/>
  <c r="BE115" i="8"/>
  <c r="T115" i="8"/>
  <c r="R115" i="8"/>
  <c r="P115" i="8"/>
  <c r="BK115" i="8"/>
  <c r="J115" i="8"/>
  <c r="BI114" i="8"/>
  <c r="BH114" i="8"/>
  <c r="BG114" i="8"/>
  <c r="BF114" i="8"/>
  <c r="T114" i="8"/>
  <c r="R114" i="8"/>
  <c r="P114" i="8"/>
  <c r="BK114" i="8"/>
  <c r="J114" i="8"/>
  <c r="BE114" i="8" s="1"/>
  <c r="BI113" i="8"/>
  <c r="BH113" i="8"/>
  <c r="BG113" i="8"/>
  <c r="BF113" i="8"/>
  <c r="BE113" i="8"/>
  <c r="T113" i="8"/>
  <c r="R113" i="8"/>
  <c r="P113" i="8"/>
  <c r="BK113" i="8"/>
  <c r="J113" i="8"/>
  <c r="BI112" i="8"/>
  <c r="BH112" i="8"/>
  <c r="BG112" i="8"/>
  <c r="BF112" i="8"/>
  <c r="T112" i="8"/>
  <c r="R112" i="8"/>
  <c r="P112" i="8"/>
  <c r="BK112" i="8"/>
  <c r="J112" i="8"/>
  <c r="BE112" i="8" s="1"/>
  <c r="BI111" i="8"/>
  <c r="BH111" i="8"/>
  <c r="BG111" i="8"/>
  <c r="BF111" i="8"/>
  <c r="BE111" i="8"/>
  <c r="T111" i="8"/>
  <c r="R111" i="8"/>
  <c r="P111" i="8"/>
  <c r="BK111" i="8"/>
  <c r="J111" i="8"/>
  <c r="BI110" i="8"/>
  <c r="BH110" i="8"/>
  <c r="BG110" i="8"/>
  <c r="BF110" i="8"/>
  <c r="T110" i="8"/>
  <c r="R110" i="8"/>
  <c r="P110" i="8"/>
  <c r="BK110" i="8"/>
  <c r="J110" i="8"/>
  <c r="BE110" i="8" s="1"/>
  <c r="BI109" i="8"/>
  <c r="BH109" i="8"/>
  <c r="BG109" i="8"/>
  <c r="BF109" i="8"/>
  <c r="BE109" i="8"/>
  <c r="T109" i="8"/>
  <c r="R109" i="8"/>
  <c r="P109" i="8"/>
  <c r="BK109" i="8"/>
  <c r="J109" i="8"/>
  <c r="BI108" i="8"/>
  <c r="BH108" i="8"/>
  <c r="BG108" i="8"/>
  <c r="BF108" i="8"/>
  <c r="T108" i="8"/>
  <c r="R108" i="8"/>
  <c r="P108" i="8"/>
  <c r="BK108" i="8"/>
  <c r="J108" i="8"/>
  <c r="BE108" i="8" s="1"/>
  <c r="BI107" i="8"/>
  <c r="BH107" i="8"/>
  <c r="BG107" i="8"/>
  <c r="BF107" i="8"/>
  <c r="BE107" i="8"/>
  <c r="T107" i="8"/>
  <c r="R107" i="8"/>
  <c r="P107" i="8"/>
  <c r="BK107" i="8"/>
  <c r="J107" i="8"/>
  <c r="BI106" i="8"/>
  <c r="BH106" i="8"/>
  <c r="BG106" i="8"/>
  <c r="BF106" i="8"/>
  <c r="T106" i="8"/>
  <c r="R106" i="8"/>
  <c r="P106" i="8"/>
  <c r="BK106" i="8"/>
  <c r="J106" i="8"/>
  <c r="BE106" i="8" s="1"/>
  <c r="BI105" i="8"/>
  <c r="BH105" i="8"/>
  <c r="BG105" i="8"/>
  <c r="BF105" i="8"/>
  <c r="BE105" i="8"/>
  <c r="T105" i="8"/>
  <c r="R105" i="8"/>
  <c r="P105" i="8"/>
  <c r="BK105" i="8"/>
  <c r="J105" i="8"/>
  <c r="BI104" i="8"/>
  <c r="BH104" i="8"/>
  <c r="BG104" i="8"/>
  <c r="BF104" i="8"/>
  <c r="T104" i="8"/>
  <c r="R104" i="8"/>
  <c r="P104" i="8"/>
  <c r="BK104" i="8"/>
  <c r="J104" i="8"/>
  <c r="BE104" i="8" s="1"/>
  <c r="BI103" i="8"/>
  <c r="BH103" i="8"/>
  <c r="BG103" i="8"/>
  <c r="BF103" i="8"/>
  <c r="BE103" i="8"/>
  <c r="T103" i="8"/>
  <c r="R103" i="8"/>
  <c r="P103" i="8"/>
  <c r="BK103" i="8"/>
  <c r="J103" i="8"/>
  <c r="BI102" i="8"/>
  <c r="BH102" i="8"/>
  <c r="BG102" i="8"/>
  <c r="BF102" i="8"/>
  <c r="T102" i="8"/>
  <c r="R102" i="8"/>
  <c r="P102" i="8"/>
  <c r="BK102" i="8"/>
  <c r="J102" i="8"/>
  <c r="BE102" i="8" s="1"/>
  <c r="BI101" i="8"/>
  <c r="BH101" i="8"/>
  <c r="BG101" i="8"/>
  <c r="BF101" i="8"/>
  <c r="BE101" i="8"/>
  <c r="T101" i="8"/>
  <c r="R101" i="8"/>
  <c r="P101" i="8"/>
  <c r="BK101" i="8"/>
  <c r="J101" i="8"/>
  <c r="BI100" i="8"/>
  <c r="BH100" i="8"/>
  <c r="BG100" i="8"/>
  <c r="BF100" i="8"/>
  <c r="T100" i="8"/>
  <c r="R100" i="8"/>
  <c r="P100" i="8"/>
  <c r="BK100" i="8"/>
  <c r="J100" i="8"/>
  <c r="BE100" i="8" s="1"/>
  <c r="BI99" i="8"/>
  <c r="BH99" i="8"/>
  <c r="BG99" i="8"/>
  <c r="BF99" i="8"/>
  <c r="BE99" i="8"/>
  <c r="T99" i="8"/>
  <c r="R99" i="8"/>
  <c r="P99" i="8"/>
  <c r="BK99" i="8"/>
  <c r="J99" i="8"/>
  <c r="BI98" i="8"/>
  <c r="BH98" i="8"/>
  <c r="BG98" i="8"/>
  <c r="BF98" i="8"/>
  <c r="T98" i="8"/>
  <c r="R98" i="8"/>
  <c r="P98" i="8"/>
  <c r="BK98" i="8"/>
  <c r="J98" i="8"/>
  <c r="BE98" i="8" s="1"/>
  <c r="BI97" i="8"/>
  <c r="BH97" i="8"/>
  <c r="BG97" i="8"/>
  <c r="BF97" i="8"/>
  <c r="BE97" i="8"/>
  <c r="T97" i="8"/>
  <c r="R97" i="8"/>
  <c r="P97" i="8"/>
  <c r="BK97" i="8"/>
  <c r="J97" i="8"/>
  <c r="BI96" i="8"/>
  <c r="BH96" i="8"/>
  <c r="BG96" i="8"/>
  <c r="BF96" i="8"/>
  <c r="T96" i="8"/>
  <c r="R96" i="8"/>
  <c r="P96" i="8"/>
  <c r="BK96" i="8"/>
  <c r="J96" i="8"/>
  <c r="BE96" i="8" s="1"/>
  <c r="BI95" i="8"/>
  <c r="BH95" i="8"/>
  <c r="BG95" i="8"/>
  <c r="BF95" i="8"/>
  <c r="BE95" i="8"/>
  <c r="T95" i="8"/>
  <c r="R95" i="8"/>
  <c r="P95" i="8"/>
  <c r="BK95" i="8"/>
  <c r="J95" i="8"/>
  <c r="BI94" i="8"/>
  <c r="BH94" i="8"/>
  <c r="BG94" i="8"/>
  <c r="BF94" i="8"/>
  <c r="T94" i="8"/>
  <c r="R94" i="8"/>
  <c r="P94" i="8"/>
  <c r="BK94" i="8"/>
  <c r="J94" i="8"/>
  <c r="BE94" i="8" s="1"/>
  <c r="BI93" i="8"/>
  <c r="BH93" i="8"/>
  <c r="BG93" i="8"/>
  <c r="BF93" i="8"/>
  <c r="BE93" i="8"/>
  <c r="T93" i="8"/>
  <c r="R93" i="8"/>
  <c r="P93" i="8"/>
  <c r="BK93" i="8"/>
  <c r="J93" i="8"/>
  <c r="BI92" i="8"/>
  <c r="BH92" i="8"/>
  <c r="BG92" i="8"/>
  <c r="BF92" i="8"/>
  <c r="T92" i="8"/>
  <c r="R92" i="8"/>
  <c r="P92" i="8"/>
  <c r="BK92" i="8"/>
  <c r="J92" i="8"/>
  <c r="BE92" i="8" s="1"/>
  <c r="BI91" i="8"/>
  <c r="BH91" i="8"/>
  <c r="BG91" i="8"/>
  <c r="BF91" i="8"/>
  <c r="BE91" i="8"/>
  <c r="T91" i="8"/>
  <c r="R91" i="8"/>
  <c r="P91" i="8"/>
  <c r="BK91" i="8"/>
  <c r="J91" i="8"/>
  <c r="BI90" i="8"/>
  <c r="BH90" i="8"/>
  <c r="BG90" i="8"/>
  <c r="BF90" i="8"/>
  <c r="T90" i="8"/>
  <c r="R90" i="8"/>
  <c r="P90" i="8"/>
  <c r="BK90" i="8"/>
  <c r="J90" i="8"/>
  <c r="BE90" i="8" s="1"/>
  <c r="BI89" i="8"/>
  <c r="BH89" i="8"/>
  <c r="BG89" i="8"/>
  <c r="BF89" i="8"/>
  <c r="BE89" i="8"/>
  <c r="T89" i="8"/>
  <c r="R89" i="8"/>
  <c r="P89" i="8"/>
  <c r="BK89" i="8"/>
  <c r="J89" i="8"/>
  <c r="BI88" i="8"/>
  <c r="BH88" i="8"/>
  <c r="BG88" i="8"/>
  <c r="F32" i="8" s="1"/>
  <c r="BB58" i="1" s="1"/>
  <c r="BF88" i="8"/>
  <c r="T88" i="8"/>
  <c r="T87" i="8" s="1"/>
  <c r="R88" i="8"/>
  <c r="R87" i="8" s="1"/>
  <c r="P88" i="8"/>
  <c r="BK88" i="8"/>
  <c r="BK87" i="8" s="1"/>
  <c r="J88" i="8"/>
  <c r="BE88" i="8" s="1"/>
  <c r="J81" i="8"/>
  <c r="F81" i="8"/>
  <c r="F79" i="8"/>
  <c r="E77" i="8"/>
  <c r="F51" i="8"/>
  <c r="J49" i="8"/>
  <c r="F49" i="8"/>
  <c r="E47" i="8"/>
  <c r="J21" i="8"/>
  <c r="E21" i="8"/>
  <c r="J51" i="8" s="1"/>
  <c r="J20" i="8"/>
  <c r="J18" i="8"/>
  <c r="E18" i="8"/>
  <c r="F52" i="8" s="1"/>
  <c r="J17" i="8"/>
  <c r="J12" i="8"/>
  <c r="J79" i="8" s="1"/>
  <c r="E7" i="8"/>
  <c r="E45" i="8" s="1"/>
  <c r="BK256" i="7"/>
  <c r="J256" i="7" s="1"/>
  <c r="J67" i="7" s="1"/>
  <c r="BK212" i="7"/>
  <c r="J212" i="7" s="1"/>
  <c r="J63" i="7" s="1"/>
  <c r="AY57" i="1"/>
  <c r="AX57" i="1"/>
  <c r="BI277" i="7"/>
  <c r="BH277" i="7"/>
  <c r="BG277" i="7"/>
  <c r="BF277" i="7"/>
  <c r="BE277" i="7"/>
  <c r="T277" i="7"/>
  <c r="R277" i="7"/>
  <c r="P277" i="7"/>
  <c r="P275" i="7" s="1"/>
  <c r="BK277" i="7"/>
  <c r="BK275" i="7" s="1"/>
  <c r="J275" i="7" s="1"/>
  <c r="J70" i="7" s="1"/>
  <c r="J277" i="7"/>
  <c r="BI276" i="7"/>
  <c r="BH276" i="7"/>
  <c r="BG276" i="7"/>
  <c r="BF276" i="7"/>
  <c r="T276" i="7"/>
  <c r="T275" i="7" s="1"/>
  <c r="R276" i="7"/>
  <c r="R275" i="7" s="1"/>
  <c r="P276" i="7"/>
  <c r="BK276" i="7"/>
  <c r="J276" i="7"/>
  <c r="BE276" i="7" s="1"/>
  <c r="BI274" i="7"/>
  <c r="BH274" i="7"/>
  <c r="BG274" i="7"/>
  <c r="BF274" i="7"/>
  <c r="BE274" i="7"/>
  <c r="T274" i="7"/>
  <c r="R274" i="7"/>
  <c r="R272" i="7" s="1"/>
  <c r="P274" i="7"/>
  <c r="P272" i="7" s="1"/>
  <c r="BK274" i="7"/>
  <c r="J274" i="7"/>
  <c r="BI273" i="7"/>
  <c r="BH273" i="7"/>
  <c r="BG273" i="7"/>
  <c r="BF273" i="7"/>
  <c r="T273" i="7"/>
  <c r="T272" i="7" s="1"/>
  <c r="R273" i="7"/>
  <c r="P273" i="7"/>
  <c r="BK273" i="7"/>
  <c r="BK272" i="7" s="1"/>
  <c r="J272" i="7" s="1"/>
  <c r="J69" i="7" s="1"/>
  <c r="J273" i="7"/>
  <c r="BE273" i="7" s="1"/>
  <c r="BI271" i="7"/>
  <c r="BH271" i="7"/>
  <c r="BG271" i="7"/>
  <c r="BF271" i="7"/>
  <c r="T271" i="7"/>
  <c r="R271" i="7"/>
  <c r="P271" i="7"/>
  <c r="BK271" i="7"/>
  <c r="J271" i="7"/>
  <c r="BE271" i="7" s="1"/>
  <c r="BI270" i="7"/>
  <c r="BH270" i="7"/>
  <c r="BG270" i="7"/>
  <c r="BF270" i="7"/>
  <c r="BE270" i="7"/>
  <c r="T270" i="7"/>
  <c r="R270" i="7"/>
  <c r="P270" i="7"/>
  <c r="BK270" i="7"/>
  <c r="J270" i="7"/>
  <c r="BI269" i="7"/>
  <c r="BH269" i="7"/>
  <c r="BG269" i="7"/>
  <c r="BF269" i="7"/>
  <c r="T269" i="7"/>
  <c r="R269" i="7"/>
  <c r="P269" i="7"/>
  <c r="BK269" i="7"/>
  <c r="J269" i="7"/>
  <c r="BE269" i="7" s="1"/>
  <c r="BI268" i="7"/>
  <c r="BH268" i="7"/>
  <c r="BG268" i="7"/>
  <c r="BF268" i="7"/>
  <c r="BE268" i="7"/>
  <c r="T268" i="7"/>
  <c r="R268" i="7"/>
  <c r="P268" i="7"/>
  <c r="BK268" i="7"/>
  <c r="J268" i="7"/>
  <c r="BI266" i="7"/>
  <c r="BH266" i="7"/>
  <c r="BG266" i="7"/>
  <c r="BF266" i="7"/>
  <c r="T266" i="7"/>
  <c r="T264" i="7" s="1"/>
  <c r="R266" i="7"/>
  <c r="R264" i="7" s="1"/>
  <c r="P266" i="7"/>
  <c r="BK266" i="7"/>
  <c r="J266" i="7"/>
  <c r="BE266" i="7" s="1"/>
  <c r="BI265" i="7"/>
  <c r="BH265" i="7"/>
  <c r="BG265" i="7"/>
  <c r="BF265" i="7"/>
  <c r="BE265" i="7"/>
  <c r="T265" i="7"/>
  <c r="R265" i="7"/>
  <c r="P265" i="7"/>
  <c r="P264" i="7" s="1"/>
  <c r="BK265" i="7"/>
  <c r="BK264" i="7" s="1"/>
  <c r="J264" i="7" s="1"/>
  <c r="J68" i="7" s="1"/>
  <c r="J265" i="7"/>
  <c r="BI263" i="7"/>
  <c r="BH263" i="7"/>
  <c r="BG263" i="7"/>
  <c r="BF263" i="7"/>
  <c r="T263" i="7"/>
  <c r="R263" i="7"/>
  <c r="P263" i="7"/>
  <c r="BK263" i="7"/>
  <c r="J263" i="7"/>
  <c r="BE263" i="7" s="1"/>
  <c r="BI262" i="7"/>
  <c r="BH262" i="7"/>
  <c r="BG262" i="7"/>
  <c r="BF262" i="7"/>
  <c r="BE262" i="7"/>
  <c r="T262" i="7"/>
  <c r="R262" i="7"/>
  <c r="P262" i="7"/>
  <c r="BK262" i="7"/>
  <c r="J262" i="7"/>
  <c r="BI261" i="7"/>
  <c r="BH261" i="7"/>
  <c r="BG261" i="7"/>
  <c r="BF261" i="7"/>
  <c r="T261" i="7"/>
  <c r="R261" i="7"/>
  <c r="P261" i="7"/>
  <c r="BK261" i="7"/>
  <c r="J261" i="7"/>
  <c r="BE261" i="7" s="1"/>
  <c r="BI260" i="7"/>
  <c r="BH260" i="7"/>
  <c r="BG260" i="7"/>
  <c r="BF260" i="7"/>
  <c r="BE260" i="7"/>
  <c r="T260" i="7"/>
  <c r="R260" i="7"/>
  <c r="P260" i="7"/>
  <c r="BK260" i="7"/>
  <c r="J260" i="7"/>
  <c r="BI258" i="7"/>
  <c r="BH258" i="7"/>
  <c r="BG258" i="7"/>
  <c r="BF258" i="7"/>
  <c r="T258" i="7"/>
  <c r="T256" i="7" s="1"/>
  <c r="R258" i="7"/>
  <c r="P258" i="7"/>
  <c r="BK258" i="7"/>
  <c r="J258" i="7"/>
  <c r="BE258" i="7" s="1"/>
  <c r="BI257" i="7"/>
  <c r="BH257" i="7"/>
  <c r="BG257" i="7"/>
  <c r="BF257" i="7"/>
  <c r="BE257" i="7"/>
  <c r="T257" i="7"/>
  <c r="R257" i="7"/>
  <c r="R256" i="7" s="1"/>
  <c r="P257" i="7"/>
  <c r="P256" i="7" s="1"/>
  <c r="BK257" i="7"/>
  <c r="J257" i="7"/>
  <c r="BI255" i="7"/>
  <c r="BH255" i="7"/>
  <c r="BG255" i="7"/>
  <c r="BF255" i="7"/>
  <c r="BE255" i="7"/>
  <c r="T255" i="7"/>
  <c r="R255" i="7"/>
  <c r="P255" i="7"/>
  <c r="BK255" i="7"/>
  <c r="J255" i="7"/>
  <c r="BI254" i="7"/>
  <c r="BH254" i="7"/>
  <c r="BG254" i="7"/>
  <c r="BF254" i="7"/>
  <c r="T254" i="7"/>
  <c r="R254" i="7"/>
  <c r="P254" i="7"/>
  <c r="BK254" i="7"/>
  <c r="J254" i="7"/>
  <c r="BE254" i="7" s="1"/>
  <c r="BI253" i="7"/>
  <c r="BH253" i="7"/>
  <c r="BG253" i="7"/>
  <c r="BF253" i="7"/>
  <c r="BE253" i="7"/>
  <c r="T253" i="7"/>
  <c r="R253" i="7"/>
  <c r="P253" i="7"/>
  <c r="BK253" i="7"/>
  <c r="J253" i="7"/>
  <c r="BI252" i="7"/>
  <c r="BH252" i="7"/>
  <c r="BG252" i="7"/>
  <c r="BF252" i="7"/>
  <c r="T252" i="7"/>
  <c r="R252" i="7"/>
  <c r="P252" i="7"/>
  <c r="BK252" i="7"/>
  <c r="J252" i="7"/>
  <c r="BE252" i="7" s="1"/>
  <c r="BI251" i="7"/>
  <c r="BH251" i="7"/>
  <c r="BG251" i="7"/>
  <c r="BF251" i="7"/>
  <c r="BE251" i="7"/>
  <c r="T251" i="7"/>
  <c r="R251" i="7"/>
  <c r="P251" i="7"/>
  <c r="BK251" i="7"/>
  <c r="J251" i="7"/>
  <c r="BI249" i="7"/>
  <c r="BH249" i="7"/>
  <c r="BG249" i="7"/>
  <c r="BF249" i="7"/>
  <c r="T249" i="7"/>
  <c r="R249" i="7"/>
  <c r="P249" i="7"/>
  <c r="BK249" i="7"/>
  <c r="J249" i="7"/>
  <c r="BE249" i="7" s="1"/>
  <c r="BI248" i="7"/>
  <c r="BH248" i="7"/>
  <c r="BG248" i="7"/>
  <c r="BF248" i="7"/>
  <c r="BE248" i="7"/>
  <c r="T248" i="7"/>
  <c r="T247" i="7" s="1"/>
  <c r="R248" i="7"/>
  <c r="R247" i="7" s="1"/>
  <c r="P248" i="7"/>
  <c r="P247" i="7" s="1"/>
  <c r="BK248" i="7"/>
  <c r="BK247" i="7" s="1"/>
  <c r="J247" i="7" s="1"/>
  <c r="J66" i="7" s="1"/>
  <c r="J248" i="7"/>
  <c r="BI246" i="7"/>
  <c r="BH246" i="7"/>
  <c r="BG246" i="7"/>
  <c r="BF246" i="7"/>
  <c r="T246" i="7"/>
  <c r="R246" i="7"/>
  <c r="P246" i="7"/>
  <c r="BK246" i="7"/>
  <c r="J246" i="7"/>
  <c r="BE246" i="7" s="1"/>
  <c r="BI245" i="7"/>
  <c r="BH245" i="7"/>
  <c r="BG245" i="7"/>
  <c r="BF245" i="7"/>
  <c r="BE245" i="7"/>
  <c r="T245" i="7"/>
  <c r="R245" i="7"/>
  <c r="P245" i="7"/>
  <c r="BK245" i="7"/>
  <c r="J245" i="7"/>
  <c r="BI244" i="7"/>
  <c r="BH244" i="7"/>
  <c r="BG244" i="7"/>
  <c r="BF244" i="7"/>
  <c r="T244" i="7"/>
  <c r="R244" i="7"/>
  <c r="P244" i="7"/>
  <c r="BK244" i="7"/>
  <c r="J244" i="7"/>
  <c r="BE244" i="7" s="1"/>
  <c r="BI243" i="7"/>
  <c r="BH243" i="7"/>
  <c r="BG243" i="7"/>
  <c r="BF243" i="7"/>
  <c r="BE243" i="7"/>
  <c r="T243" i="7"/>
  <c r="R243" i="7"/>
  <c r="P243" i="7"/>
  <c r="BK243" i="7"/>
  <c r="J243" i="7"/>
  <c r="BI242" i="7"/>
  <c r="BH242" i="7"/>
  <c r="BG242" i="7"/>
  <c r="BF242" i="7"/>
  <c r="T242" i="7"/>
  <c r="R242" i="7"/>
  <c r="P242" i="7"/>
  <c r="BK242" i="7"/>
  <c r="J242" i="7"/>
  <c r="BE242" i="7" s="1"/>
  <c r="BI240" i="7"/>
  <c r="BH240" i="7"/>
  <c r="BG240" i="7"/>
  <c r="BF240" i="7"/>
  <c r="BE240" i="7"/>
  <c r="T240" i="7"/>
  <c r="R240" i="7"/>
  <c r="R238" i="7" s="1"/>
  <c r="P240" i="7"/>
  <c r="P238" i="7" s="1"/>
  <c r="BK240" i="7"/>
  <c r="J240" i="7"/>
  <c r="BI239" i="7"/>
  <c r="BH239" i="7"/>
  <c r="BG239" i="7"/>
  <c r="BF239" i="7"/>
  <c r="T239" i="7"/>
  <c r="T238" i="7" s="1"/>
  <c r="R239" i="7"/>
  <c r="P239" i="7"/>
  <c r="BK239" i="7"/>
  <c r="BK238" i="7" s="1"/>
  <c r="J238" i="7" s="1"/>
  <c r="J65" i="7" s="1"/>
  <c r="J239" i="7"/>
  <c r="BE239" i="7" s="1"/>
  <c r="BI237" i="7"/>
  <c r="BH237" i="7"/>
  <c r="BG237" i="7"/>
  <c r="BF237" i="7"/>
  <c r="T237" i="7"/>
  <c r="R237" i="7"/>
  <c r="P237" i="7"/>
  <c r="BK237" i="7"/>
  <c r="J237" i="7"/>
  <c r="BE237" i="7" s="1"/>
  <c r="BI236" i="7"/>
  <c r="BH236" i="7"/>
  <c r="BG236" i="7"/>
  <c r="BF236" i="7"/>
  <c r="BE236" i="7"/>
  <c r="T236" i="7"/>
  <c r="R236" i="7"/>
  <c r="P236" i="7"/>
  <c r="BK236" i="7"/>
  <c r="J236" i="7"/>
  <c r="BI235" i="7"/>
  <c r="BH235" i="7"/>
  <c r="BG235" i="7"/>
  <c r="BF235" i="7"/>
  <c r="T235" i="7"/>
  <c r="R235" i="7"/>
  <c r="P235" i="7"/>
  <c r="BK235" i="7"/>
  <c r="J235" i="7"/>
  <c r="BE235" i="7" s="1"/>
  <c r="BI234" i="7"/>
  <c r="BH234" i="7"/>
  <c r="BG234" i="7"/>
  <c r="BF234" i="7"/>
  <c r="BE234" i="7"/>
  <c r="T234" i="7"/>
  <c r="R234" i="7"/>
  <c r="P234" i="7"/>
  <c r="BK234" i="7"/>
  <c r="J234" i="7"/>
  <c r="BI232" i="7"/>
  <c r="BH232" i="7"/>
  <c r="BG232" i="7"/>
  <c r="BF232" i="7"/>
  <c r="T232" i="7"/>
  <c r="T230" i="7" s="1"/>
  <c r="R232" i="7"/>
  <c r="R230" i="7" s="1"/>
  <c r="P232" i="7"/>
  <c r="BK232" i="7"/>
  <c r="J232" i="7"/>
  <c r="BE232" i="7" s="1"/>
  <c r="BI231" i="7"/>
  <c r="BH231" i="7"/>
  <c r="BG231" i="7"/>
  <c r="BF231" i="7"/>
  <c r="BE231" i="7"/>
  <c r="T231" i="7"/>
  <c r="R231" i="7"/>
  <c r="P231" i="7"/>
  <c r="P230" i="7" s="1"/>
  <c r="BK231" i="7"/>
  <c r="BK230" i="7" s="1"/>
  <c r="J230" i="7" s="1"/>
  <c r="J64" i="7" s="1"/>
  <c r="J231" i="7"/>
  <c r="BI229" i="7"/>
  <c r="BH229" i="7"/>
  <c r="BG229" i="7"/>
  <c r="BF229" i="7"/>
  <c r="T229" i="7"/>
  <c r="R229" i="7"/>
  <c r="P229" i="7"/>
  <c r="BK229" i="7"/>
  <c r="J229" i="7"/>
  <c r="BE229" i="7" s="1"/>
  <c r="BI228" i="7"/>
  <c r="BH228" i="7"/>
  <c r="BG228" i="7"/>
  <c r="BF228" i="7"/>
  <c r="BE228" i="7"/>
  <c r="T228" i="7"/>
  <c r="R228" i="7"/>
  <c r="P228" i="7"/>
  <c r="BK228" i="7"/>
  <c r="J228" i="7"/>
  <c r="BI227" i="7"/>
  <c r="BH227" i="7"/>
  <c r="BG227" i="7"/>
  <c r="BF227" i="7"/>
  <c r="T227" i="7"/>
  <c r="R227" i="7"/>
  <c r="P227" i="7"/>
  <c r="BK227" i="7"/>
  <c r="J227" i="7"/>
  <c r="BE227" i="7" s="1"/>
  <c r="BI226" i="7"/>
  <c r="BH226" i="7"/>
  <c r="BG226" i="7"/>
  <c r="BF226" i="7"/>
  <c r="BE226" i="7"/>
  <c r="T226" i="7"/>
  <c r="R226" i="7"/>
  <c r="P226" i="7"/>
  <c r="BK226" i="7"/>
  <c r="J226" i="7"/>
  <c r="BI225" i="7"/>
  <c r="BH225" i="7"/>
  <c r="BG225" i="7"/>
  <c r="BF225" i="7"/>
  <c r="T225" i="7"/>
  <c r="R225" i="7"/>
  <c r="P225" i="7"/>
  <c r="BK225" i="7"/>
  <c r="J225" i="7"/>
  <c r="BE225" i="7" s="1"/>
  <c r="BI224" i="7"/>
  <c r="BH224" i="7"/>
  <c r="BG224" i="7"/>
  <c r="BF224" i="7"/>
  <c r="BE224" i="7"/>
  <c r="T224" i="7"/>
  <c r="R224" i="7"/>
  <c r="P224" i="7"/>
  <c r="BK224" i="7"/>
  <c r="J224" i="7"/>
  <c r="BI223" i="7"/>
  <c r="BH223" i="7"/>
  <c r="BG223" i="7"/>
  <c r="BF223" i="7"/>
  <c r="T223" i="7"/>
  <c r="R223" i="7"/>
  <c r="P223" i="7"/>
  <c r="BK223" i="7"/>
  <c r="J223" i="7"/>
  <c r="BE223" i="7" s="1"/>
  <c r="BI221" i="7"/>
  <c r="BH221" i="7"/>
  <c r="BG221" i="7"/>
  <c r="BF221" i="7"/>
  <c r="BE221" i="7"/>
  <c r="T221" i="7"/>
  <c r="R221" i="7"/>
  <c r="P221" i="7"/>
  <c r="BK221" i="7"/>
  <c r="J221" i="7"/>
  <c r="BI220" i="7"/>
  <c r="BH220" i="7"/>
  <c r="BG220" i="7"/>
  <c r="BF220" i="7"/>
  <c r="T220" i="7"/>
  <c r="R220" i="7"/>
  <c r="P220" i="7"/>
  <c r="BK220" i="7"/>
  <c r="J220" i="7"/>
  <c r="BE220" i="7" s="1"/>
  <c r="BI219" i="7"/>
  <c r="BH219" i="7"/>
  <c r="BG219" i="7"/>
  <c r="BF219" i="7"/>
  <c r="BE219" i="7"/>
  <c r="T219" i="7"/>
  <c r="R219" i="7"/>
  <c r="P219" i="7"/>
  <c r="BK219" i="7"/>
  <c r="J219" i="7"/>
  <c r="BI218" i="7"/>
  <c r="BH218" i="7"/>
  <c r="BG218" i="7"/>
  <c r="BF218" i="7"/>
  <c r="T218" i="7"/>
  <c r="R218" i="7"/>
  <c r="P218" i="7"/>
  <c r="BK218" i="7"/>
  <c r="J218" i="7"/>
  <c r="BE218" i="7" s="1"/>
  <c r="BI217" i="7"/>
  <c r="BH217" i="7"/>
  <c r="BG217" i="7"/>
  <c r="BF217" i="7"/>
  <c r="BE217" i="7"/>
  <c r="T217" i="7"/>
  <c r="R217" i="7"/>
  <c r="P217" i="7"/>
  <c r="BK217" i="7"/>
  <c r="J217" i="7"/>
  <c r="BI216" i="7"/>
  <c r="BH216" i="7"/>
  <c r="BG216" i="7"/>
  <c r="BF216" i="7"/>
  <c r="T216" i="7"/>
  <c r="R216" i="7"/>
  <c r="P216" i="7"/>
  <c r="BK216" i="7"/>
  <c r="J216" i="7"/>
  <c r="BE216" i="7" s="1"/>
  <c r="BI215" i="7"/>
  <c r="BH215" i="7"/>
  <c r="BG215" i="7"/>
  <c r="BF215" i="7"/>
  <c r="BE215" i="7"/>
  <c r="T215" i="7"/>
  <c r="R215" i="7"/>
  <c r="P215" i="7"/>
  <c r="BK215" i="7"/>
  <c r="J215" i="7"/>
  <c r="BI213" i="7"/>
  <c r="BH213" i="7"/>
  <c r="BG213" i="7"/>
  <c r="BF213" i="7"/>
  <c r="T213" i="7"/>
  <c r="T212" i="7" s="1"/>
  <c r="R213" i="7"/>
  <c r="R212" i="7" s="1"/>
  <c r="P213" i="7"/>
  <c r="P212" i="7" s="1"/>
  <c r="BK213" i="7"/>
  <c r="J213" i="7"/>
  <c r="BE213" i="7" s="1"/>
  <c r="BI211" i="7"/>
  <c r="BH211" i="7"/>
  <c r="BG211" i="7"/>
  <c r="BF211" i="7"/>
  <c r="T211" i="7"/>
  <c r="R211" i="7"/>
  <c r="P211" i="7"/>
  <c r="BK211" i="7"/>
  <c r="J211" i="7"/>
  <c r="BE211" i="7" s="1"/>
  <c r="BI210" i="7"/>
  <c r="BH210" i="7"/>
  <c r="BG210" i="7"/>
  <c r="BF210" i="7"/>
  <c r="BE210" i="7"/>
  <c r="T210" i="7"/>
  <c r="R210" i="7"/>
  <c r="P210" i="7"/>
  <c r="BK210" i="7"/>
  <c r="J210" i="7"/>
  <c r="BI209" i="7"/>
  <c r="BH209" i="7"/>
  <c r="BG209" i="7"/>
  <c r="BF209" i="7"/>
  <c r="T209" i="7"/>
  <c r="R209" i="7"/>
  <c r="P209" i="7"/>
  <c r="BK209" i="7"/>
  <c r="J209" i="7"/>
  <c r="BE209" i="7" s="1"/>
  <c r="BI208" i="7"/>
  <c r="BH208" i="7"/>
  <c r="BG208" i="7"/>
  <c r="BF208" i="7"/>
  <c r="BE208" i="7"/>
  <c r="T208" i="7"/>
  <c r="R208" i="7"/>
  <c r="P208" i="7"/>
  <c r="BK208" i="7"/>
  <c r="J208" i="7"/>
  <c r="BI207" i="7"/>
  <c r="BH207" i="7"/>
  <c r="BG207" i="7"/>
  <c r="BF207" i="7"/>
  <c r="T207" i="7"/>
  <c r="R207" i="7"/>
  <c r="P207" i="7"/>
  <c r="BK207" i="7"/>
  <c r="J207" i="7"/>
  <c r="BE207" i="7" s="1"/>
  <c r="BI206" i="7"/>
  <c r="BH206" i="7"/>
  <c r="BG206" i="7"/>
  <c r="BF206" i="7"/>
  <c r="BE206" i="7"/>
  <c r="T206" i="7"/>
  <c r="R206" i="7"/>
  <c r="P206" i="7"/>
  <c r="BK206" i="7"/>
  <c r="J206" i="7"/>
  <c r="BI205" i="7"/>
  <c r="BH205" i="7"/>
  <c r="BG205" i="7"/>
  <c r="BF205" i="7"/>
  <c r="T205" i="7"/>
  <c r="R205" i="7"/>
  <c r="P205" i="7"/>
  <c r="BK205" i="7"/>
  <c r="J205" i="7"/>
  <c r="BE205" i="7" s="1"/>
  <c r="BI204" i="7"/>
  <c r="BH204" i="7"/>
  <c r="BG204" i="7"/>
  <c r="BF204" i="7"/>
  <c r="BE204" i="7"/>
  <c r="T204" i="7"/>
  <c r="R204" i="7"/>
  <c r="P204" i="7"/>
  <c r="BK204" i="7"/>
  <c r="J204" i="7"/>
  <c r="BI202" i="7"/>
  <c r="BH202" i="7"/>
  <c r="BG202" i="7"/>
  <c r="BF202" i="7"/>
  <c r="T202" i="7"/>
  <c r="R202" i="7"/>
  <c r="P202" i="7"/>
  <c r="BK202" i="7"/>
  <c r="J202" i="7"/>
  <c r="BE202" i="7" s="1"/>
  <c r="BI200" i="7"/>
  <c r="BH200" i="7"/>
  <c r="BG200" i="7"/>
  <c r="BF200" i="7"/>
  <c r="BE200" i="7"/>
  <c r="T200" i="7"/>
  <c r="R200" i="7"/>
  <c r="P200" i="7"/>
  <c r="BK200" i="7"/>
  <c r="J200" i="7"/>
  <c r="BI199" i="7"/>
  <c r="BH199" i="7"/>
  <c r="BG199" i="7"/>
  <c r="BF199" i="7"/>
  <c r="T199" i="7"/>
  <c r="R199" i="7"/>
  <c r="P199" i="7"/>
  <c r="BK199" i="7"/>
  <c r="J199" i="7"/>
  <c r="BE199" i="7" s="1"/>
  <c r="BI198" i="7"/>
  <c r="BH198" i="7"/>
  <c r="BG198" i="7"/>
  <c r="BF198" i="7"/>
  <c r="BE198" i="7"/>
  <c r="T198" i="7"/>
  <c r="R198" i="7"/>
  <c r="P198" i="7"/>
  <c r="BK198" i="7"/>
  <c r="J198" i="7"/>
  <c r="BI197" i="7"/>
  <c r="BH197" i="7"/>
  <c r="BG197" i="7"/>
  <c r="BF197" i="7"/>
  <c r="T197" i="7"/>
  <c r="R197" i="7"/>
  <c r="P197" i="7"/>
  <c r="BK197" i="7"/>
  <c r="J197" i="7"/>
  <c r="BE197" i="7" s="1"/>
  <c r="BI196" i="7"/>
  <c r="BH196" i="7"/>
  <c r="BG196" i="7"/>
  <c r="BF196" i="7"/>
  <c r="BE196" i="7"/>
  <c r="T196" i="7"/>
  <c r="R196" i="7"/>
  <c r="P196" i="7"/>
  <c r="BK196" i="7"/>
  <c r="J196" i="7"/>
  <c r="BI195" i="7"/>
  <c r="BH195" i="7"/>
  <c r="BG195" i="7"/>
  <c r="BF195" i="7"/>
  <c r="T195" i="7"/>
  <c r="R195" i="7"/>
  <c r="P195" i="7"/>
  <c r="BK195" i="7"/>
  <c r="J195" i="7"/>
  <c r="BE195" i="7" s="1"/>
  <c r="BI194" i="7"/>
  <c r="BH194" i="7"/>
  <c r="BG194" i="7"/>
  <c r="BF194" i="7"/>
  <c r="BE194" i="7"/>
  <c r="T194" i="7"/>
  <c r="R194" i="7"/>
  <c r="P194" i="7"/>
  <c r="P191" i="7" s="1"/>
  <c r="BK194" i="7"/>
  <c r="J194" i="7"/>
  <c r="BI192" i="7"/>
  <c r="BH192" i="7"/>
  <c r="BG192" i="7"/>
  <c r="BF192" i="7"/>
  <c r="T192" i="7"/>
  <c r="T191" i="7" s="1"/>
  <c r="R192" i="7"/>
  <c r="R191" i="7" s="1"/>
  <c r="P192" i="7"/>
  <c r="BK192" i="7"/>
  <c r="BK191" i="7" s="1"/>
  <c r="J191" i="7" s="1"/>
  <c r="J62" i="7" s="1"/>
  <c r="J192" i="7"/>
  <c r="BE192" i="7" s="1"/>
  <c r="BI190" i="7"/>
  <c r="BH190" i="7"/>
  <c r="BG190" i="7"/>
  <c r="BF190" i="7"/>
  <c r="BE190" i="7"/>
  <c r="T190" i="7"/>
  <c r="R190" i="7"/>
  <c r="P190" i="7"/>
  <c r="BK190" i="7"/>
  <c r="J190" i="7"/>
  <c r="BI189" i="7"/>
  <c r="BH189" i="7"/>
  <c r="BG189" i="7"/>
  <c r="BF189" i="7"/>
  <c r="T189" i="7"/>
  <c r="R189" i="7"/>
  <c r="P189" i="7"/>
  <c r="BK189" i="7"/>
  <c r="J189" i="7"/>
  <c r="BE189" i="7" s="1"/>
  <c r="BI188" i="7"/>
  <c r="BH188" i="7"/>
  <c r="BG188" i="7"/>
  <c r="BF188" i="7"/>
  <c r="BE188" i="7"/>
  <c r="T188" i="7"/>
  <c r="R188" i="7"/>
  <c r="P188" i="7"/>
  <c r="BK188" i="7"/>
  <c r="J188" i="7"/>
  <c r="BI187" i="7"/>
  <c r="BH187" i="7"/>
  <c r="BG187" i="7"/>
  <c r="BF187" i="7"/>
  <c r="T187" i="7"/>
  <c r="R187" i="7"/>
  <c r="P187" i="7"/>
  <c r="BK187" i="7"/>
  <c r="J187" i="7"/>
  <c r="BE187" i="7" s="1"/>
  <c r="BI186" i="7"/>
  <c r="BH186" i="7"/>
  <c r="BG186" i="7"/>
  <c r="BF186" i="7"/>
  <c r="BE186" i="7"/>
  <c r="T186" i="7"/>
  <c r="R186" i="7"/>
  <c r="P186" i="7"/>
  <c r="BK186" i="7"/>
  <c r="J186" i="7"/>
  <c r="BI185" i="7"/>
  <c r="BH185" i="7"/>
  <c r="BG185" i="7"/>
  <c r="BF185" i="7"/>
  <c r="T185" i="7"/>
  <c r="R185" i="7"/>
  <c r="P185" i="7"/>
  <c r="BK185" i="7"/>
  <c r="J185" i="7"/>
  <c r="BE185" i="7" s="1"/>
  <c r="BI184" i="7"/>
  <c r="BH184" i="7"/>
  <c r="BG184" i="7"/>
  <c r="BF184" i="7"/>
  <c r="BE184" i="7"/>
  <c r="T184" i="7"/>
  <c r="R184" i="7"/>
  <c r="P184" i="7"/>
  <c r="BK184" i="7"/>
  <c r="J184" i="7"/>
  <c r="BI183" i="7"/>
  <c r="BH183" i="7"/>
  <c r="BG183" i="7"/>
  <c r="BF183" i="7"/>
  <c r="T183" i="7"/>
  <c r="R183" i="7"/>
  <c r="P183" i="7"/>
  <c r="BK183" i="7"/>
  <c r="J183" i="7"/>
  <c r="BE183" i="7" s="1"/>
  <c r="BI182" i="7"/>
  <c r="BH182" i="7"/>
  <c r="BG182" i="7"/>
  <c r="BF182" i="7"/>
  <c r="BE182" i="7"/>
  <c r="T182" i="7"/>
  <c r="R182" i="7"/>
  <c r="P182" i="7"/>
  <c r="BK182" i="7"/>
  <c r="J182" i="7"/>
  <c r="BI181" i="7"/>
  <c r="BH181" i="7"/>
  <c r="BG181" i="7"/>
  <c r="BF181" i="7"/>
  <c r="T181" i="7"/>
  <c r="R181" i="7"/>
  <c r="P181" i="7"/>
  <c r="BK181" i="7"/>
  <c r="J181" i="7"/>
  <c r="BE181" i="7" s="1"/>
  <c r="BI180" i="7"/>
  <c r="BH180" i="7"/>
  <c r="BG180" i="7"/>
  <c r="BF180" i="7"/>
  <c r="BE180" i="7"/>
  <c r="T180" i="7"/>
  <c r="R180" i="7"/>
  <c r="P180" i="7"/>
  <c r="BK180" i="7"/>
  <c r="J180" i="7"/>
  <c r="BI179" i="7"/>
  <c r="BH179" i="7"/>
  <c r="BG179" i="7"/>
  <c r="BF179" i="7"/>
  <c r="T179" i="7"/>
  <c r="R179" i="7"/>
  <c r="P179" i="7"/>
  <c r="BK179" i="7"/>
  <c r="J179" i="7"/>
  <c r="BE179" i="7" s="1"/>
  <c r="BI178" i="7"/>
  <c r="BH178" i="7"/>
  <c r="BG178" i="7"/>
  <c r="BF178" i="7"/>
  <c r="BE178" i="7"/>
  <c r="T178" i="7"/>
  <c r="R178" i="7"/>
  <c r="P178" i="7"/>
  <c r="BK178" i="7"/>
  <c r="J178" i="7"/>
  <c r="BI177" i="7"/>
  <c r="BH177" i="7"/>
  <c r="BG177" i="7"/>
  <c r="BF177" i="7"/>
  <c r="T177" i="7"/>
  <c r="R177" i="7"/>
  <c r="P177" i="7"/>
  <c r="BK177" i="7"/>
  <c r="J177" i="7"/>
  <c r="BE177" i="7" s="1"/>
  <c r="BI176" i="7"/>
  <c r="BH176" i="7"/>
  <c r="BG176" i="7"/>
  <c r="BF176" i="7"/>
  <c r="BE176" i="7"/>
  <c r="T176" i="7"/>
  <c r="R176" i="7"/>
  <c r="P176" i="7"/>
  <c r="BK176" i="7"/>
  <c r="J176" i="7"/>
  <c r="BI174" i="7"/>
  <c r="BH174" i="7"/>
  <c r="BG174" i="7"/>
  <c r="BF174" i="7"/>
  <c r="T174" i="7"/>
  <c r="R174" i="7"/>
  <c r="P174" i="7"/>
  <c r="BK174" i="7"/>
  <c r="J174" i="7"/>
  <c r="BE174" i="7" s="1"/>
  <c r="BI172" i="7"/>
  <c r="BH172" i="7"/>
  <c r="BG172" i="7"/>
  <c r="BF172" i="7"/>
  <c r="BE172" i="7"/>
  <c r="T172" i="7"/>
  <c r="R172" i="7"/>
  <c r="P172" i="7"/>
  <c r="BK172" i="7"/>
  <c r="J172" i="7"/>
  <c r="BI170" i="7"/>
  <c r="BH170" i="7"/>
  <c r="BG170" i="7"/>
  <c r="BF170" i="7"/>
  <c r="T170" i="7"/>
  <c r="R170" i="7"/>
  <c r="P170" i="7"/>
  <c r="BK170" i="7"/>
  <c r="J170" i="7"/>
  <c r="BE170" i="7" s="1"/>
  <c r="BI169" i="7"/>
  <c r="BH169" i="7"/>
  <c r="BG169" i="7"/>
  <c r="BF169" i="7"/>
  <c r="BE169" i="7"/>
  <c r="T169" i="7"/>
  <c r="R169" i="7"/>
  <c r="P169" i="7"/>
  <c r="BK169" i="7"/>
  <c r="J169" i="7"/>
  <c r="BI168" i="7"/>
  <c r="BH168" i="7"/>
  <c r="BG168" i="7"/>
  <c r="BF168" i="7"/>
  <c r="T168" i="7"/>
  <c r="R168" i="7"/>
  <c r="P168" i="7"/>
  <c r="BK168" i="7"/>
  <c r="J168" i="7"/>
  <c r="BE168" i="7" s="1"/>
  <c r="BI167" i="7"/>
  <c r="BH167" i="7"/>
  <c r="BG167" i="7"/>
  <c r="BF167" i="7"/>
  <c r="BE167" i="7"/>
  <c r="T167" i="7"/>
  <c r="R167" i="7"/>
  <c r="P167" i="7"/>
  <c r="BK167" i="7"/>
  <c r="J167" i="7"/>
  <c r="BI166" i="7"/>
  <c r="BH166" i="7"/>
  <c r="BG166" i="7"/>
  <c r="BF166" i="7"/>
  <c r="T166" i="7"/>
  <c r="R166" i="7"/>
  <c r="P166" i="7"/>
  <c r="BK166" i="7"/>
  <c r="J166" i="7"/>
  <c r="BE166" i="7" s="1"/>
  <c r="BI165" i="7"/>
  <c r="BH165" i="7"/>
  <c r="BG165" i="7"/>
  <c r="BF165" i="7"/>
  <c r="BE165" i="7"/>
  <c r="T165" i="7"/>
  <c r="R165" i="7"/>
  <c r="P165" i="7"/>
  <c r="BK165" i="7"/>
  <c r="J165" i="7"/>
  <c r="BI164" i="7"/>
  <c r="BH164" i="7"/>
  <c r="BG164" i="7"/>
  <c r="BF164" i="7"/>
  <c r="T164" i="7"/>
  <c r="R164" i="7"/>
  <c r="P164" i="7"/>
  <c r="BK164" i="7"/>
  <c r="J164" i="7"/>
  <c r="BE164" i="7" s="1"/>
  <c r="BI163" i="7"/>
  <c r="BH163" i="7"/>
  <c r="BG163" i="7"/>
  <c r="BF163" i="7"/>
  <c r="BE163" i="7"/>
  <c r="T163" i="7"/>
  <c r="R163" i="7"/>
  <c r="P163" i="7"/>
  <c r="BK163" i="7"/>
  <c r="J163" i="7"/>
  <c r="BI162" i="7"/>
  <c r="BH162" i="7"/>
  <c r="BG162" i="7"/>
  <c r="BF162" i="7"/>
  <c r="T162" i="7"/>
  <c r="R162" i="7"/>
  <c r="P162" i="7"/>
  <c r="BK162" i="7"/>
  <c r="J162" i="7"/>
  <c r="BE162" i="7" s="1"/>
  <c r="BI161" i="7"/>
  <c r="BH161" i="7"/>
  <c r="BG161" i="7"/>
  <c r="BF161" i="7"/>
  <c r="BE161" i="7"/>
  <c r="T161" i="7"/>
  <c r="R161" i="7"/>
  <c r="P161" i="7"/>
  <c r="BK161" i="7"/>
  <c r="J161" i="7"/>
  <c r="BI160" i="7"/>
  <c r="BH160" i="7"/>
  <c r="BG160" i="7"/>
  <c r="BF160" i="7"/>
  <c r="T160" i="7"/>
  <c r="R160" i="7"/>
  <c r="P160" i="7"/>
  <c r="BK160" i="7"/>
  <c r="J160" i="7"/>
  <c r="BE160" i="7" s="1"/>
  <c r="BI158" i="7"/>
  <c r="BH158" i="7"/>
  <c r="BG158" i="7"/>
  <c r="BF158" i="7"/>
  <c r="BE158" i="7"/>
  <c r="T158" i="7"/>
  <c r="T157" i="7" s="1"/>
  <c r="R158" i="7"/>
  <c r="R157" i="7" s="1"/>
  <c r="P158" i="7"/>
  <c r="P157" i="7" s="1"/>
  <c r="BK158" i="7"/>
  <c r="BK157" i="7" s="1"/>
  <c r="J157" i="7" s="1"/>
  <c r="J61" i="7" s="1"/>
  <c r="J158" i="7"/>
  <c r="BI156" i="7"/>
  <c r="BH156" i="7"/>
  <c r="BG156" i="7"/>
  <c r="BF156" i="7"/>
  <c r="BE156" i="7"/>
  <c r="T156" i="7"/>
  <c r="R156" i="7"/>
  <c r="P156" i="7"/>
  <c r="BK156" i="7"/>
  <c r="J156" i="7"/>
  <c r="BI155" i="7"/>
  <c r="BH155" i="7"/>
  <c r="BG155" i="7"/>
  <c r="BF155" i="7"/>
  <c r="T155" i="7"/>
  <c r="R155" i="7"/>
  <c r="P155" i="7"/>
  <c r="BK155" i="7"/>
  <c r="J155" i="7"/>
  <c r="BE155" i="7" s="1"/>
  <c r="BI154" i="7"/>
  <c r="BH154" i="7"/>
  <c r="BG154" i="7"/>
  <c r="BF154" i="7"/>
  <c r="BE154" i="7"/>
  <c r="T154" i="7"/>
  <c r="R154" i="7"/>
  <c r="P154" i="7"/>
  <c r="BK154" i="7"/>
  <c r="J154" i="7"/>
  <c r="BI153" i="7"/>
  <c r="BH153" i="7"/>
  <c r="BG153" i="7"/>
  <c r="BF153" i="7"/>
  <c r="T153" i="7"/>
  <c r="R153" i="7"/>
  <c r="P153" i="7"/>
  <c r="BK153" i="7"/>
  <c r="J153" i="7"/>
  <c r="BE153" i="7" s="1"/>
  <c r="BI151" i="7"/>
  <c r="BH151" i="7"/>
  <c r="BG151" i="7"/>
  <c r="BF151" i="7"/>
  <c r="BE151" i="7"/>
  <c r="T151" i="7"/>
  <c r="R151" i="7"/>
  <c r="P151" i="7"/>
  <c r="BK151" i="7"/>
  <c r="J151" i="7"/>
  <c r="BI150" i="7"/>
  <c r="BH150" i="7"/>
  <c r="BG150" i="7"/>
  <c r="BF150" i="7"/>
  <c r="T150" i="7"/>
  <c r="R150" i="7"/>
  <c r="P150" i="7"/>
  <c r="BK150" i="7"/>
  <c r="J150" i="7"/>
  <c r="BE150" i="7" s="1"/>
  <c r="BI149" i="7"/>
  <c r="BH149" i="7"/>
  <c r="BG149" i="7"/>
  <c r="BF149" i="7"/>
  <c r="BE149" i="7"/>
  <c r="T149" i="7"/>
  <c r="R149" i="7"/>
  <c r="P149" i="7"/>
  <c r="BK149" i="7"/>
  <c r="J149" i="7"/>
  <c r="BI148" i="7"/>
  <c r="BH148" i="7"/>
  <c r="BG148" i="7"/>
  <c r="BF148" i="7"/>
  <c r="T148" i="7"/>
  <c r="R148" i="7"/>
  <c r="P148" i="7"/>
  <c r="BK148" i="7"/>
  <c r="J148" i="7"/>
  <c r="BE148" i="7" s="1"/>
  <c r="BI147" i="7"/>
  <c r="BH147" i="7"/>
  <c r="BG147" i="7"/>
  <c r="BF147" i="7"/>
  <c r="BE147" i="7"/>
  <c r="T147" i="7"/>
  <c r="R147" i="7"/>
  <c r="P147" i="7"/>
  <c r="BK147" i="7"/>
  <c r="J147" i="7"/>
  <c r="BI146" i="7"/>
  <c r="BH146" i="7"/>
  <c r="BG146" i="7"/>
  <c r="BF146" i="7"/>
  <c r="T146" i="7"/>
  <c r="R146" i="7"/>
  <c r="P146" i="7"/>
  <c r="BK146" i="7"/>
  <c r="J146" i="7"/>
  <c r="BE146" i="7" s="1"/>
  <c r="BI145" i="7"/>
  <c r="BH145" i="7"/>
  <c r="BG145" i="7"/>
  <c r="BF145" i="7"/>
  <c r="BE145" i="7"/>
  <c r="T145" i="7"/>
  <c r="R145" i="7"/>
  <c r="P145" i="7"/>
  <c r="BK145" i="7"/>
  <c r="J145" i="7"/>
  <c r="BI144" i="7"/>
  <c r="BH144" i="7"/>
  <c r="BG144" i="7"/>
  <c r="BF144" i="7"/>
  <c r="T144" i="7"/>
  <c r="R144" i="7"/>
  <c r="P144" i="7"/>
  <c r="BK144" i="7"/>
  <c r="J144" i="7"/>
  <c r="BE144" i="7" s="1"/>
  <c r="BI143" i="7"/>
  <c r="BH143" i="7"/>
  <c r="BG143" i="7"/>
  <c r="BF143" i="7"/>
  <c r="BE143" i="7"/>
  <c r="T143" i="7"/>
  <c r="R143" i="7"/>
  <c r="P143" i="7"/>
  <c r="BK143" i="7"/>
  <c r="J143" i="7"/>
  <c r="BI142" i="7"/>
  <c r="BH142" i="7"/>
  <c r="BG142" i="7"/>
  <c r="BF142" i="7"/>
  <c r="T142" i="7"/>
  <c r="R142" i="7"/>
  <c r="P142" i="7"/>
  <c r="BK142" i="7"/>
  <c r="J142" i="7"/>
  <c r="BE142" i="7" s="1"/>
  <c r="BI141" i="7"/>
  <c r="BH141" i="7"/>
  <c r="BG141" i="7"/>
  <c r="BF141" i="7"/>
  <c r="BE141" i="7"/>
  <c r="T141" i="7"/>
  <c r="R141" i="7"/>
  <c r="P141" i="7"/>
  <c r="BK141" i="7"/>
  <c r="J141" i="7"/>
  <c r="BI140" i="7"/>
  <c r="BH140" i="7"/>
  <c r="BG140" i="7"/>
  <c r="BF140" i="7"/>
  <c r="T140" i="7"/>
  <c r="R140" i="7"/>
  <c r="P140" i="7"/>
  <c r="BK140" i="7"/>
  <c r="J140" i="7"/>
  <c r="BE140" i="7" s="1"/>
  <c r="BI139" i="7"/>
  <c r="BH139" i="7"/>
  <c r="BG139" i="7"/>
  <c r="BF139" i="7"/>
  <c r="BE139" i="7"/>
  <c r="T139" i="7"/>
  <c r="R139" i="7"/>
  <c r="P139" i="7"/>
  <c r="BK139" i="7"/>
  <c r="J139" i="7"/>
  <c r="BI138" i="7"/>
  <c r="BH138" i="7"/>
  <c r="BG138" i="7"/>
  <c r="BF138" i="7"/>
  <c r="T138" i="7"/>
  <c r="R138" i="7"/>
  <c r="R135" i="7" s="1"/>
  <c r="P138" i="7"/>
  <c r="BK138" i="7"/>
  <c r="J138" i="7"/>
  <c r="BE138" i="7" s="1"/>
  <c r="BI136" i="7"/>
  <c r="BH136" i="7"/>
  <c r="BG136" i="7"/>
  <c r="BF136" i="7"/>
  <c r="BE136" i="7"/>
  <c r="T136" i="7"/>
  <c r="T135" i="7" s="1"/>
  <c r="R136" i="7"/>
  <c r="P136" i="7"/>
  <c r="P135" i="7" s="1"/>
  <c r="BK136" i="7"/>
  <c r="BK135" i="7" s="1"/>
  <c r="J135" i="7" s="1"/>
  <c r="J60" i="7" s="1"/>
  <c r="J136" i="7"/>
  <c r="BI134" i="7"/>
  <c r="BH134" i="7"/>
  <c r="BG134" i="7"/>
  <c r="BF134" i="7"/>
  <c r="T134" i="7"/>
  <c r="R134" i="7"/>
  <c r="P134" i="7"/>
  <c r="BK134" i="7"/>
  <c r="J134" i="7"/>
  <c r="BE134" i="7" s="1"/>
  <c r="BI133" i="7"/>
  <c r="BH133" i="7"/>
  <c r="BG133" i="7"/>
  <c r="BF133" i="7"/>
  <c r="BE133" i="7"/>
  <c r="T133" i="7"/>
  <c r="R133" i="7"/>
  <c r="P133" i="7"/>
  <c r="BK133" i="7"/>
  <c r="J133" i="7"/>
  <c r="BI131" i="7"/>
  <c r="BH131" i="7"/>
  <c r="BG131" i="7"/>
  <c r="BF131" i="7"/>
  <c r="T131" i="7"/>
  <c r="R131" i="7"/>
  <c r="P131" i="7"/>
  <c r="BK131" i="7"/>
  <c r="J131" i="7"/>
  <c r="BE131" i="7" s="1"/>
  <c r="BI130" i="7"/>
  <c r="BH130" i="7"/>
  <c r="BG130" i="7"/>
  <c r="BF130" i="7"/>
  <c r="BE130" i="7"/>
  <c r="T130" i="7"/>
  <c r="R130" i="7"/>
  <c r="P130" i="7"/>
  <c r="BK130" i="7"/>
  <c r="J130" i="7"/>
  <c r="BI129" i="7"/>
  <c r="BH129" i="7"/>
  <c r="BG129" i="7"/>
  <c r="BF129" i="7"/>
  <c r="T129" i="7"/>
  <c r="R129" i="7"/>
  <c r="P129" i="7"/>
  <c r="BK129" i="7"/>
  <c r="J129" i="7"/>
  <c r="BE129" i="7" s="1"/>
  <c r="BI128" i="7"/>
  <c r="BH128" i="7"/>
  <c r="BG128" i="7"/>
  <c r="BF128" i="7"/>
  <c r="BE128" i="7"/>
  <c r="T128" i="7"/>
  <c r="R128" i="7"/>
  <c r="P128" i="7"/>
  <c r="BK128" i="7"/>
  <c r="J128" i="7"/>
  <c r="BI127" i="7"/>
  <c r="BH127" i="7"/>
  <c r="BG127" i="7"/>
  <c r="BF127" i="7"/>
  <c r="T127" i="7"/>
  <c r="R127" i="7"/>
  <c r="P127" i="7"/>
  <c r="BK127" i="7"/>
  <c r="J127" i="7"/>
  <c r="BE127" i="7" s="1"/>
  <c r="BI126" i="7"/>
  <c r="BH126" i="7"/>
  <c r="BG126" i="7"/>
  <c r="BF126" i="7"/>
  <c r="BE126" i="7"/>
  <c r="T126" i="7"/>
  <c r="R126" i="7"/>
  <c r="P126" i="7"/>
  <c r="BK126" i="7"/>
  <c r="J126" i="7"/>
  <c r="BI125" i="7"/>
  <c r="BH125" i="7"/>
  <c r="BG125" i="7"/>
  <c r="BF125" i="7"/>
  <c r="T125" i="7"/>
  <c r="R125" i="7"/>
  <c r="P125" i="7"/>
  <c r="BK125" i="7"/>
  <c r="J125" i="7"/>
  <c r="BE125" i="7" s="1"/>
  <c r="BI124" i="7"/>
  <c r="BH124" i="7"/>
  <c r="BG124" i="7"/>
  <c r="BF124" i="7"/>
  <c r="BE124" i="7"/>
  <c r="T124" i="7"/>
  <c r="R124" i="7"/>
  <c r="P124" i="7"/>
  <c r="BK124" i="7"/>
  <c r="J124" i="7"/>
  <c r="BI123" i="7"/>
  <c r="BH123" i="7"/>
  <c r="BG123" i="7"/>
  <c r="BF123" i="7"/>
  <c r="T123" i="7"/>
  <c r="R123" i="7"/>
  <c r="P123" i="7"/>
  <c r="BK123" i="7"/>
  <c r="J123" i="7"/>
  <c r="BE123" i="7" s="1"/>
  <c r="BI122" i="7"/>
  <c r="BH122" i="7"/>
  <c r="BG122" i="7"/>
  <c r="BF122" i="7"/>
  <c r="BE122" i="7"/>
  <c r="T122" i="7"/>
  <c r="R122" i="7"/>
  <c r="P122" i="7"/>
  <c r="BK122" i="7"/>
  <c r="J122" i="7"/>
  <c r="BI121" i="7"/>
  <c r="BH121" i="7"/>
  <c r="BG121" i="7"/>
  <c r="BF121" i="7"/>
  <c r="T121" i="7"/>
  <c r="R121" i="7"/>
  <c r="P121" i="7"/>
  <c r="BK121" i="7"/>
  <c r="J121" i="7"/>
  <c r="BE121" i="7" s="1"/>
  <c r="BI120" i="7"/>
  <c r="BH120" i="7"/>
  <c r="BG120" i="7"/>
  <c r="BF120" i="7"/>
  <c r="BE120" i="7"/>
  <c r="T120" i="7"/>
  <c r="R120" i="7"/>
  <c r="P120" i="7"/>
  <c r="BK120" i="7"/>
  <c r="J120" i="7"/>
  <c r="BI119" i="7"/>
  <c r="BH119" i="7"/>
  <c r="BG119" i="7"/>
  <c r="BF119" i="7"/>
  <c r="T119" i="7"/>
  <c r="R119" i="7"/>
  <c r="P119" i="7"/>
  <c r="BK119" i="7"/>
  <c r="J119" i="7"/>
  <c r="BE119" i="7" s="1"/>
  <c r="BI118" i="7"/>
  <c r="BH118" i="7"/>
  <c r="BG118" i="7"/>
  <c r="BF118" i="7"/>
  <c r="BE118" i="7"/>
  <c r="T118" i="7"/>
  <c r="R118" i="7"/>
  <c r="P118" i="7"/>
  <c r="BK118" i="7"/>
  <c r="J118" i="7"/>
  <c r="BI116" i="7"/>
  <c r="BH116" i="7"/>
  <c r="BG116" i="7"/>
  <c r="BF116" i="7"/>
  <c r="T116" i="7"/>
  <c r="T115" i="7" s="1"/>
  <c r="R116" i="7"/>
  <c r="R115" i="7" s="1"/>
  <c r="P116" i="7"/>
  <c r="P115" i="7" s="1"/>
  <c r="BK116" i="7"/>
  <c r="BK115" i="7" s="1"/>
  <c r="J115" i="7" s="1"/>
  <c r="J59" i="7" s="1"/>
  <c r="J116" i="7"/>
  <c r="BE116" i="7" s="1"/>
  <c r="BI114" i="7"/>
  <c r="BH114" i="7"/>
  <c r="BG114" i="7"/>
  <c r="BF114" i="7"/>
  <c r="T114" i="7"/>
  <c r="R114" i="7"/>
  <c r="P114" i="7"/>
  <c r="BK114" i="7"/>
  <c r="J114" i="7"/>
  <c r="BE114" i="7" s="1"/>
  <c r="BI113" i="7"/>
  <c r="BH113" i="7"/>
  <c r="BG113" i="7"/>
  <c r="BF113" i="7"/>
  <c r="BE113" i="7"/>
  <c r="T113" i="7"/>
  <c r="R113" i="7"/>
  <c r="P113" i="7"/>
  <c r="BK113" i="7"/>
  <c r="J113" i="7"/>
  <c r="BI112" i="7"/>
  <c r="BH112" i="7"/>
  <c r="BG112" i="7"/>
  <c r="BF112" i="7"/>
  <c r="T112" i="7"/>
  <c r="R112" i="7"/>
  <c r="P112" i="7"/>
  <c r="BK112" i="7"/>
  <c r="J112" i="7"/>
  <c r="BE112" i="7" s="1"/>
  <c r="BI111" i="7"/>
  <c r="BH111" i="7"/>
  <c r="BG111" i="7"/>
  <c r="BF111" i="7"/>
  <c r="BE111" i="7"/>
  <c r="T111" i="7"/>
  <c r="R111" i="7"/>
  <c r="P111" i="7"/>
  <c r="BK111" i="7"/>
  <c r="J111" i="7"/>
  <c r="BI110" i="7"/>
  <c r="BH110" i="7"/>
  <c r="BG110" i="7"/>
  <c r="BF110" i="7"/>
  <c r="T110" i="7"/>
  <c r="R110" i="7"/>
  <c r="P110" i="7"/>
  <c r="BK110" i="7"/>
  <c r="J110" i="7"/>
  <c r="BE110" i="7" s="1"/>
  <c r="BI109" i="7"/>
  <c r="BH109" i="7"/>
  <c r="BG109" i="7"/>
  <c r="BF109" i="7"/>
  <c r="BE109" i="7"/>
  <c r="T109" i="7"/>
  <c r="R109" i="7"/>
  <c r="P109" i="7"/>
  <c r="BK109" i="7"/>
  <c r="J109" i="7"/>
  <c r="BI108" i="7"/>
  <c r="BH108" i="7"/>
  <c r="BG108" i="7"/>
  <c r="BF108" i="7"/>
  <c r="T108" i="7"/>
  <c r="R108" i="7"/>
  <c r="P108" i="7"/>
  <c r="BK108" i="7"/>
  <c r="J108" i="7"/>
  <c r="BE108" i="7" s="1"/>
  <c r="BI107" i="7"/>
  <c r="BH107" i="7"/>
  <c r="BG107" i="7"/>
  <c r="BF107" i="7"/>
  <c r="BE107" i="7"/>
  <c r="T107" i="7"/>
  <c r="R107" i="7"/>
  <c r="P107" i="7"/>
  <c r="BK107" i="7"/>
  <c r="J107" i="7"/>
  <c r="BI105" i="7"/>
  <c r="BH105" i="7"/>
  <c r="BG105" i="7"/>
  <c r="BF105" i="7"/>
  <c r="T105" i="7"/>
  <c r="R105" i="7"/>
  <c r="P105" i="7"/>
  <c r="BK105" i="7"/>
  <c r="J105" i="7"/>
  <c r="BE105" i="7" s="1"/>
  <c r="BI104" i="7"/>
  <c r="BH104" i="7"/>
  <c r="BG104" i="7"/>
  <c r="BF104" i="7"/>
  <c r="BE104" i="7"/>
  <c r="T104" i="7"/>
  <c r="R104" i="7"/>
  <c r="P104" i="7"/>
  <c r="BK104" i="7"/>
  <c r="J104" i="7"/>
  <c r="BI103" i="7"/>
  <c r="BH103" i="7"/>
  <c r="BG103" i="7"/>
  <c r="BF103" i="7"/>
  <c r="T103" i="7"/>
  <c r="R103" i="7"/>
  <c r="P103" i="7"/>
  <c r="BK103" i="7"/>
  <c r="J103" i="7"/>
  <c r="BE103" i="7" s="1"/>
  <c r="BI102" i="7"/>
  <c r="BH102" i="7"/>
  <c r="BG102" i="7"/>
  <c r="BF102" i="7"/>
  <c r="BE102" i="7"/>
  <c r="T102" i="7"/>
  <c r="R102" i="7"/>
  <c r="P102" i="7"/>
  <c r="BK102" i="7"/>
  <c r="J102" i="7"/>
  <c r="BI101" i="7"/>
  <c r="BH101" i="7"/>
  <c r="BG101" i="7"/>
  <c r="BF101" i="7"/>
  <c r="T101" i="7"/>
  <c r="R101" i="7"/>
  <c r="P101" i="7"/>
  <c r="BK101" i="7"/>
  <c r="J101" i="7"/>
  <c r="BE101" i="7" s="1"/>
  <c r="BI100" i="7"/>
  <c r="BH100" i="7"/>
  <c r="BG100" i="7"/>
  <c r="BF100" i="7"/>
  <c r="BE100" i="7"/>
  <c r="T100" i="7"/>
  <c r="R100" i="7"/>
  <c r="P100" i="7"/>
  <c r="BK100" i="7"/>
  <c r="J100" i="7"/>
  <c r="BI99" i="7"/>
  <c r="BH99" i="7"/>
  <c r="BG99" i="7"/>
  <c r="BF99" i="7"/>
  <c r="T99" i="7"/>
  <c r="R99" i="7"/>
  <c r="P99" i="7"/>
  <c r="BK99" i="7"/>
  <c r="J99" i="7"/>
  <c r="BE99" i="7" s="1"/>
  <c r="BI98" i="7"/>
  <c r="BH98" i="7"/>
  <c r="BG98" i="7"/>
  <c r="BF98" i="7"/>
  <c r="BE98" i="7"/>
  <c r="T98" i="7"/>
  <c r="R98" i="7"/>
  <c r="P98" i="7"/>
  <c r="BK98" i="7"/>
  <c r="J98" i="7"/>
  <c r="BI97" i="7"/>
  <c r="BH97" i="7"/>
  <c r="BG97" i="7"/>
  <c r="BF97" i="7"/>
  <c r="T97" i="7"/>
  <c r="R97" i="7"/>
  <c r="P97" i="7"/>
  <c r="BK97" i="7"/>
  <c r="J97" i="7"/>
  <c r="BE97" i="7" s="1"/>
  <c r="BI96" i="7"/>
  <c r="BH96" i="7"/>
  <c r="BG96" i="7"/>
  <c r="BF96" i="7"/>
  <c r="BE96" i="7"/>
  <c r="T96" i="7"/>
  <c r="R96" i="7"/>
  <c r="P96" i="7"/>
  <c r="BK96" i="7"/>
  <c r="J96" i="7"/>
  <c r="BI95" i="7"/>
  <c r="BH95" i="7"/>
  <c r="BG95" i="7"/>
  <c r="BF95" i="7"/>
  <c r="T95" i="7"/>
  <c r="R95" i="7"/>
  <c r="P95" i="7"/>
  <c r="BK95" i="7"/>
  <c r="J95" i="7"/>
  <c r="BE95" i="7" s="1"/>
  <c r="BI93" i="7"/>
  <c r="F34" i="7" s="1"/>
  <c r="BD57" i="1" s="1"/>
  <c r="BH93" i="7"/>
  <c r="F33" i="7" s="1"/>
  <c r="BC57" i="1" s="1"/>
  <c r="BG93" i="7"/>
  <c r="F32" i="7" s="1"/>
  <c r="BB57" i="1" s="1"/>
  <c r="BF93" i="7"/>
  <c r="F31" i="7" s="1"/>
  <c r="BA57" i="1" s="1"/>
  <c r="BE93" i="7"/>
  <c r="T93" i="7"/>
  <c r="T92" i="7" s="1"/>
  <c r="T91" i="7" s="1"/>
  <c r="T90" i="7" s="1"/>
  <c r="R93" i="7"/>
  <c r="R92" i="7" s="1"/>
  <c r="P93" i="7"/>
  <c r="P92" i="7" s="1"/>
  <c r="P91" i="7" s="1"/>
  <c r="P90" i="7" s="1"/>
  <c r="AU57" i="1" s="1"/>
  <c r="BK93" i="7"/>
  <c r="BK92" i="7" s="1"/>
  <c r="J93" i="7"/>
  <c r="F87" i="7"/>
  <c r="F86" i="7"/>
  <c r="J84" i="7"/>
  <c r="F84" i="7"/>
  <c r="E82" i="7"/>
  <c r="F51" i="7"/>
  <c r="F49" i="7"/>
  <c r="E47" i="7"/>
  <c r="E45" i="7"/>
  <c r="J21" i="7"/>
  <c r="E21" i="7"/>
  <c r="J86" i="7" s="1"/>
  <c r="J20" i="7"/>
  <c r="J18" i="7"/>
  <c r="E18" i="7"/>
  <c r="F52" i="7" s="1"/>
  <c r="J17" i="7"/>
  <c r="J12" i="7"/>
  <c r="J49" i="7" s="1"/>
  <c r="E7" i="7"/>
  <c r="E80" i="7" s="1"/>
  <c r="BK103" i="6"/>
  <c r="J103" i="6" s="1"/>
  <c r="J61" i="6" s="1"/>
  <c r="BK83" i="6"/>
  <c r="AY56" i="1"/>
  <c r="AX56" i="1"/>
  <c r="BI128" i="6"/>
  <c r="BH128" i="6"/>
  <c r="BG128" i="6"/>
  <c r="BF128" i="6"/>
  <c r="T128" i="6"/>
  <c r="R128" i="6"/>
  <c r="P128" i="6"/>
  <c r="BK128" i="6"/>
  <c r="J128" i="6"/>
  <c r="BE128" i="6" s="1"/>
  <c r="BI127" i="6"/>
  <c r="BH127" i="6"/>
  <c r="BG127" i="6"/>
  <c r="BF127" i="6"/>
  <c r="BE127" i="6"/>
  <c r="T127" i="6"/>
  <c r="R127" i="6"/>
  <c r="P127" i="6"/>
  <c r="BK127" i="6"/>
  <c r="J127" i="6"/>
  <c r="BI126" i="6"/>
  <c r="BH126" i="6"/>
  <c r="BG126" i="6"/>
  <c r="BF126" i="6"/>
  <c r="T126" i="6"/>
  <c r="T124" i="6" s="1"/>
  <c r="R126" i="6"/>
  <c r="R124" i="6" s="1"/>
  <c r="P126" i="6"/>
  <c r="BK126" i="6"/>
  <c r="J126" i="6"/>
  <c r="BE126" i="6" s="1"/>
  <c r="BI125" i="6"/>
  <c r="BH125" i="6"/>
  <c r="BG125" i="6"/>
  <c r="BF125" i="6"/>
  <c r="BE125" i="6"/>
  <c r="T125" i="6"/>
  <c r="R125" i="6"/>
  <c r="P125" i="6"/>
  <c r="P124" i="6" s="1"/>
  <c r="BK125" i="6"/>
  <c r="BK124" i="6" s="1"/>
  <c r="J124" i="6" s="1"/>
  <c r="J62" i="6" s="1"/>
  <c r="J125" i="6"/>
  <c r="BI123" i="6"/>
  <c r="BH123" i="6"/>
  <c r="BG123" i="6"/>
  <c r="BF123" i="6"/>
  <c r="T123" i="6"/>
  <c r="R123" i="6"/>
  <c r="P123" i="6"/>
  <c r="BK123" i="6"/>
  <c r="J123" i="6"/>
  <c r="BE123" i="6" s="1"/>
  <c r="BI122" i="6"/>
  <c r="BH122" i="6"/>
  <c r="BG122" i="6"/>
  <c r="BF122" i="6"/>
  <c r="BE122" i="6"/>
  <c r="T122" i="6"/>
  <c r="R122" i="6"/>
  <c r="P122" i="6"/>
  <c r="BK122" i="6"/>
  <c r="J122" i="6"/>
  <c r="BI121" i="6"/>
  <c r="BH121" i="6"/>
  <c r="BG121" i="6"/>
  <c r="BF121" i="6"/>
  <c r="T121" i="6"/>
  <c r="R121" i="6"/>
  <c r="P121" i="6"/>
  <c r="BK121" i="6"/>
  <c r="J121" i="6"/>
  <c r="BE121" i="6" s="1"/>
  <c r="BI120" i="6"/>
  <c r="BH120" i="6"/>
  <c r="BG120" i="6"/>
  <c r="BF120" i="6"/>
  <c r="BE120" i="6"/>
  <c r="T120" i="6"/>
  <c r="R120" i="6"/>
  <c r="P120" i="6"/>
  <c r="BK120" i="6"/>
  <c r="J120" i="6"/>
  <c r="BI119" i="6"/>
  <c r="BH119" i="6"/>
  <c r="BG119" i="6"/>
  <c r="BF119" i="6"/>
  <c r="T119" i="6"/>
  <c r="R119" i="6"/>
  <c r="P119" i="6"/>
  <c r="BK119" i="6"/>
  <c r="J119" i="6"/>
  <c r="BE119" i="6" s="1"/>
  <c r="BI118" i="6"/>
  <c r="BH118" i="6"/>
  <c r="BG118" i="6"/>
  <c r="BF118" i="6"/>
  <c r="BE118" i="6"/>
  <c r="T118" i="6"/>
  <c r="R118" i="6"/>
  <c r="P118" i="6"/>
  <c r="BK118" i="6"/>
  <c r="J118" i="6"/>
  <c r="BI117" i="6"/>
  <c r="BH117" i="6"/>
  <c r="BG117" i="6"/>
  <c r="BF117" i="6"/>
  <c r="T117" i="6"/>
  <c r="R117" i="6"/>
  <c r="P117" i="6"/>
  <c r="BK117" i="6"/>
  <c r="J117" i="6"/>
  <c r="BE117" i="6" s="1"/>
  <c r="BI116" i="6"/>
  <c r="BH116" i="6"/>
  <c r="BG116" i="6"/>
  <c r="BF116" i="6"/>
  <c r="BE116" i="6"/>
  <c r="T116" i="6"/>
  <c r="R116" i="6"/>
  <c r="P116" i="6"/>
  <c r="BK116" i="6"/>
  <c r="J116" i="6"/>
  <c r="BI115" i="6"/>
  <c r="BH115" i="6"/>
  <c r="BG115" i="6"/>
  <c r="BF115" i="6"/>
  <c r="T115" i="6"/>
  <c r="R115" i="6"/>
  <c r="P115" i="6"/>
  <c r="BK115" i="6"/>
  <c r="J115" i="6"/>
  <c r="BE115" i="6" s="1"/>
  <c r="BI114" i="6"/>
  <c r="BH114" i="6"/>
  <c r="BG114" i="6"/>
  <c r="BF114" i="6"/>
  <c r="BE114" i="6"/>
  <c r="T114" i="6"/>
  <c r="R114" i="6"/>
  <c r="P114" i="6"/>
  <c r="BK114" i="6"/>
  <c r="J114" i="6"/>
  <c r="BI113" i="6"/>
  <c r="BH113" i="6"/>
  <c r="BG113" i="6"/>
  <c r="BF113" i="6"/>
  <c r="T113" i="6"/>
  <c r="R113" i="6"/>
  <c r="P113" i="6"/>
  <c r="BK113" i="6"/>
  <c r="J113" i="6"/>
  <c r="BE113" i="6" s="1"/>
  <c r="BI112" i="6"/>
  <c r="BH112" i="6"/>
  <c r="BG112" i="6"/>
  <c r="BF112" i="6"/>
  <c r="BE112" i="6"/>
  <c r="T112" i="6"/>
  <c r="R112" i="6"/>
  <c r="P112" i="6"/>
  <c r="BK112" i="6"/>
  <c r="J112" i="6"/>
  <c r="BI111" i="6"/>
  <c r="BH111" i="6"/>
  <c r="BG111" i="6"/>
  <c r="BF111" i="6"/>
  <c r="T111" i="6"/>
  <c r="R111" i="6"/>
  <c r="P111" i="6"/>
  <c r="BK111" i="6"/>
  <c r="J111" i="6"/>
  <c r="BE111" i="6" s="1"/>
  <c r="BI110" i="6"/>
  <c r="BH110" i="6"/>
  <c r="BG110" i="6"/>
  <c r="BF110" i="6"/>
  <c r="BE110" i="6"/>
  <c r="T110" i="6"/>
  <c r="R110" i="6"/>
  <c r="P110" i="6"/>
  <c r="BK110" i="6"/>
  <c r="J110" i="6"/>
  <c r="BI109" i="6"/>
  <c r="BH109" i="6"/>
  <c r="BG109" i="6"/>
  <c r="BF109" i="6"/>
  <c r="T109" i="6"/>
  <c r="R109" i="6"/>
  <c r="P109" i="6"/>
  <c r="BK109" i="6"/>
  <c r="J109" i="6"/>
  <c r="BE109" i="6" s="1"/>
  <c r="BI108" i="6"/>
  <c r="BH108" i="6"/>
  <c r="BG108" i="6"/>
  <c r="BF108" i="6"/>
  <c r="BE108" i="6"/>
  <c r="T108" i="6"/>
  <c r="R108" i="6"/>
  <c r="P108" i="6"/>
  <c r="BK108" i="6"/>
  <c r="J108" i="6"/>
  <c r="BI107" i="6"/>
  <c r="BH107" i="6"/>
  <c r="BG107" i="6"/>
  <c r="BF107" i="6"/>
  <c r="T107" i="6"/>
  <c r="T103" i="6" s="1"/>
  <c r="R107" i="6"/>
  <c r="P107" i="6"/>
  <c r="BK107" i="6"/>
  <c r="J107" i="6"/>
  <c r="BE107" i="6" s="1"/>
  <c r="BI106" i="6"/>
  <c r="BH106" i="6"/>
  <c r="BG106" i="6"/>
  <c r="BF106" i="6"/>
  <c r="BE106" i="6"/>
  <c r="T106" i="6"/>
  <c r="R106" i="6"/>
  <c r="P106" i="6"/>
  <c r="BK106" i="6"/>
  <c r="J106" i="6"/>
  <c r="BI105" i="6"/>
  <c r="BH105" i="6"/>
  <c r="BG105" i="6"/>
  <c r="BF105" i="6"/>
  <c r="T105" i="6"/>
  <c r="R105" i="6"/>
  <c r="P105" i="6"/>
  <c r="BK105" i="6"/>
  <c r="J105" i="6"/>
  <c r="BE105" i="6" s="1"/>
  <c r="BI104" i="6"/>
  <c r="BH104" i="6"/>
  <c r="BG104" i="6"/>
  <c r="BF104" i="6"/>
  <c r="BE104" i="6"/>
  <c r="T104" i="6"/>
  <c r="R104" i="6"/>
  <c r="R103" i="6" s="1"/>
  <c r="P104" i="6"/>
  <c r="BK104" i="6"/>
  <c r="J104" i="6"/>
  <c r="BI102" i="6"/>
  <c r="BH102" i="6"/>
  <c r="BG102" i="6"/>
  <c r="BF102" i="6"/>
  <c r="BE102" i="6"/>
  <c r="T102" i="6"/>
  <c r="R102" i="6"/>
  <c r="P102" i="6"/>
  <c r="BK102" i="6"/>
  <c r="J102" i="6"/>
  <c r="BI101" i="6"/>
  <c r="BH101" i="6"/>
  <c r="BG101" i="6"/>
  <c r="BF101" i="6"/>
  <c r="T101" i="6"/>
  <c r="R101" i="6"/>
  <c r="P101" i="6"/>
  <c r="BK101" i="6"/>
  <c r="J101" i="6"/>
  <c r="BE101" i="6" s="1"/>
  <c r="BI100" i="6"/>
  <c r="BH100" i="6"/>
  <c r="BG100" i="6"/>
  <c r="BF100" i="6"/>
  <c r="BE100" i="6"/>
  <c r="T100" i="6"/>
  <c r="R100" i="6"/>
  <c r="P100" i="6"/>
  <c r="BK100" i="6"/>
  <c r="J100" i="6"/>
  <c r="BI99" i="6"/>
  <c r="BH99" i="6"/>
  <c r="BG99" i="6"/>
  <c r="BF99" i="6"/>
  <c r="T99" i="6"/>
  <c r="R99" i="6"/>
  <c r="P99" i="6"/>
  <c r="BK99" i="6"/>
  <c r="J99" i="6"/>
  <c r="BE99" i="6" s="1"/>
  <c r="BI98" i="6"/>
  <c r="BH98" i="6"/>
  <c r="BG98" i="6"/>
  <c r="BF98" i="6"/>
  <c r="BE98" i="6"/>
  <c r="T98" i="6"/>
  <c r="R98" i="6"/>
  <c r="P98" i="6"/>
  <c r="P96" i="6" s="1"/>
  <c r="BK98" i="6"/>
  <c r="J98" i="6"/>
  <c r="BI97" i="6"/>
  <c r="BH97" i="6"/>
  <c r="BG97" i="6"/>
  <c r="BF97" i="6"/>
  <c r="T97" i="6"/>
  <c r="T96" i="6" s="1"/>
  <c r="R97" i="6"/>
  <c r="P97" i="6"/>
  <c r="BK97" i="6"/>
  <c r="J97" i="6"/>
  <c r="BE97" i="6" s="1"/>
  <c r="BI95" i="6"/>
  <c r="BH95" i="6"/>
  <c r="BG95" i="6"/>
  <c r="BF95" i="6"/>
  <c r="BE95" i="6"/>
  <c r="T95" i="6"/>
  <c r="T94" i="6" s="1"/>
  <c r="R95" i="6"/>
  <c r="R94" i="6" s="1"/>
  <c r="P95" i="6"/>
  <c r="P94" i="6" s="1"/>
  <c r="BK95" i="6"/>
  <c r="BK94" i="6" s="1"/>
  <c r="J94" i="6" s="1"/>
  <c r="J59" i="6" s="1"/>
  <c r="J95" i="6"/>
  <c r="BI93" i="6"/>
  <c r="BH93" i="6"/>
  <c r="BG93" i="6"/>
  <c r="BF93" i="6"/>
  <c r="BE93" i="6"/>
  <c r="T93" i="6"/>
  <c r="R93" i="6"/>
  <c r="P93" i="6"/>
  <c r="BK93" i="6"/>
  <c r="J93" i="6"/>
  <c r="BI92" i="6"/>
  <c r="BH92" i="6"/>
  <c r="BG92" i="6"/>
  <c r="BF92" i="6"/>
  <c r="T92" i="6"/>
  <c r="R92" i="6"/>
  <c r="P92" i="6"/>
  <c r="BK92" i="6"/>
  <c r="J92" i="6"/>
  <c r="BE92" i="6" s="1"/>
  <c r="BI91" i="6"/>
  <c r="BH91" i="6"/>
  <c r="BG91" i="6"/>
  <c r="BF91" i="6"/>
  <c r="BE91" i="6"/>
  <c r="T91" i="6"/>
  <c r="R91" i="6"/>
  <c r="P91" i="6"/>
  <c r="BK91" i="6"/>
  <c r="J91" i="6"/>
  <c r="BI90" i="6"/>
  <c r="BH90" i="6"/>
  <c r="BG90" i="6"/>
  <c r="BF90" i="6"/>
  <c r="T90" i="6"/>
  <c r="T88" i="6" s="1"/>
  <c r="R90" i="6"/>
  <c r="R88" i="6" s="1"/>
  <c r="P90" i="6"/>
  <c r="BK90" i="6"/>
  <c r="J90" i="6"/>
  <c r="BE90" i="6" s="1"/>
  <c r="BI89" i="6"/>
  <c r="BH89" i="6"/>
  <c r="BG89" i="6"/>
  <c r="BF89" i="6"/>
  <c r="BE89" i="6"/>
  <c r="T89" i="6"/>
  <c r="R89" i="6"/>
  <c r="P89" i="6"/>
  <c r="P88" i="6" s="1"/>
  <c r="BK89" i="6"/>
  <c r="BK88" i="6" s="1"/>
  <c r="J88" i="6" s="1"/>
  <c r="J58" i="6" s="1"/>
  <c r="J89" i="6"/>
  <c r="BI87" i="6"/>
  <c r="BH87" i="6"/>
  <c r="BG87" i="6"/>
  <c r="BF87" i="6"/>
  <c r="T87" i="6"/>
  <c r="R87" i="6"/>
  <c r="P87" i="6"/>
  <c r="BK87" i="6"/>
  <c r="J87" i="6"/>
  <c r="BE87" i="6" s="1"/>
  <c r="BI86" i="6"/>
  <c r="BH86" i="6"/>
  <c r="BG86" i="6"/>
  <c r="BF86" i="6"/>
  <c r="BE86" i="6"/>
  <c r="T86" i="6"/>
  <c r="R86" i="6"/>
  <c r="P86" i="6"/>
  <c r="BK86" i="6"/>
  <c r="J86" i="6"/>
  <c r="BI85" i="6"/>
  <c r="BH85" i="6"/>
  <c r="F33" i="6" s="1"/>
  <c r="BC56" i="1" s="1"/>
  <c r="BG85" i="6"/>
  <c r="BF85" i="6"/>
  <c r="T85" i="6"/>
  <c r="T83" i="6" s="1"/>
  <c r="T82" i="6" s="1"/>
  <c r="R85" i="6"/>
  <c r="P85" i="6"/>
  <c r="BK85" i="6"/>
  <c r="J85" i="6"/>
  <c r="BE85" i="6" s="1"/>
  <c r="J30" i="6" s="1"/>
  <c r="AV56" i="1" s="1"/>
  <c r="BI84" i="6"/>
  <c r="BH84" i="6"/>
  <c r="BG84" i="6"/>
  <c r="F32" i="6" s="1"/>
  <c r="BB56" i="1" s="1"/>
  <c r="BF84" i="6"/>
  <c r="BE84" i="6"/>
  <c r="F30" i="6" s="1"/>
  <c r="AZ56" i="1" s="1"/>
  <c r="T84" i="6"/>
  <c r="R84" i="6"/>
  <c r="R83" i="6" s="1"/>
  <c r="P84" i="6"/>
  <c r="BK84" i="6"/>
  <c r="J84" i="6"/>
  <c r="F79" i="6"/>
  <c r="F78" i="6"/>
  <c r="J76" i="6"/>
  <c r="F76" i="6"/>
  <c r="E74" i="6"/>
  <c r="J51" i="6"/>
  <c r="F51" i="6"/>
  <c r="F49" i="6"/>
  <c r="E47" i="6"/>
  <c r="E45" i="6"/>
  <c r="J21" i="6"/>
  <c r="E21" i="6"/>
  <c r="J78" i="6" s="1"/>
  <c r="J20" i="6"/>
  <c r="J18" i="6"/>
  <c r="E18" i="6"/>
  <c r="F52" i="6" s="1"/>
  <c r="J17" i="6"/>
  <c r="J12" i="6"/>
  <c r="J49" i="6" s="1"/>
  <c r="E7" i="6"/>
  <c r="E72" i="6" s="1"/>
  <c r="R190" i="5"/>
  <c r="T177" i="5"/>
  <c r="AY55" i="1"/>
  <c r="AX55" i="1"/>
  <c r="BI193" i="5"/>
  <c r="BH193" i="5"/>
  <c r="BG193" i="5"/>
  <c r="BF193" i="5"/>
  <c r="BE193" i="5"/>
  <c r="T193" i="5"/>
  <c r="R193" i="5"/>
  <c r="P193" i="5"/>
  <c r="BK193" i="5"/>
  <c r="J193" i="5"/>
  <c r="BI192" i="5"/>
  <c r="BH192" i="5"/>
  <c r="BG192" i="5"/>
  <c r="BF192" i="5"/>
  <c r="T192" i="5"/>
  <c r="T190" i="5" s="1"/>
  <c r="R192" i="5"/>
  <c r="P192" i="5"/>
  <c r="BK192" i="5"/>
  <c r="BK190" i="5" s="1"/>
  <c r="J190" i="5" s="1"/>
  <c r="J65" i="5" s="1"/>
  <c r="J192" i="5"/>
  <c r="BE192" i="5" s="1"/>
  <c r="BI191" i="5"/>
  <c r="BH191" i="5"/>
  <c r="BG191" i="5"/>
  <c r="BF191" i="5"/>
  <c r="BE191" i="5"/>
  <c r="T191" i="5"/>
  <c r="R191" i="5"/>
  <c r="P191" i="5"/>
  <c r="P190" i="5" s="1"/>
  <c r="BK191" i="5"/>
  <c r="J191" i="5"/>
  <c r="BI189" i="5"/>
  <c r="BH189" i="5"/>
  <c r="BG189" i="5"/>
  <c r="BF189" i="5"/>
  <c r="BE189" i="5"/>
  <c r="T189" i="5"/>
  <c r="R189" i="5"/>
  <c r="P189" i="5"/>
  <c r="BK189" i="5"/>
  <c r="J189" i="5"/>
  <c r="BI188" i="5"/>
  <c r="BH188" i="5"/>
  <c r="BG188" i="5"/>
  <c r="BF188" i="5"/>
  <c r="T188" i="5"/>
  <c r="R188" i="5"/>
  <c r="P188" i="5"/>
  <c r="BK188" i="5"/>
  <c r="J188" i="5"/>
  <c r="BE188" i="5" s="1"/>
  <c r="BI187" i="5"/>
  <c r="BH187" i="5"/>
  <c r="BG187" i="5"/>
  <c r="BF187" i="5"/>
  <c r="BE187" i="5"/>
  <c r="T187" i="5"/>
  <c r="R187" i="5"/>
  <c r="P187" i="5"/>
  <c r="BK187" i="5"/>
  <c r="J187" i="5"/>
  <c r="BI186" i="5"/>
  <c r="BH186" i="5"/>
  <c r="BG186" i="5"/>
  <c r="BF186" i="5"/>
  <c r="T186" i="5"/>
  <c r="R186" i="5"/>
  <c r="P186" i="5"/>
  <c r="BK186" i="5"/>
  <c r="J186" i="5"/>
  <c r="BE186" i="5" s="1"/>
  <c r="BI185" i="5"/>
  <c r="BH185" i="5"/>
  <c r="BG185" i="5"/>
  <c r="BF185" i="5"/>
  <c r="BE185" i="5"/>
  <c r="T185" i="5"/>
  <c r="R185" i="5"/>
  <c r="P185" i="5"/>
  <c r="BK185" i="5"/>
  <c r="J185" i="5"/>
  <c r="BI184" i="5"/>
  <c r="BH184" i="5"/>
  <c r="BG184" i="5"/>
  <c r="BF184" i="5"/>
  <c r="T184" i="5"/>
  <c r="R184" i="5"/>
  <c r="P184" i="5"/>
  <c r="BK184" i="5"/>
  <c r="J184" i="5"/>
  <c r="BE184" i="5" s="1"/>
  <c r="BI183" i="5"/>
  <c r="BH183" i="5"/>
  <c r="BG183" i="5"/>
  <c r="BF183" i="5"/>
  <c r="BE183" i="5"/>
  <c r="T183" i="5"/>
  <c r="R183" i="5"/>
  <c r="P183" i="5"/>
  <c r="BK183" i="5"/>
  <c r="J183" i="5"/>
  <c r="BI182" i="5"/>
  <c r="BH182" i="5"/>
  <c r="BG182" i="5"/>
  <c r="BF182" i="5"/>
  <c r="T182" i="5"/>
  <c r="R182" i="5"/>
  <c r="P182" i="5"/>
  <c r="BK182" i="5"/>
  <c r="J182" i="5"/>
  <c r="BE182" i="5" s="1"/>
  <c r="BI181" i="5"/>
  <c r="BH181" i="5"/>
  <c r="BG181" i="5"/>
  <c r="BF181" i="5"/>
  <c r="BE181" i="5"/>
  <c r="T181" i="5"/>
  <c r="R181" i="5"/>
  <c r="P181" i="5"/>
  <c r="BK181" i="5"/>
  <c r="J181" i="5"/>
  <c r="BI180" i="5"/>
  <c r="BH180" i="5"/>
  <c r="BG180" i="5"/>
  <c r="BF180" i="5"/>
  <c r="T180" i="5"/>
  <c r="R180" i="5"/>
  <c r="P180" i="5"/>
  <c r="BK180" i="5"/>
  <c r="J180" i="5"/>
  <c r="BE180" i="5" s="1"/>
  <c r="BI179" i="5"/>
  <c r="BH179" i="5"/>
  <c r="BG179" i="5"/>
  <c r="BF179" i="5"/>
  <c r="BE179" i="5"/>
  <c r="T179" i="5"/>
  <c r="R179" i="5"/>
  <c r="P179" i="5"/>
  <c r="BK179" i="5"/>
  <c r="BK177" i="5" s="1"/>
  <c r="J177" i="5" s="1"/>
  <c r="J64" i="5" s="1"/>
  <c r="J179" i="5"/>
  <c r="BI178" i="5"/>
  <c r="BH178" i="5"/>
  <c r="BG178" i="5"/>
  <c r="BF178" i="5"/>
  <c r="T178" i="5"/>
  <c r="R178" i="5"/>
  <c r="P178" i="5"/>
  <c r="P177" i="5" s="1"/>
  <c r="BK178" i="5"/>
  <c r="J178" i="5"/>
  <c r="BE178" i="5" s="1"/>
  <c r="BI176" i="5"/>
  <c r="BH176" i="5"/>
  <c r="BG176" i="5"/>
  <c r="BF176" i="5"/>
  <c r="BE176" i="5"/>
  <c r="T176" i="5"/>
  <c r="R176" i="5"/>
  <c r="P176" i="5"/>
  <c r="BK176" i="5"/>
  <c r="J176" i="5"/>
  <c r="BI175" i="5"/>
  <c r="BH175" i="5"/>
  <c r="BG175" i="5"/>
  <c r="BF175" i="5"/>
  <c r="T175" i="5"/>
  <c r="R175" i="5"/>
  <c r="P175" i="5"/>
  <c r="BK175" i="5"/>
  <c r="J175" i="5"/>
  <c r="BE175" i="5" s="1"/>
  <c r="BI174" i="5"/>
  <c r="BH174" i="5"/>
  <c r="BG174" i="5"/>
  <c r="BF174" i="5"/>
  <c r="BE174" i="5"/>
  <c r="T174" i="5"/>
  <c r="R174" i="5"/>
  <c r="P174" i="5"/>
  <c r="BK174" i="5"/>
  <c r="J174" i="5"/>
  <c r="BI173" i="5"/>
  <c r="BH173" i="5"/>
  <c r="BG173" i="5"/>
  <c r="BF173" i="5"/>
  <c r="T173" i="5"/>
  <c r="R173" i="5"/>
  <c r="P173" i="5"/>
  <c r="BK173" i="5"/>
  <c r="J173" i="5"/>
  <c r="BE173" i="5" s="1"/>
  <c r="BI172" i="5"/>
  <c r="BH172" i="5"/>
  <c r="BG172" i="5"/>
  <c r="BF172" i="5"/>
  <c r="BE172" i="5"/>
  <c r="T172" i="5"/>
  <c r="R172" i="5"/>
  <c r="P172" i="5"/>
  <c r="BK172" i="5"/>
  <c r="J172" i="5"/>
  <c r="BI171" i="5"/>
  <c r="BH171" i="5"/>
  <c r="BG171" i="5"/>
  <c r="BF171" i="5"/>
  <c r="T171" i="5"/>
  <c r="R171" i="5"/>
  <c r="P171" i="5"/>
  <c r="BK171" i="5"/>
  <c r="J171" i="5"/>
  <c r="BE171" i="5" s="1"/>
  <c r="BI170" i="5"/>
  <c r="BH170" i="5"/>
  <c r="BG170" i="5"/>
  <c r="BF170" i="5"/>
  <c r="BE170" i="5"/>
  <c r="T170" i="5"/>
  <c r="R170" i="5"/>
  <c r="P170" i="5"/>
  <c r="BK170" i="5"/>
  <c r="J170" i="5"/>
  <c r="BI169" i="5"/>
  <c r="BH169" i="5"/>
  <c r="BG169" i="5"/>
  <c r="BF169" i="5"/>
  <c r="T169" i="5"/>
  <c r="R169" i="5"/>
  <c r="P169" i="5"/>
  <c r="BK169" i="5"/>
  <c r="J169" i="5"/>
  <c r="BE169" i="5" s="1"/>
  <c r="BI168" i="5"/>
  <c r="BH168" i="5"/>
  <c r="BG168" i="5"/>
  <c r="BF168" i="5"/>
  <c r="BE168" i="5"/>
  <c r="T168" i="5"/>
  <c r="R168" i="5"/>
  <c r="P168" i="5"/>
  <c r="BK168" i="5"/>
  <c r="J168" i="5"/>
  <c r="BI167" i="5"/>
  <c r="BH167" i="5"/>
  <c r="BG167" i="5"/>
  <c r="BF167" i="5"/>
  <c r="T167" i="5"/>
  <c r="R167" i="5"/>
  <c r="P167" i="5"/>
  <c r="BK167" i="5"/>
  <c r="J167" i="5"/>
  <c r="BE167" i="5" s="1"/>
  <c r="BI166" i="5"/>
  <c r="BH166" i="5"/>
  <c r="BG166" i="5"/>
  <c r="BF166" i="5"/>
  <c r="BE166" i="5"/>
  <c r="T166" i="5"/>
  <c r="R166" i="5"/>
  <c r="P166" i="5"/>
  <c r="BK166" i="5"/>
  <c r="J166" i="5"/>
  <c r="BI165" i="5"/>
  <c r="BH165" i="5"/>
  <c r="BG165" i="5"/>
  <c r="BF165" i="5"/>
  <c r="T165" i="5"/>
  <c r="R165" i="5"/>
  <c r="P165" i="5"/>
  <c r="BK165" i="5"/>
  <c r="J165" i="5"/>
  <c r="BE165" i="5" s="1"/>
  <c r="BI164" i="5"/>
  <c r="BH164" i="5"/>
  <c r="BG164" i="5"/>
  <c r="BF164" i="5"/>
  <c r="BE164" i="5"/>
  <c r="T164" i="5"/>
  <c r="R164" i="5"/>
  <c r="P164" i="5"/>
  <c r="BK164" i="5"/>
  <c r="J164" i="5"/>
  <c r="BI163" i="5"/>
  <c r="BH163" i="5"/>
  <c r="BG163" i="5"/>
  <c r="BF163" i="5"/>
  <c r="T163" i="5"/>
  <c r="R163" i="5"/>
  <c r="P163" i="5"/>
  <c r="BK163" i="5"/>
  <c r="J163" i="5"/>
  <c r="BE163" i="5" s="1"/>
  <c r="BI162" i="5"/>
  <c r="BH162" i="5"/>
  <c r="BG162" i="5"/>
  <c r="BF162" i="5"/>
  <c r="BE162" i="5"/>
  <c r="T162" i="5"/>
  <c r="R162" i="5"/>
  <c r="R161" i="5" s="1"/>
  <c r="P162" i="5"/>
  <c r="P161" i="5" s="1"/>
  <c r="BK162" i="5"/>
  <c r="J162" i="5"/>
  <c r="BI160" i="5"/>
  <c r="BH160" i="5"/>
  <c r="BG160" i="5"/>
  <c r="BF160" i="5"/>
  <c r="BE160" i="5"/>
  <c r="T160" i="5"/>
  <c r="R160" i="5"/>
  <c r="P160" i="5"/>
  <c r="BK160" i="5"/>
  <c r="J160" i="5"/>
  <c r="BI159" i="5"/>
  <c r="BH159" i="5"/>
  <c r="BG159" i="5"/>
  <c r="BF159" i="5"/>
  <c r="T159" i="5"/>
  <c r="R159" i="5"/>
  <c r="P159" i="5"/>
  <c r="BK159" i="5"/>
  <c r="J159" i="5"/>
  <c r="BE159" i="5" s="1"/>
  <c r="BI158" i="5"/>
  <c r="BH158" i="5"/>
  <c r="BG158" i="5"/>
  <c r="BF158" i="5"/>
  <c r="BE158" i="5"/>
  <c r="T158" i="5"/>
  <c r="R158" i="5"/>
  <c r="P158" i="5"/>
  <c r="P155" i="5" s="1"/>
  <c r="BK158" i="5"/>
  <c r="J158" i="5"/>
  <c r="BI157" i="5"/>
  <c r="BH157" i="5"/>
  <c r="BG157" i="5"/>
  <c r="BF157" i="5"/>
  <c r="T157" i="5"/>
  <c r="R157" i="5"/>
  <c r="R155" i="5" s="1"/>
  <c r="P157" i="5"/>
  <c r="BK157" i="5"/>
  <c r="J157" i="5"/>
  <c r="BE157" i="5" s="1"/>
  <c r="BI156" i="5"/>
  <c r="BH156" i="5"/>
  <c r="BG156" i="5"/>
  <c r="BF156" i="5"/>
  <c r="BE156" i="5"/>
  <c r="T156" i="5"/>
  <c r="R156" i="5"/>
  <c r="P156" i="5"/>
  <c r="BK156" i="5"/>
  <c r="J156" i="5"/>
  <c r="BI154" i="5"/>
  <c r="BH154" i="5"/>
  <c r="BG154" i="5"/>
  <c r="BF154" i="5"/>
  <c r="BE154" i="5"/>
  <c r="T154" i="5"/>
  <c r="R154" i="5"/>
  <c r="P154" i="5"/>
  <c r="BK154" i="5"/>
  <c r="J154" i="5"/>
  <c r="BI153" i="5"/>
  <c r="BH153" i="5"/>
  <c r="BG153" i="5"/>
  <c r="BF153" i="5"/>
  <c r="BE153" i="5"/>
  <c r="T153" i="5"/>
  <c r="R153" i="5"/>
  <c r="P153" i="5"/>
  <c r="BK153" i="5"/>
  <c r="J153" i="5"/>
  <c r="BI152" i="5"/>
  <c r="BH152" i="5"/>
  <c r="BG152" i="5"/>
  <c r="BF152" i="5"/>
  <c r="BE152" i="5"/>
  <c r="T152" i="5"/>
  <c r="R152" i="5"/>
  <c r="P152" i="5"/>
  <c r="BK152" i="5"/>
  <c r="J152" i="5"/>
  <c r="BI151" i="5"/>
  <c r="BH151" i="5"/>
  <c r="BG151" i="5"/>
  <c r="BF151" i="5"/>
  <c r="BE151" i="5"/>
  <c r="T151" i="5"/>
  <c r="R151" i="5"/>
  <c r="P151" i="5"/>
  <c r="BK151" i="5"/>
  <c r="J151" i="5"/>
  <c r="BI150" i="5"/>
  <c r="BH150" i="5"/>
  <c r="BG150" i="5"/>
  <c r="BF150" i="5"/>
  <c r="BE150" i="5"/>
  <c r="T150" i="5"/>
  <c r="R150" i="5"/>
  <c r="P150" i="5"/>
  <c r="BK150" i="5"/>
  <c r="J150" i="5"/>
  <c r="BI149" i="5"/>
  <c r="BH149" i="5"/>
  <c r="BG149" i="5"/>
  <c r="BF149" i="5"/>
  <c r="BE149" i="5"/>
  <c r="T149" i="5"/>
  <c r="R149" i="5"/>
  <c r="P149" i="5"/>
  <c r="BK149" i="5"/>
  <c r="J149" i="5"/>
  <c r="BI148" i="5"/>
  <c r="BH148" i="5"/>
  <c r="BG148" i="5"/>
  <c r="BF148" i="5"/>
  <c r="BE148" i="5"/>
  <c r="T148" i="5"/>
  <c r="R148" i="5"/>
  <c r="P148" i="5"/>
  <c r="BK148" i="5"/>
  <c r="J148" i="5"/>
  <c r="BI147" i="5"/>
  <c r="BH147" i="5"/>
  <c r="BG147" i="5"/>
  <c r="BF147" i="5"/>
  <c r="BE147" i="5"/>
  <c r="T147" i="5"/>
  <c r="R147" i="5"/>
  <c r="P147" i="5"/>
  <c r="BK147" i="5"/>
  <c r="J147" i="5"/>
  <c r="BI146" i="5"/>
  <c r="BH146" i="5"/>
  <c r="BG146" i="5"/>
  <c r="BF146" i="5"/>
  <c r="BE146" i="5"/>
  <c r="T146" i="5"/>
  <c r="R146" i="5"/>
  <c r="P146" i="5"/>
  <c r="BK146" i="5"/>
  <c r="J146" i="5"/>
  <c r="BI145" i="5"/>
  <c r="BH145" i="5"/>
  <c r="BG145" i="5"/>
  <c r="BF145" i="5"/>
  <c r="BE145" i="5"/>
  <c r="T145" i="5"/>
  <c r="R145" i="5"/>
  <c r="R143" i="5" s="1"/>
  <c r="P145" i="5"/>
  <c r="BK145" i="5"/>
  <c r="J145" i="5"/>
  <c r="BI144" i="5"/>
  <c r="BH144" i="5"/>
  <c r="BG144" i="5"/>
  <c r="BF144" i="5"/>
  <c r="BE144" i="5"/>
  <c r="T144" i="5"/>
  <c r="T143" i="5" s="1"/>
  <c r="R144" i="5"/>
  <c r="P144" i="5"/>
  <c r="P143" i="5" s="1"/>
  <c r="BK144" i="5"/>
  <c r="BK143" i="5" s="1"/>
  <c r="J143" i="5" s="1"/>
  <c r="J61" i="5" s="1"/>
  <c r="J144" i="5"/>
  <c r="BI142" i="5"/>
  <c r="BH142" i="5"/>
  <c r="BG142" i="5"/>
  <c r="BF142" i="5"/>
  <c r="T142" i="5"/>
  <c r="R142" i="5"/>
  <c r="P142" i="5"/>
  <c r="BK142" i="5"/>
  <c r="J142" i="5"/>
  <c r="BE142" i="5" s="1"/>
  <c r="BI141" i="5"/>
  <c r="BH141" i="5"/>
  <c r="BG141" i="5"/>
  <c r="BF141" i="5"/>
  <c r="BE141" i="5"/>
  <c r="T141" i="5"/>
  <c r="R141" i="5"/>
  <c r="P141" i="5"/>
  <c r="BK141" i="5"/>
  <c r="J141" i="5"/>
  <c r="BI140" i="5"/>
  <c r="BH140" i="5"/>
  <c r="BG140" i="5"/>
  <c r="BF140" i="5"/>
  <c r="T140" i="5"/>
  <c r="R140" i="5"/>
  <c r="P140" i="5"/>
  <c r="BK140" i="5"/>
  <c r="J140" i="5"/>
  <c r="BE140" i="5" s="1"/>
  <c r="BI139" i="5"/>
  <c r="BH139" i="5"/>
  <c r="BG139" i="5"/>
  <c r="BF139" i="5"/>
  <c r="BE139" i="5"/>
  <c r="T139" i="5"/>
  <c r="R139" i="5"/>
  <c r="P139" i="5"/>
  <c r="BK139" i="5"/>
  <c r="J139" i="5"/>
  <c r="BI138" i="5"/>
  <c r="BH138" i="5"/>
  <c r="BG138" i="5"/>
  <c r="BF138" i="5"/>
  <c r="T138" i="5"/>
  <c r="R138" i="5"/>
  <c r="P138" i="5"/>
  <c r="BK138" i="5"/>
  <c r="J138" i="5"/>
  <c r="BE138" i="5" s="1"/>
  <c r="BI137" i="5"/>
  <c r="BH137" i="5"/>
  <c r="BG137" i="5"/>
  <c r="BF137" i="5"/>
  <c r="BE137" i="5"/>
  <c r="T137" i="5"/>
  <c r="R137" i="5"/>
  <c r="P137" i="5"/>
  <c r="BK137" i="5"/>
  <c r="J137" i="5"/>
  <c r="BI136" i="5"/>
  <c r="BH136" i="5"/>
  <c r="BG136" i="5"/>
  <c r="BF136" i="5"/>
  <c r="T136" i="5"/>
  <c r="R136" i="5"/>
  <c r="P136" i="5"/>
  <c r="BK136" i="5"/>
  <c r="J136" i="5"/>
  <c r="BE136" i="5" s="1"/>
  <c r="BI135" i="5"/>
  <c r="BH135" i="5"/>
  <c r="BG135" i="5"/>
  <c r="BF135" i="5"/>
  <c r="BE135" i="5"/>
  <c r="T135" i="5"/>
  <c r="R135" i="5"/>
  <c r="P135" i="5"/>
  <c r="BK135" i="5"/>
  <c r="J135" i="5"/>
  <c r="BI134" i="5"/>
  <c r="BH134" i="5"/>
  <c r="BG134" i="5"/>
  <c r="BF134" i="5"/>
  <c r="T134" i="5"/>
  <c r="R134" i="5"/>
  <c r="P134" i="5"/>
  <c r="BK134" i="5"/>
  <c r="J134" i="5"/>
  <c r="BE134" i="5" s="1"/>
  <c r="BI133" i="5"/>
  <c r="BH133" i="5"/>
  <c r="BG133" i="5"/>
  <c r="BF133" i="5"/>
  <c r="BE133" i="5"/>
  <c r="T133" i="5"/>
  <c r="R133" i="5"/>
  <c r="P133" i="5"/>
  <c r="BK133" i="5"/>
  <c r="BK131" i="5" s="1"/>
  <c r="J131" i="5" s="1"/>
  <c r="J60" i="5" s="1"/>
  <c r="J133" i="5"/>
  <c r="BI132" i="5"/>
  <c r="BH132" i="5"/>
  <c r="BG132" i="5"/>
  <c r="BF132" i="5"/>
  <c r="T132" i="5"/>
  <c r="T131" i="5" s="1"/>
  <c r="R132" i="5"/>
  <c r="P132" i="5"/>
  <c r="BK132" i="5"/>
  <c r="J132" i="5"/>
  <c r="BE132" i="5" s="1"/>
  <c r="BI130" i="5"/>
  <c r="BH130" i="5"/>
  <c r="BG130" i="5"/>
  <c r="BF130" i="5"/>
  <c r="BE130" i="5"/>
  <c r="T130" i="5"/>
  <c r="R130" i="5"/>
  <c r="P130" i="5"/>
  <c r="BK130" i="5"/>
  <c r="J130" i="5"/>
  <c r="BI129" i="5"/>
  <c r="BH129" i="5"/>
  <c r="BG129" i="5"/>
  <c r="BF129" i="5"/>
  <c r="T129" i="5"/>
  <c r="R129" i="5"/>
  <c r="P129" i="5"/>
  <c r="BK129" i="5"/>
  <c r="J129" i="5"/>
  <c r="BE129" i="5" s="1"/>
  <c r="BI128" i="5"/>
  <c r="BH128" i="5"/>
  <c r="BG128" i="5"/>
  <c r="BF128" i="5"/>
  <c r="BE128" i="5"/>
  <c r="T128" i="5"/>
  <c r="R128" i="5"/>
  <c r="P128" i="5"/>
  <c r="BK128" i="5"/>
  <c r="J128" i="5"/>
  <c r="BI127" i="5"/>
  <c r="BH127" i="5"/>
  <c r="BG127" i="5"/>
  <c r="BF127" i="5"/>
  <c r="T127" i="5"/>
  <c r="R127" i="5"/>
  <c r="P127" i="5"/>
  <c r="BK127" i="5"/>
  <c r="J127" i="5"/>
  <c r="BE127" i="5" s="1"/>
  <c r="BI126" i="5"/>
  <c r="BH126" i="5"/>
  <c r="BG126" i="5"/>
  <c r="BF126" i="5"/>
  <c r="BE126" i="5"/>
  <c r="T126" i="5"/>
  <c r="R126" i="5"/>
  <c r="P126" i="5"/>
  <c r="BK126" i="5"/>
  <c r="J126" i="5"/>
  <c r="BI125" i="5"/>
  <c r="BH125" i="5"/>
  <c r="BG125" i="5"/>
  <c r="BF125" i="5"/>
  <c r="T125" i="5"/>
  <c r="R125" i="5"/>
  <c r="P125" i="5"/>
  <c r="BK125" i="5"/>
  <c r="J125" i="5"/>
  <c r="BE125" i="5" s="1"/>
  <c r="BI124" i="5"/>
  <c r="BH124" i="5"/>
  <c r="BG124" i="5"/>
  <c r="BF124" i="5"/>
  <c r="BE124" i="5"/>
  <c r="T124" i="5"/>
  <c r="R124" i="5"/>
  <c r="P124" i="5"/>
  <c r="BK124" i="5"/>
  <c r="J124" i="5"/>
  <c r="BI123" i="5"/>
  <c r="BH123" i="5"/>
  <c r="BG123" i="5"/>
  <c r="BF123" i="5"/>
  <c r="T123" i="5"/>
  <c r="R123" i="5"/>
  <c r="P123" i="5"/>
  <c r="BK123" i="5"/>
  <c r="J123" i="5"/>
  <c r="BE123" i="5" s="1"/>
  <c r="BI122" i="5"/>
  <c r="BH122" i="5"/>
  <c r="BG122" i="5"/>
  <c r="BF122" i="5"/>
  <c r="BE122" i="5"/>
  <c r="T122" i="5"/>
  <c r="R122" i="5"/>
  <c r="P122" i="5"/>
  <c r="BK122" i="5"/>
  <c r="J122" i="5"/>
  <c r="BI121" i="5"/>
  <c r="BH121" i="5"/>
  <c r="BG121" i="5"/>
  <c r="BF121" i="5"/>
  <c r="T121" i="5"/>
  <c r="R121" i="5"/>
  <c r="P121" i="5"/>
  <c r="BK121" i="5"/>
  <c r="J121" i="5"/>
  <c r="BE121" i="5" s="1"/>
  <c r="BI120" i="5"/>
  <c r="BH120" i="5"/>
  <c r="BG120" i="5"/>
  <c r="BF120" i="5"/>
  <c r="BE120" i="5"/>
  <c r="T120" i="5"/>
  <c r="R120" i="5"/>
  <c r="P120" i="5"/>
  <c r="BK120" i="5"/>
  <c r="J120" i="5"/>
  <c r="BI119" i="5"/>
  <c r="BH119" i="5"/>
  <c r="BG119" i="5"/>
  <c r="BF119" i="5"/>
  <c r="T119" i="5"/>
  <c r="R119" i="5"/>
  <c r="P119" i="5"/>
  <c r="BK119" i="5"/>
  <c r="J119" i="5"/>
  <c r="BE119" i="5" s="1"/>
  <c r="BI118" i="5"/>
  <c r="BH118" i="5"/>
  <c r="BG118" i="5"/>
  <c r="BF118" i="5"/>
  <c r="BE118" i="5"/>
  <c r="T118" i="5"/>
  <c r="R118" i="5"/>
  <c r="P118" i="5"/>
  <c r="BK118" i="5"/>
  <c r="J118" i="5"/>
  <c r="BI117" i="5"/>
  <c r="BH117" i="5"/>
  <c r="BG117" i="5"/>
  <c r="BF117" i="5"/>
  <c r="T117" i="5"/>
  <c r="R117" i="5"/>
  <c r="P117" i="5"/>
  <c r="BK117" i="5"/>
  <c r="J117" i="5"/>
  <c r="BE117" i="5" s="1"/>
  <c r="BI116" i="5"/>
  <c r="BH116" i="5"/>
  <c r="BG116" i="5"/>
  <c r="BF116" i="5"/>
  <c r="BE116" i="5"/>
  <c r="T116" i="5"/>
  <c r="R116" i="5"/>
  <c r="P116" i="5"/>
  <c r="BK116" i="5"/>
  <c r="J116" i="5"/>
  <c r="BI115" i="5"/>
  <c r="BH115" i="5"/>
  <c r="BG115" i="5"/>
  <c r="BF115" i="5"/>
  <c r="T115" i="5"/>
  <c r="R115" i="5"/>
  <c r="P115" i="5"/>
  <c r="BK115" i="5"/>
  <c r="J115" i="5"/>
  <c r="BE115" i="5" s="1"/>
  <c r="BI114" i="5"/>
  <c r="BH114" i="5"/>
  <c r="BG114" i="5"/>
  <c r="BF114" i="5"/>
  <c r="BE114" i="5"/>
  <c r="T114" i="5"/>
  <c r="R114" i="5"/>
  <c r="P114" i="5"/>
  <c r="P112" i="5" s="1"/>
  <c r="BK114" i="5"/>
  <c r="J114" i="5"/>
  <c r="BI113" i="5"/>
  <c r="BH113" i="5"/>
  <c r="BG113" i="5"/>
  <c r="BF113" i="5"/>
  <c r="T113" i="5"/>
  <c r="T112" i="5" s="1"/>
  <c r="R113" i="5"/>
  <c r="P113" i="5"/>
  <c r="BK113" i="5"/>
  <c r="BK112" i="5" s="1"/>
  <c r="J112" i="5" s="1"/>
  <c r="J59" i="5" s="1"/>
  <c r="J113" i="5"/>
  <c r="BE113" i="5" s="1"/>
  <c r="BI111" i="5"/>
  <c r="BH111" i="5"/>
  <c r="BG111" i="5"/>
  <c r="BF111" i="5"/>
  <c r="T111" i="5"/>
  <c r="R111" i="5"/>
  <c r="P111" i="5"/>
  <c r="BK111" i="5"/>
  <c r="J111" i="5"/>
  <c r="BE111" i="5" s="1"/>
  <c r="BI110" i="5"/>
  <c r="BH110" i="5"/>
  <c r="BG110" i="5"/>
  <c r="BF110" i="5"/>
  <c r="BE110" i="5"/>
  <c r="T110" i="5"/>
  <c r="R110" i="5"/>
  <c r="P110" i="5"/>
  <c r="BK110" i="5"/>
  <c r="J110" i="5"/>
  <c r="BI109" i="5"/>
  <c r="BH109" i="5"/>
  <c r="BG109" i="5"/>
  <c r="BF109" i="5"/>
  <c r="T109" i="5"/>
  <c r="R109" i="5"/>
  <c r="P109" i="5"/>
  <c r="BK109" i="5"/>
  <c r="J109" i="5"/>
  <c r="BE109" i="5" s="1"/>
  <c r="BI108" i="5"/>
  <c r="BH108" i="5"/>
  <c r="BG108" i="5"/>
  <c r="BF108" i="5"/>
  <c r="BE108" i="5"/>
  <c r="T108" i="5"/>
  <c r="R108" i="5"/>
  <c r="P108" i="5"/>
  <c r="BK108" i="5"/>
  <c r="J108" i="5"/>
  <c r="BI107" i="5"/>
  <c r="BH107" i="5"/>
  <c r="BG107" i="5"/>
  <c r="BF107" i="5"/>
  <c r="T107" i="5"/>
  <c r="R107" i="5"/>
  <c r="P107" i="5"/>
  <c r="BK107" i="5"/>
  <c r="J107" i="5"/>
  <c r="BE107" i="5" s="1"/>
  <c r="BI106" i="5"/>
  <c r="BH106" i="5"/>
  <c r="BG106" i="5"/>
  <c r="BF106" i="5"/>
  <c r="BE106" i="5"/>
  <c r="T106" i="5"/>
  <c r="R106" i="5"/>
  <c r="P106" i="5"/>
  <c r="BK106" i="5"/>
  <c r="J106" i="5"/>
  <c r="BI105" i="5"/>
  <c r="BH105" i="5"/>
  <c r="BG105" i="5"/>
  <c r="BF105" i="5"/>
  <c r="T105" i="5"/>
  <c r="R105" i="5"/>
  <c r="P105" i="5"/>
  <c r="BK105" i="5"/>
  <c r="J105" i="5"/>
  <c r="BE105" i="5" s="1"/>
  <c r="BI104" i="5"/>
  <c r="BH104" i="5"/>
  <c r="BG104" i="5"/>
  <c r="BF104" i="5"/>
  <c r="BE104" i="5"/>
  <c r="T104" i="5"/>
  <c r="R104" i="5"/>
  <c r="P104" i="5"/>
  <c r="BK104" i="5"/>
  <c r="J104" i="5"/>
  <c r="BI103" i="5"/>
  <c r="BH103" i="5"/>
  <c r="BG103" i="5"/>
  <c r="BF103" i="5"/>
  <c r="T103" i="5"/>
  <c r="R103" i="5"/>
  <c r="P103" i="5"/>
  <c r="BK103" i="5"/>
  <c r="J103" i="5"/>
  <c r="BE103" i="5" s="1"/>
  <c r="BI102" i="5"/>
  <c r="BH102" i="5"/>
  <c r="BG102" i="5"/>
  <c r="BF102" i="5"/>
  <c r="BE102" i="5"/>
  <c r="T102" i="5"/>
  <c r="R102" i="5"/>
  <c r="P102" i="5"/>
  <c r="BK102" i="5"/>
  <c r="J102" i="5"/>
  <c r="BI101" i="5"/>
  <c r="BH101" i="5"/>
  <c r="BG101" i="5"/>
  <c r="BF101" i="5"/>
  <c r="T101" i="5"/>
  <c r="R101" i="5"/>
  <c r="P101" i="5"/>
  <c r="BK101" i="5"/>
  <c r="J101" i="5"/>
  <c r="BE101" i="5" s="1"/>
  <c r="BI100" i="5"/>
  <c r="BH100" i="5"/>
  <c r="BG100" i="5"/>
  <c r="BF100" i="5"/>
  <c r="BE100" i="5"/>
  <c r="T100" i="5"/>
  <c r="R100" i="5"/>
  <c r="P100" i="5"/>
  <c r="BK100" i="5"/>
  <c r="J100" i="5"/>
  <c r="BI99" i="5"/>
  <c r="BH99" i="5"/>
  <c r="BG99" i="5"/>
  <c r="BF99" i="5"/>
  <c r="T99" i="5"/>
  <c r="R99" i="5"/>
  <c r="P99" i="5"/>
  <c r="BK99" i="5"/>
  <c r="J99" i="5"/>
  <c r="BE99" i="5" s="1"/>
  <c r="BI98" i="5"/>
  <c r="BH98" i="5"/>
  <c r="BG98" i="5"/>
  <c r="BF98" i="5"/>
  <c r="BE98" i="5"/>
  <c r="T98" i="5"/>
  <c r="R98" i="5"/>
  <c r="P98" i="5"/>
  <c r="BK98" i="5"/>
  <c r="J98" i="5"/>
  <c r="BI97" i="5"/>
  <c r="BH97" i="5"/>
  <c r="BG97" i="5"/>
  <c r="BF97" i="5"/>
  <c r="T97" i="5"/>
  <c r="R97" i="5"/>
  <c r="P97" i="5"/>
  <c r="BK97" i="5"/>
  <c r="J97" i="5"/>
  <c r="BE97" i="5" s="1"/>
  <c r="BI96" i="5"/>
  <c r="BH96" i="5"/>
  <c r="BG96" i="5"/>
  <c r="BF96" i="5"/>
  <c r="BE96" i="5"/>
  <c r="T96" i="5"/>
  <c r="R96" i="5"/>
  <c r="P96" i="5"/>
  <c r="BK96" i="5"/>
  <c r="J96" i="5"/>
  <c r="BI95" i="5"/>
  <c r="BH95" i="5"/>
  <c r="BG95" i="5"/>
  <c r="BF95" i="5"/>
  <c r="T95" i="5"/>
  <c r="R95" i="5"/>
  <c r="P95" i="5"/>
  <c r="BK95" i="5"/>
  <c r="J95" i="5"/>
  <c r="BE95" i="5" s="1"/>
  <c r="BI94" i="5"/>
  <c r="BH94" i="5"/>
  <c r="BG94" i="5"/>
  <c r="BF94" i="5"/>
  <c r="BE94" i="5"/>
  <c r="T94" i="5"/>
  <c r="R94" i="5"/>
  <c r="P94" i="5"/>
  <c r="BK94" i="5"/>
  <c r="J94" i="5"/>
  <c r="BI93" i="5"/>
  <c r="BH93" i="5"/>
  <c r="BG93" i="5"/>
  <c r="BF93" i="5"/>
  <c r="T93" i="5"/>
  <c r="R93" i="5"/>
  <c r="P93" i="5"/>
  <c r="BK93" i="5"/>
  <c r="J93" i="5"/>
  <c r="BE93" i="5" s="1"/>
  <c r="BI92" i="5"/>
  <c r="BH92" i="5"/>
  <c r="BG92" i="5"/>
  <c r="BF92" i="5"/>
  <c r="BE92" i="5"/>
  <c r="T92" i="5"/>
  <c r="R92" i="5"/>
  <c r="P92" i="5"/>
  <c r="BK92" i="5"/>
  <c r="J92" i="5"/>
  <c r="BI91" i="5"/>
  <c r="BH91" i="5"/>
  <c r="BG91" i="5"/>
  <c r="BF91" i="5"/>
  <c r="T91" i="5"/>
  <c r="R91" i="5"/>
  <c r="P91" i="5"/>
  <c r="BK91" i="5"/>
  <c r="J91" i="5"/>
  <c r="BE91" i="5" s="1"/>
  <c r="BI90" i="5"/>
  <c r="BH90" i="5"/>
  <c r="BG90" i="5"/>
  <c r="BF90" i="5"/>
  <c r="BE90" i="5"/>
  <c r="T90" i="5"/>
  <c r="R90" i="5"/>
  <c r="P90" i="5"/>
  <c r="BK90" i="5"/>
  <c r="J90" i="5"/>
  <c r="BI89" i="5"/>
  <c r="BH89" i="5"/>
  <c r="BG89" i="5"/>
  <c r="F32" i="5" s="1"/>
  <c r="BB55" i="1" s="1"/>
  <c r="BF89" i="5"/>
  <c r="T89" i="5"/>
  <c r="R89" i="5"/>
  <c r="P89" i="5"/>
  <c r="BK89" i="5"/>
  <c r="J89" i="5"/>
  <c r="BE89" i="5" s="1"/>
  <c r="BI88" i="5"/>
  <c r="BH88" i="5"/>
  <c r="BG88" i="5"/>
  <c r="BF88" i="5"/>
  <c r="BE88" i="5"/>
  <c r="T88" i="5"/>
  <c r="T87" i="5" s="1"/>
  <c r="R88" i="5"/>
  <c r="P88" i="5"/>
  <c r="P87" i="5" s="1"/>
  <c r="BK88" i="5"/>
  <c r="J88" i="5"/>
  <c r="F81" i="5"/>
  <c r="J79" i="5"/>
  <c r="F79" i="5"/>
  <c r="E77" i="5"/>
  <c r="J51" i="5"/>
  <c r="F51" i="5"/>
  <c r="F49" i="5"/>
  <c r="E47" i="5"/>
  <c r="J21" i="5"/>
  <c r="E21" i="5"/>
  <c r="J81" i="5" s="1"/>
  <c r="J20" i="5"/>
  <c r="J18" i="5"/>
  <c r="E18" i="5"/>
  <c r="F82" i="5" s="1"/>
  <c r="J17" i="5"/>
  <c r="J12" i="5"/>
  <c r="J49" i="5" s="1"/>
  <c r="E7" i="5"/>
  <c r="E45" i="5" s="1"/>
  <c r="BK78" i="4"/>
  <c r="J78" i="4" s="1"/>
  <c r="J57" i="4" s="1"/>
  <c r="AY54" i="1"/>
  <c r="AX54" i="1"/>
  <c r="F32" i="4"/>
  <c r="BB54" i="1" s="1"/>
  <c r="BI83" i="4"/>
  <c r="BH83" i="4"/>
  <c r="BG83" i="4"/>
  <c r="BF83" i="4"/>
  <c r="BE83" i="4"/>
  <c r="T83" i="4"/>
  <c r="R83" i="4"/>
  <c r="P83" i="4"/>
  <c r="BK83" i="4"/>
  <c r="J83" i="4"/>
  <c r="BI82" i="4"/>
  <c r="BH82" i="4"/>
  <c r="BG82" i="4"/>
  <c r="BF82" i="4"/>
  <c r="T82" i="4"/>
  <c r="R82" i="4"/>
  <c r="P82" i="4"/>
  <c r="BK82" i="4"/>
  <c r="J82" i="4"/>
  <c r="BE82" i="4" s="1"/>
  <c r="BI81" i="4"/>
  <c r="BH81" i="4"/>
  <c r="BG81" i="4"/>
  <c r="BF81" i="4"/>
  <c r="BE81" i="4"/>
  <c r="T81" i="4"/>
  <c r="R81" i="4"/>
  <c r="P81" i="4"/>
  <c r="BK81" i="4"/>
  <c r="J81" i="4"/>
  <c r="BI80" i="4"/>
  <c r="BH80" i="4"/>
  <c r="F33" i="4" s="1"/>
  <c r="BC54" i="1" s="1"/>
  <c r="BG80" i="4"/>
  <c r="BF80" i="4"/>
  <c r="T80" i="4"/>
  <c r="T78" i="4" s="1"/>
  <c r="T77" i="4" s="1"/>
  <c r="R80" i="4"/>
  <c r="P80" i="4"/>
  <c r="BK80" i="4"/>
  <c r="J80" i="4"/>
  <c r="BE80" i="4" s="1"/>
  <c r="BI79" i="4"/>
  <c r="BH79" i="4"/>
  <c r="BG79" i="4"/>
  <c r="BF79" i="4"/>
  <c r="BE79" i="4"/>
  <c r="T79" i="4"/>
  <c r="R79" i="4"/>
  <c r="R78" i="4" s="1"/>
  <c r="R77" i="4" s="1"/>
  <c r="P79" i="4"/>
  <c r="P78" i="4" s="1"/>
  <c r="P77" i="4" s="1"/>
  <c r="AU54" i="1" s="1"/>
  <c r="BK79" i="4"/>
  <c r="J79" i="4"/>
  <c r="F74" i="4"/>
  <c r="F73" i="4"/>
  <c r="J71" i="4"/>
  <c r="F71" i="4"/>
  <c r="E69" i="4"/>
  <c r="F51" i="4"/>
  <c r="F49" i="4"/>
  <c r="E47" i="4"/>
  <c r="E45" i="4"/>
  <c r="J21" i="4"/>
  <c r="E21" i="4"/>
  <c r="J73" i="4" s="1"/>
  <c r="J20" i="4"/>
  <c r="J18" i="4"/>
  <c r="E18" i="4"/>
  <c r="F52" i="4" s="1"/>
  <c r="J17" i="4"/>
  <c r="J12" i="4"/>
  <c r="J49" i="4" s="1"/>
  <c r="E7" i="4"/>
  <c r="E67" i="4" s="1"/>
  <c r="R1225" i="3"/>
  <c r="R1224" i="3" s="1"/>
  <c r="J1221" i="3"/>
  <c r="P1194" i="3"/>
  <c r="AY53" i="1"/>
  <c r="AX53" i="1"/>
  <c r="BI1226" i="3"/>
  <c r="BH1226" i="3"/>
  <c r="BG1226" i="3"/>
  <c r="BF1226" i="3"/>
  <c r="T1226" i="3"/>
  <c r="T1225" i="3" s="1"/>
  <c r="T1224" i="3" s="1"/>
  <c r="R1226" i="3"/>
  <c r="P1226" i="3"/>
  <c r="P1225" i="3" s="1"/>
  <c r="P1224" i="3" s="1"/>
  <c r="BK1226" i="3"/>
  <c r="BK1225" i="3" s="1"/>
  <c r="J1226" i="3"/>
  <c r="BE1226" i="3" s="1"/>
  <c r="BI1222" i="3"/>
  <c r="BH1222" i="3"/>
  <c r="BG1222" i="3"/>
  <c r="BF1222" i="3"/>
  <c r="T1222" i="3"/>
  <c r="T1221" i="3" s="1"/>
  <c r="R1222" i="3"/>
  <c r="R1221" i="3" s="1"/>
  <c r="P1222" i="3"/>
  <c r="P1221" i="3" s="1"/>
  <c r="BK1222" i="3"/>
  <c r="BK1221" i="3" s="1"/>
  <c r="J1222" i="3"/>
  <c r="BE1222" i="3" s="1"/>
  <c r="J85" i="3"/>
  <c r="BI1220" i="3"/>
  <c r="BH1220" i="3"/>
  <c r="BG1220" i="3"/>
  <c r="BF1220" i="3"/>
  <c r="BE1220" i="3"/>
  <c r="T1220" i="3"/>
  <c r="R1220" i="3"/>
  <c r="P1220" i="3"/>
  <c r="BK1220" i="3"/>
  <c r="J1220" i="3"/>
  <c r="BI1211" i="3"/>
  <c r="BH1211" i="3"/>
  <c r="BG1211" i="3"/>
  <c r="BF1211" i="3"/>
  <c r="BE1211" i="3"/>
  <c r="T1211" i="3"/>
  <c r="R1211" i="3"/>
  <c r="P1211" i="3"/>
  <c r="BK1211" i="3"/>
  <c r="J1211" i="3"/>
  <c r="BI1199" i="3"/>
  <c r="BH1199" i="3"/>
  <c r="BG1199" i="3"/>
  <c r="BF1199" i="3"/>
  <c r="BE1199" i="3"/>
  <c r="T1199" i="3"/>
  <c r="R1199" i="3"/>
  <c r="P1199" i="3"/>
  <c r="BK1199" i="3"/>
  <c r="J1199" i="3"/>
  <c r="BI1198" i="3"/>
  <c r="BH1198" i="3"/>
  <c r="BG1198" i="3"/>
  <c r="BF1198" i="3"/>
  <c r="BE1198" i="3"/>
  <c r="T1198" i="3"/>
  <c r="R1198" i="3"/>
  <c r="P1198" i="3"/>
  <c r="BK1198" i="3"/>
  <c r="J1198" i="3"/>
  <c r="BI1197" i="3"/>
  <c r="BH1197" i="3"/>
  <c r="BG1197" i="3"/>
  <c r="BF1197" i="3"/>
  <c r="BE1197" i="3"/>
  <c r="T1197" i="3"/>
  <c r="R1197" i="3"/>
  <c r="P1197" i="3"/>
  <c r="BK1197" i="3"/>
  <c r="J1197" i="3"/>
  <c r="BI1195" i="3"/>
  <c r="BH1195" i="3"/>
  <c r="BG1195" i="3"/>
  <c r="BF1195" i="3"/>
  <c r="BE1195" i="3"/>
  <c r="T1195" i="3"/>
  <c r="T1194" i="3" s="1"/>
  <c r="R1195" i="3"/>
  <c r="R1194" i="3" s="1"/>
  <c r="P1195" i="3"/>
  <c r="BK1195" i="3"/>
  <c r="J1195" i="3"/>
  <c r="BI1192" i="3"/>
  <c r="BH1192" i="3"/>
  <c r="BG1192" i="3"/>
  <c r="BF1192" i="3"/>
  <c r="T1192" i="3"/>
  <c r="R1192" i="3"/>
  <c r="P1192" i="3"/>
  <c r="BK1192" i="3"/>
  <c r="J1192" i="3"/>
  <c r="BE1192" i="3" s="1"/>
  <c r="BI1190" i="3"/>
  <c r="BH1190" i="3"/>
  <c r="BG1190" i="3"/>
  <c r="BF1190" i="3"/>
  <c r="T1190" i="3"/>
  <c r="R1190" i="3"/>
  <c r="P1190" i="3"/>
  <c r="BK1190" i="3"/>
  <c r="J1190" i="3"/>
  <c r="BE1190" i="3" s="1"/>
  <c r="BI1174" i="3"/>
  <c r="BH1174" i="3"/>
  <c r="BG1174" i="3"/>
  <c r="BF1174" i="3"/>
  <c r="T1174" i="3"/>
  <c r="R1174" i="3"/>
  <c r="P1174" i="3"/>
  <c r="BK1174" i="3"/>
  <c r="J1174" i="3"/>
  <c r="BE1174" i="3" s="1"/>
  <c r="BI1173" i="3"/>
  <c r="BH1173" i="3"/>
  <c r="BG1173" i="3"/>
  <c r="BF1173" i="3"/>
  <c r="T1173" i="3"/>
  <c r="R1173" i="3"/>
  <c r="P1173" i="3"/>
  <c r="BK1173" i="3"/>
  <c r="J1173" i="3"/>
  <c r="BE1173" i="3" s="1"/>
  <c r="BI1154" i="3"/>
  <c r="BH1154" i="3"/>
  <c r="BG1154" i="3"/>
  <c r="BF1154" i="3"/>
  <c r="T1154" i="3"/>
  <c r="T1153" i="3" s="1"/>
  <c r="R1154" i="3"/>
  <c r="R1153" i="3" s="1"/>
  <c r="P1154" i="3"/>
  <c r="P1153" i="3" s="1"/>
  <c r="BK1154" i="3"/>
  <c r="BK1153" i="3" s="1"/>
  <c r="J1153" i="3" s="1"/>
  <c r="J83" i="3" s="1"/>
  <c r="J1154" i="3"/>
  <c r="BE1154" i="3" s="1"/>
  <c r="BI1151" i="3"/>
  <c r="BH1151" i="3"/>
  <c r="BG1151" i="3"/>
  <c r="BF1151" i="3"/>
  <c r="BE1151" i="3"/>
  <c r="T1151" i="3"/>
  <c r="R1151" i="3"/>
  <c r="P1151" i="3"/>
  <c r="BK1151" i="3"/>
  <c r="J1151" i="3"/>
  <c r="BI1149" i="3"/>
  <c r="BH1149" i="3"/>
  <c r="BG1149" i="3"/>
  <c r="BF1149" i="3"/>
  <c r="BE1149" i="3"/>
  <c r="T1149" i="3"/>
  <c r="R1149" i="3"/>
  <c r="P1149" i="3"/>
  <c r="BK1149" i="3"/>
  <c r="J1149" i="3"/>
  <c r="BI1147" i="3"/>
  <c r="BH1147" i="3"/>
  <c r="BG1147" i="3"/>
  <c r="BF1147" i="3"/>
  <c r="BE1147" i="3"/>
  <c r="T1147" i="3"/>
  <c r="R1147" i="3"/>
  <c r="P1147" i="3"/>
  <c r="BK1147" i="3"/>
  <c r="J1147" i="3"/>
  <c r="BI1145" i="3"/>
  <c r="BH1145" i="3"/>
  <c r="BG1145" i="3"/>
  <c r="BF1145" i="3"/>
  <c r="BE1145" i="3"/>
  <c r="T1145" i="3"/>
  <c r="T1144" i="3" s="1"/>
  <c r="R1145" i="3"/>
  <c r="R1144" i="3" s="1"/>
  <c r="P1145" i="3"/>
  <c r="BK1145" i="3"/>
  <c r="BK1144" i="3" s="1"/>
  <c r="J1144" i="3" s="1"/>
  <c r="J82" i="3" s="1"/>
  <c r="J1145" i="3"/>
  <c r="BI1142" i="3"/>
  <c r="BH1142" i="3"/>
  <c r="BG1142" i="3"/>
  <c r="BF1142" i="3"/>
  <c r="T1142" i="3"/>
  <c r="R1142" i="3"/>
  <c r="P1142" i="3"/>
  <c r="BK1142" i="3"/>
  <c r="J1142" i="3"/>
  <c r="BE1142" i="3" s="1"/>
  <c r="BI1140" i="3"/>
  <c r="BH1140" i="3"/>
  <c r="BG1140" i="3"/>
  <c r="BF1140" i="3"/>
  <c r="T1140" i="3"/>
  <c r="R1140" i="3"/>
  <c r="P1140" i="3"/>
  <c r="BK1140" i="3"/>
  <c r="J1140" i="3"/>
  <c r="BE1140" i="3" s="1"/>
  <c r="BI1138" i="3"/>
  <c r="BH1138" i="3"/>
  <c r="BG1138" i="3"/>
  <c r="BF1138" i="3"/>
  <c r="T1138" i="3"/>
  <c r="R1138" i="3"/>
  <c r="P1138" i="3"/>
  <c r="BK1138" i="3"/>
  <c r="J1138" i="3"/>
  <c r="BE1138" i="3" s="1"/>
  <c r="BI1136" i="3"/>
  <c r="BH1136" i="3"/>
  <c r="BG1136" i="3"/>
  <c r="BF1136" i="3"/>
  <c r="T1136" i="3"/>
  <c r="R1136" i="3"/>
  <c r="P1136" i="3"/>
  <c r="BK1136" i="3"/>
  <c r="J1136" i="3"/>
  <c r="BE1136" i="3" s="1"/>
  <c r="BI1134" i="3"/>
  <c r="BH1134" i="3"/>
  <c r="BG1134" i="3"/>
  <c r="BF1134" i="3"/>
  <c r="T1134" i="3"/>
  <c r="R1134" i="3"/>
  <c r="P1134" i="3"/>
  <c r="BK1134" i="3"/>
  <c r="J1134" i="3"/>
  <c r="BE1134" i="3" s="1"/>
  <c r="BI1131" i="3"/>
  <c r="BH1131" i="3"/>
  <c r="BG1131" i="3"/>
  <c r="BF1131" i="3"/>
  <c r="T1131" i="3"/>
  <c r="R1131" i="3"/>
  <c r="P1131" i="3"/>
  <c r="BK1131" i="3"/>
  <c r="J1131" i="3"/>
  <c r="BE1131" i="3" s="1"/>
  <c r="BI1126" i="3"/>
  <c r="BH1126" i="3"/>
  <c r="BG1126" i="3"/>
  <c r="BF1126" i="3"/>
  <c r="T1126" i="3"/>
  <c r="R1126" i="3"/>
  <c r="R1125" i="3" s="1"/>
  <c r="P1126" i="3"/>
  <c r="P1125" i="3" s="1"/>
  <c r="BK1126" i="3"/>
  <c r="J1126" i="3"/>
  <c r="BE1126" i="3" s="1"/>
  <c r="BI1123" i="3"/>
  <c r="BH1123" i="3"/>
  <c r="BG1123" i="3"/>
  <c r="BF1123" i="3"/>
  <c r="BE1123" i="3"/>
  <c r="T1123" i="3"/>
  <c r="R1123" i="3"/>
  <c r="P1123" i="3"/>
  <c r="BK1123" i="3"/>
  <c r="J1123" i="3"/>
  <c r="BI1117" i="3"/>
  <c r="BH1117" i="3"/>
  <c r="BG1117" i="3"/>
  <c r="BF1117" i="3"/>
  <c r="BE1117" i="3"/>
  <c r="T1117" i="3"/>
  <c r="R1117" i="3"/>
  <c r="P1117" i="3"/>
  <c r="BK1117" i="3"/>
  <c r="J1117" i="3"/>
  <c r="BI1114" i="3"/>
  <c r="BH1114" i="3"/>
  <c r="BG1114" i="3"/>
  <c r="BF1114" i="3"/>
  <c r="BE1114" i="3"/>
  <c r="T1114" i="3"/>
  <c r="R1114" i="3"/>
  <c r="P1114" i="3"/>
  <c r="BK1114" i="3"/>
  <c r="J1114" i="3"/>
  <c r="BI1109" i="3"/>
  <c r="BH1109" i="3"/>
  <c r="BG1109" i="3"/>
  <c r="BF1109" i="3"/>
  <c r="BE1109" i="3"/>
  <c r="T1109" i="3"/>
  <c r="R1109" i="3"/>
  <c r="P1109" i="3"/>
  <c r="BK1109" i="3"/>
  <c r="J1109" i="3"/>
  <c r="BI1104" i="3"/>
  <c r="BH1104" i="3"/>
  <c r="BG1104" i="3"/>
  <c r="BF1104" i="3"/>
  <c r="BE1104" i="3"/>
  <c r="T1104" i="3"/>
  <c r="R1104" i="3"/>
  <c r="P1104" i="3"/>
  <c r="BK1104" i="3"/>
  <c r="J1104" i="3"/>
  <c r="BI1099" i="3"/>
  <c r="BH1099" i="3"/>
  <c r="BG1099" i="3"/>
  <c r="BF1099" i="3"/>
  <c r="BE1099" i="3"/>
  <c r="T1099" i="3"/>
  <c r="R1099" i="3"/>
  <c r="P1099" i="3"/>
  <c r="BK1099" i="3"/>
  <c r="J1099" i="3"/>
  <c r="BI1086" i="3"/>
  <c r="BH1086" i="3"/>
  <c r="BG1086" i="3"/>
  <c r="BF1086" i="3"/>
  <c r="BE1086" i="3"/>
  <c r="T1086" i="3"/>
  <c r="R1086" i="3"/>
  <c r="P1086" i="3"/>
  <c r="BK1086" i="3"/>
  <c r="J1086" i="3"/>
  <c r="BI1083" i="3"/>
  <c r="BH1083" i="3"/>
  <c r="BG1083" i="3"/>
  <c r="BF1083" i="3"/>
  <c r="BE1083" i="3"/>
  <c r="T1083" i="3"/>
  <c r="R1083" i="3"/>
  <c r="P1083" i="3"/>
  <c r="BK1083" i="3"/>
  <c r="J1083" i="3"/>
  <c r="BI1077" i="3"/>
  <c r="BH1077" i="3"/>
  <c r="BG1077" i="3"/>
  <c r="BF1077" i="3"/>
  <c r="BE1077" i="3"/>
  <c r="T1077" i="3"/>
  <c r="R1077" i="3"/>
  <c r="P1077" i="3"/>
  <c r="BK1077" i="3"/>
  <c r="J1077" i="3"/>
  <c r="BI1075" i="3"/>
  <c r="BH1075" i="3"/>
  <c r="BG1075" i="3"/>
  <c r="BF1075" i="3"/>
  <c r="BE1075" i="3"/>
  <c r="T1075" i="3"/>
  <c r="R1075" i="3"/>
  <c r="P1075" i="3"/>
  <c r="BK1075" i="3"/>
  <c r="J1075" i="3"/>
  <c r="BI1069" i="3"/>
  <c r="BH1069" i="3"/>
  <c r="BG1069" i="3"/>
  <c r="BF1069" i="3"/>
  <c r="BE1069" i="3"/>
  <c r="T1069" i="3"/>
  <c r="R1069" i="3"/>
  <c r="R1068" i="3" s="1"/>
  <c r="P1069" i="3"/>
  <c r="P1068" i="3" s="1"/>
  <c r="BK1069" i="3"/>
  <c r="BK1068" i="3" s="1"/>
  <c r="J1068" i="3" s="1"/>
  <c r="J80" i="3" s="1"/>
  <c r="J1069" i="3"/>
  <c r="BI1066" i="3"/>
  <c r="BH1066" i="3"/>
  <c r="BG1066" i="3"/>
  <c r="BF1066" i="3"/>
  <c r="T1066" i="3"/>
  <c r="R1066" i="3"/>
  <c r="P1066" i="3"/>
  <c r="BK1066" i="3"/>
  <c r="J1066" i="3"/>
  <c r="BE1066" i="3" s="1"/>
  <c r="BI1065" i="3"/>
  <c r="BH1065" i="3"/>
  <c r="BG1065" i="3"/>
  <c r="BF1065" i="3"/>
  <c r="T1065" i="3"/>
  <c r="R1065" i="3"/>
  <c r="P1065" i="3"/>
  <c r="BK1065" i="3"/>
  <c r="J1065" i="3"/>
  <c r="BE1065" i="3" s="1"/>
  <c r="BI1064" i="3"/>
  <c r="BH1064" i="3"/>
  <c r="BG1064" i="3"/>
  <c r="BF1064" i="3"/>
  <c r="T1064" i="3"/>
  <c r="R1064" i="3"/>
  <c r="P1064" i="3"/>
  <c r="BK1064" i="3"/>
  <c r="J1064" i="3"/>
  <c r="BE1064" i="3" s="1"/>
  <c r="BI1062" i="3"/>
  <c r="BH1062" i="3"/>
  <c r="BG1062" i="3"/>
  <c r="BF1062" i="3"/>
  <c r="T1062" i="3"/>
  <c r="R1062" i="3"/>
  <c r="P1062" i="3"/>
  <c r="BK1062" i="3"/>
  <c r="J1062" i="3"/>
  <c r="BE1062" i="3" s="1"/>
  <c r="BI1061" i="3"/>
  <c r="BH1061" i="3"/>
  <c r="BG1061" i="3"/>
  <c r="BF1061" i="3"/>
  <c r="T1061" i="3"/>
  <c r="R1061" i="3"/>
  <c r="P1061" i="3"/>
  <c r="BK1061" i="3"/>
  <c r="J1061" i="3"/>
  <c r="BE1061" i="3" s="1"/>
  <c r="BI1059" i="3"/>
  <c r="BH1059" i="3"/>
  <c r="BG1059" i="3"/>
  <c r="BF1059" i="3"/>
  <c r="T1059" i="3"/>
  <c r="R1059" i="3"/>
  <c r="P1059" i="3"/>
  <c r="BK1059" i="3"/>
  <c r="J1059" i="3"/>
  <c r="BE1059" i="3" s="1"/>
  <c r="BI1057" i="3"/>
  <c r="BH1057" i="3"/>
  <c r="BG1057" i="3"/>
  <c r="BF1057" i="3"/>
  <c r="T1057" i="3"/>
  <c r="R1057" i="3"/>
  <c r="P1057" i="3"/>
  <c r="BK1057" i="3"/>
  <c r="J1057" i="3"/>
  <c r="BE1057" i="3" s="1"/>
  <c r="BI1055" i="3"/>
  <c r="BH1055" i="3"/>
  <c r="BG1055" i="3"/>
  <c r="BF1055" i="3"/>
  <c r="T1055" i="3"/>
  <c r="R1055" i="3"/>
  <c r="P1055" i="3"/>
  <c r="BK1055" i="3"/>
  <c r="J1055" i="3"/>
  <c r="BE1055" i="3" s="1"/>
  <c r="BI1053" i="3"/>
  <c r="BH1053" i="3"/>
  <c r="BG1053" i="3"/>
  <c r="BF1053" i="3"/>
  <c r="T1053" i="3"/>
  <c r="R1053" i="3"/>
  <c r="P1053" i="3"/>
  <c r="BK1053" i="3"/>
  <c r="J1053" i="3"/>
  <c r="BE1053" i="3" s="1"/>
  <c r="BI1051" i="3"/>
  <c r="BH1051" i="3"/>
  <c r="BG1051" i="3"/>
  <c r="BF1051" i="3"/>
  <c r="T1051" i="3"/>
  <c r="R1051" i="3"/>
  <c r="P1051" i="3"/>
  <c r="BK1051" i="3"/>
  <c r="J1051" i="3"/>
  <c r="BE1051" i="3" s="1"/>
  <c r="BI1049" i="3"/>
  <c r="BH1049" i="3"/>
  <c r="BG1049" i="3"/>
  <c r="BF1049" i="3"/>
  <c r="T1049" i="3"/>
  <c r="R1049" i="3"/>
  <c r="P1049" i="3"/>
  <c r="BK1049" i="3"/>
  <c r="J1049" i="3"/>
  <c r="BE1049" i="3" s="1"/>
  <c r="BI1044" i="3"/>
  <c r="BH1044" i="3"/>
  <c r="BG1044" i="3"/>
  <c r="BF1044" i="3"/>
  <c r="T1044" i="3"/>
  <c r="R1044" i="3"/>
  <c r="P1044" i="3"/>
  <c r="BK1044" i="3"/>
  <c r="J1044" i="3"/>
  <c r="BE1044" i="3" s="1"/>
  <c r="BI1043" i="3"/>
  <c r="BH1043" i="3"/>
  <c r="BG1043" i="3"/>
  <c r="BF1043" i="3"/>
  <c r="T1043" i="3"/>
  <c r="R1043" i="3"/>
  <c r="P1043" i="3"/>
  <c r="BK1043" i="3"/>
  <c r="J1043" i="3"/>
  <c r="BE1043" i="3" s="1"/>
  <c r="BI1042" i="3"/>
  <c r="BH1042" i="3"/>
  <c r="BG1042" i="3"/>
  <c r="BF1042" i="3"/>
  <c r="T1042" i="3"/>
  <c r="R1042" i="3"/>
  <c r="P1042" i="3"/>
  <c r="BK1042" i="3"/>
  <c r="J1042" i="3"/>
  <c r="BE1042" i="3" s="1"/>
  <c r="BI1041" i="3"/>
  <c r="BH1041" i="3"/>
  <c r="BG1041" i="3"/>
  <c r="BF1041" i="3"/>
  <c r="T1041" i="3"/>
  <c r="R1041" i="3"/>
  <c r="P1041" i="3"/>
  <c r="BK1041" i="3"/>
  <c r="J1041" i="3"/>
  <c r="BE1041" i="3" s="1"/>
  <c r="BI1040" i="3"/>
  <c r="BH1040" i="3"/>
  <c r="BG1040" i="3"/>
  <c r="BF1040" i="3"/>
  <c r="T1040" i="3"/>
  <c r="R1040" i="3"/>
  <c r="P1040" i="3"/>
  <c r="BK1040" i="3"/>
  <c r="J1040" i="3"/>
  <c r="BE1040" i="3" s="1"/>
  <c r="BI1039" i="3"/>
  <c r="BH1039" i="3"/>
  <c r="BG1039" i="3"/>
  <c r="BF1039" i="3"/>
  <c r="T1039" i="3"/>
  <c r="R1039" i="3"/>
  <c r="P1039" i="3"/>
  <c r="BK1039" i="3"/>
  <c r="J1039" i="3"/>
  <c r="BE1039" i="3" s="1"/>
  <c r="BI1038" i="3"/>
  <c r="BH1038" i="3"/>
  <c r="BG1038" i="3"/>
  <c r="BF1038" i="3"/>
  <c r="T1038" i="3"/>
  <c r="R1038" i="3"/>
  <c r="P1038" i="3"/>
  <c r="BK1038" i="3"/>
  <c r="J1038" i="3"/>
  <c r="BE1038" i="3" s="1"/>
  <c r="BI1037" i="3"/>
  <c r="BH1037" i="3"/>
  <c r="BG1037" i="3"/>
  <c r="BF1037" i="3"/>
  <c r="T1037" i="3"/>
  <c r="R1037" i="3"/>
  <c r="P1037" i="3"/>
  <c r="BK1037" i="3"/>
  <c r="J1037" i="3"/>
  <c r="BE1037" i="3" s="1"/>
  <c r="BI1036" i="3"/>
  <c r="BH1036" i="3"/>
  <c r="BG1036" i="3"/>
  <c r="BF1036" i="3"/>
  <c r="T1036" i="3"/>
  <c r="R1036" i="3"/>
  <c r="P1036" i="3"/>
  <c r="BK1036" i="3"/>
  <c r="J1036" i="3"/>
  <c r="BE1036" i="3" s="1"/>
  <c r="BI1035" i="3"/>
  <c r="BH1035" i="3"/>
  <c r="BG1035" i="3"/>
  <c r="BF1035" i="3"/>
  <c r="T1035" i="3"/>
  <c r="R1035" i="3"/>
  <c r="P1035" i="3"/>
  <c r="BK1035" i="3"/>
  <c r="J1035" i="3"/>
  <c r="BE1035" i="3" s="1"/>
  <c r="BI1034" i="3"/>
  <c r="BH1034" i="3"/>
  <c r="BG1034" i="3"/>
  <c r="BF1034" i="3"/>
  <c r="T1034" i="3"/>
  <c r="R1034" i="3"/>
  <c r="P1034" i="3"/>
  <c r="BK1034" i="3"/>
  <c r="J1034" i="3"/>
  <c r="BE1034" i="3" s="1"/>
  <c r="BI1033" i="3"/>
  <c r="BH1033" i="3"/>
  <c r="BG1033" i="3"/>
  <c r="BF1033" i="3"/>
  <c r="T1033" i="3"/>
  <c r="R1033" i="3"/>
  <c r="P1033" i="3"/>
  <c r="BK1033" i="3"/>
  <c r="J1033" i="3"/>
  <c r="BE1033" i="3" s="1"/>
  <c r="BI1032" i="3"/>
  <c r="BH1032" i="3"/>
  <c r="BG1032" i="3"/>
  <c r="BF1032" i="3"/>
  <c r="T1032" i="3"/>
  <c r="R1032" i="3"/>
  <c r="P1032" i="3"/>
  <c r="BK1032" i="3"/>
  <c r="J1032" i="3"/>
  <c r="BE1032" i="3" s="1"/>
  <c r="BI1031" i="3"/>
  <c r="BH1031" i="3"/>
  <c r="BG1031" i="3"/>
  <c r="BF1031" i="3"/>
  <c r="T1031" i="3"/>
  <c r="R1031" i="3"/>
  <c r="P1031" i="3"/>
  <c r="BK1031" i="3"/>
  <c r="J1031" i="3"/>
  <c r="BE1031" i="3" s="1"/>
  <c r="BI1030" i="3"/>
  <c r="BH1030" i="3"/>
  <c r="BG1030" i="3"/>
  <c r="BF1030" i="3"/>
  <c r="T1030" i="3"/>
  <c r="R1030" i="3"/>
  <c r="P1030" i="3"/>
  <c r="BK1030" i="3"/>
  <c r="J1030" i="3"/>
  <c r="BE1030" i="3" s="1"/>
  <c r="BI1029" i="3"/>
  <c r="BH1029" i="3"/>
  <c r="BG1029" i="3"/>
  <c r="BF1029" i="3"/>
  <c r="T1029" i="3"/>
  <c r="R1029" i="3"/>
  <c r="P1029" i="3"/>
  <c r="BK1029" i="3"/>
  <c r="J1029" i="3"/>
  <c r="BE1029" i="3" s="1"/>
  <c r="BI1028" i="3"/>
  <c r="BH1028" i="3"/>
  <c r="BG1028" i="3"/>
  <c r="BF1028" i="3"/>
  <c r="T1028" i="3"/>
  <c r="R1028" i="3"/>
  <c r="P1028" i="3"/>
  <c r="BK1028" i="3"/>
  <c r="J1028" i="3"/>
  <c r="BE1028" i="3" s="1"/>
  <c r="BI1027" i="3"/>
  <c r="BH1027" i="3"/>
  <c r="BG1027" i="3"/>
  <c r="BF1027" i="3"/>
  <c r="T1027" i="3"/>
  <c r="R1027" i="3"/>
  <c r="P1027" i="3"/>
  <c r="BK1027" i="3"/>
  <c r="J1027" i="3"/>
  <c r="BE1027" i="3" s="1"/>
  <c r="BI1026" i="3"/>
  <c r="BH1026" i="3"/>
  <c r="BG1026" i="3"/>
  <c r="BF1026" i="3"/>
  <c r="T1026" i="3"/>
  <c r="R1026" i="3"/>
  <c r="P1026" i="3"/>
  <c r="BK1026" i="3"/>
  <c r="J1026" i="3"/>
  <c r="BE1026" i="3" s="1"/>
  <c r="BI1025" i="3"/>
  <c r="BH1025" i="3"/>
  <c r="BG1025" i="3"/>
  <c r="BF1025" i="3"/>
  <c r="T1025" i="3"/>
  <c r="R1025" i="3"/>
  <c r="P1025" i="3"/>
  <c r="BK1025" i="3"/>
  <c r="J1025" i="3"/>
  <c r="BE1025" i="3" s="1"/>
  <c r="BI1006" i="3"/>
  <c r="BH1006" i="3"/>
  <c r="BG1006" i="3"/>
  <c r="BF1006" i="3"/>
  <c r="T1006" i="3"/>
  <c r="R1006" i="3"/>
  <c r="P1006" i="3"/>
  <c r="BK1006" i="3"/>
  <c r="J1006" i="3"/>
  <c r="BE1006" i="3" s="1"/>
  <c r="BI1005" i="3"/>
  <c r="BH1005" i="3"/>
  <c r="BG1005" i="3"/>
  <c r="BF1005" i="3"/>
  <c r="T1005" i="3"/>
  <c r="R1005" i="3"/>
  <c r="P1005" i="3"/>
  <c r="BK1005" i="3"/>
  <c r="J1005" i="3"/>
  <c r="BE1005" i="3" s="1"/>
  <c r="BI1004" i="3"/>
  <c r="BH1004" i="3"/>
  <c r="BG1004" i="3"/>
  <c r="BF1004" i="3"/>
  <c r="T1004" i="3"/>
  <c r="R1004" i="3"/>
  <c r="P1004" i="3"/>
  <c r="BK1004" i="3"/>
  <c r="J1004" i="3"/>
  <c r="BE1004" i="3" s="1"/>
  <c r="BI1003" i="3"/>
  <c r="BH1003" i="3"/>
  <c r="BG1003" i="3"/>
  <c r="BF1003" i="3"/>
  <c r="T1003" i="3"/>
  <c r="R1003" i="3"/>
  <c r="P1003" i="3"/>
  <c r="BK1003" i="3"/>
  <c r="J1003" i="3"/>
  <c r="BE1003" i="3" s="1"/>
  <c r="BI1002" i="3"/>
  <c r="BH1002" i="3"/>
  <c r="BG1002" i="3"/>
  <c r="BF1002" i="3"/>
  <c r="T1002" i="3"/>
  <c r="R1002" i="3"/>
  <c r="P1002" i="3"/>
  <c r="BK1002" i="3"/>
  <c r="J1002" i="3"/>
  <c r="BE1002" i="3" s="1"/>
  <c r="BI1001" i="3"/>
  <c r="BH1001" i="3"/>
  <c r="BG1001" i="3"/>
  <c r="BF1001" i="3"/>
  <c r="T1001" i="3"/>
  <c r="R1001" i="3"/>
  <c r="P1001" i="3"/>
  <c r="BK1001" i="3"/>
  <c r="J1001" i="3"/>
  <c r="BE1001" i="3" s="1"/>
  <c r="BI1000" i="3"/>
  <c r="BH1000" i="3"/>
  <c r="BG1000" i="3"/>
  <c r="BF1000" i="3"/>
  <c r="BE1000" i="3"/>
  <c r="T1000" i="3"/>
  <c r="R1000" i="3"/>
  <c r="P1000" i="3"/>
  <c r="BK1000" i="3"/>
  <c r="J1000" i="3"/>
  <c r="BI999" i="3"/>
  <c r="BH999" i="3"/>
  <c r="BG999" i="3"/>
  <c r="BF999" i="3"/>
  <c r="T999" i="3"/>
  <c r="R999" i="3"/>
  <c r="P999" i="3"/>
  <c r="BK999" i="3"/>
  <c r="J999" i="3"/>
  <c r="BE999" i="3" s="1"/>
  <c r="BI998" i="3"/>
  <c r="BH998" i="3"/>
  <c r="BG998" i="3"/>
  <c r="BF998" i="3"/>
  <c r="BE998" i="3"/>
  <c r="T998" i="3"/>
  <c r="R998" i="3"/>
  <c r="P998" i="3"/>
  <c r="BK998" i="3"/>
  <c r="J998" i="3"/>
  <c r="BI997" i="3"/>
  <c r="BH997" i="3"/>
  <c r="BG997" i="3"/>
  <c r="BF997" i="3"/>
  <c r="T997" i="3"/>
  <c r="R997" i="3"/>
  <c r="P997" i="3"/>
  <c r="BK997" i="3"/>
  <c r="J997" i="3"/>
  <c r="BE997" i="3" s="1"/>
  <c r="BI994" i="3"/>
  <c r="BH994" i="3"/>
  <c r="BG994" i="3"/>
  <c r="BF994" i="3"/>
  <c r="BE994" i="3"/>
  <c r="T994" i="3"/>
  <c r="R994" i="3"/>
  <c r="P994" i="3"/>
  <c r="BK994" i="3"/>
  <c r="J994" i="3"/>
  <c r="BI993" i="3"/>
  <c r="BH993" i="3"/>
  <c r="BG993" i="3"/>
  <c r="BF993" i="3"/>
  <c r="T993" i="3"/>
  <c r="R993" i="3"/>
  <c r="P993" i="3"/>
  <c r="BK993" i="3"/>
  <c r="J993" i="3"/>
  <c r="BE993" i="3" s="1"/>
  <c r="BI990" i="3"/>
  <c r="BH990" i="3"/>
  <c r="BG990" i="3"/>
  <c r="BF990" i="3"/>
  <c r="BE990" i="3"/>
  <c r="T990" i="3"/>
  <c r="R990" i="3"/>
  <c r="P990" i="3"/>
  <c r="BK990" i="3"/>
  <c r="J990" i="3"/>
  <c r="BI989" i="3"/>
  <c r="BH989" i="3"/>
  <c r="BG989" i="3"/>
  <c r="BF989" i="3"/>
  <c r="T989" i="3"/>
  <c r="R989" i="3"/>
  <c r="P989" i="3"/>
  <c r="BK989" i="3"/>
  <c r="J989" i="3"/>
  <c r="BE989" i="3" s="1"/>
  <c r="BI988" i="3"/>
  <c r="BH988" i="3"/>
  <c r="BG988" i="3"/>
  <c r="BF988" i="3"/>
  <c r="BE988" i="3"/>
  <c r="T988" i="3"/>
  <c r="R988" i="3"/>
  <c r="P988" i="3"/>
  <c r="BK988" i="3"/>
  <c r="J988" i="3"/>
  <c r="BI987" i="3"/>
  <c r="BH987" i="3"/>
  <c r="BG987" i="3"/>
  <c r="BF987" i="3"/>
  <c r="T987" i="3"/>
  <c r="R987" i="3"/>
  <c r="P987" i="3"/>
  <c r="BK987" i="3"/>
  <c r="J987" i="3"/>
  <c r="BE987" i="3" s="1"/>
  <c r="BI984" i="3"/>
  <c r="BH984" i="3"/>
  <c r="BG984" i="3"/>
  <c r="BF984" i="3"/>
  <c r="BE984" i="3"/>
  <c r="T984" i="3"/>
  <c r="R984" i="3"/>
  <c r="P984" i="3"/>
  <c r="BK984" i="3"/>
  <c r="J984" i="3"/>
  <c r="BI983" i="3"/>
  <c r="BH983" i="3"/>
  <c r="BG983" i="3"/>
  <c r="BF983" i="3"/>
  <c r="T983" i="3"/>
  <c r="R983" i="3"/>
  <c r="P983" i="3"/>
  <c r="BK983" i="3"/>
  <c r="J983" i="3"/>
  <c r="BE983" i="3" s="1"/>
  <c r="BI981" i="3"/>
  <c r="BH981" i="3"/>
  <c r="BG981" i="3"/>
  <c r="BF981" i="3"/>
  <c r="BE981" i="3"/>
  <c r="T981" i="3"/>
  <c r="R981" i="3"/>
  <c r="P981" i="3"/>
  <c r="BK981" i="3"/>
  <c r="J981" i="3"/>
  <c r="BI979" i="3"/>
  <c r="BH979" i="3"/>
  <c r="BG979" i="3"/>
  <c r="BF979" i="3"/>
  <c r="BE979" i="3"/>
  <c r="T979" i="3"/>
  <c r="R979" i="3"/>
  <c r="P979" i="3"/>
  <c r="BK979" i="3"/>
  <c r="J979" i="3"/>
  <c r="BI978" i="3"/>
  <c r="BH978" i="3"/>
  <c r="BG978" i="3"/>
  <c r="BF978" i="3"/>
  <c r="BE978" i="3"/>
  <c r="T978" i="3"/>
  <c r="R978" i="3"/>
  <c r="P978" i="3"/>
  <c r="BK978" i="3"/>
  <c r="J978" i="3"/>
  <c r="BI977" i="3"/>
  <c r="BH977" i="3"/>
  <c r="BG977" i="3"/>
  <c r="BF977" i="3"/>
  <c r="BE977" i="3"/>
  <c r="T977" i="3"/>
  <c r="R977" i="3"/>
  <c r="P977" i="3"/>
  <c r="BK977" i="3"/>
  <c r="J977" i="3"/>
  <c r="BI976" i="3"/>
  <c r="BH976" i="3"/>
  <c r="BG976" i="3"/>
  <c r="BF976" i="3"/>
  <c r="BE976" i="3"/>
  <c r="T976" i="3"/>
  <c r="R976" i="3"/>
  <c r="P976" i="3"/>
  <c r="BK976" i="3"/>
  <c r="J976" i="3"/>
  <c r="BI974" i="3"/>
  <c r="BH974" i="3"/>
  <c r="BG974" i="3"/>
  <c r="BF974" i="3"/>
  <c r="BE974" i="3"/>
  <c r="T974" i="3"/>
  <c r="T973" i="3" s="1"/>
  <c r="R974" i="3"/>
  <c r="R973" i="3" s="1"/>
  <c r="P974" i="3"/>
  <c r="BK974" i="3"/>
  <c r="BK973" i="3" s="1"/>
  <c r="J973" i="3" s="1"/>
  <c r="J79" i="3" s="1"/>
  <c r="J974" i="3"/>
  <c r="BI971" i="3"/>
  <c r="BH971" i="3"/>
  <c r="BG971" i="3"/>
  <c r="BF971" i="3"/>
  <c r="T971" i="3"/>
  <c r="R971" i="3"/>
  <c r="P971" i="3"/>
  <c r="BK971" i="3"/>
  <c r="J971" i="3"/>
  <c r="BE971" i="3" s="1"/>
  <c r="BI970" i="3"/>
  <c r="BH970" i="3"/>
  <c r="BG970" i="3"/>
  <c r="BF970" i="3"/>
  <c r="T970" i="3"/>
  <c r="R970" i="3"/>
  <c r="P970" i="3"/>
  <c r="BK970" i="3"/>
  <c r="J970" i="3"/>
  <c r="BE970" i="3" s="1"/>
  <c r="BI967" i="3"/>
  <c r="BH967" i="3"/>
  <c r="BG967" i="3"/>
  <c r="BF967" i="3"/>
  <c r="T967" i="3"/>
  <c r="R967" i="3"/>
  <c r="P967" i="3"/>
  <c r="BK967" i="3"/>
  <c r="J967" i="3"/>
  <c r="BE967" i="3" s="1"/>
  <c r="BI966" i="3"/>
  <c r="BH966" i="3"/>
  <c r="BG966" i="3"/>
  <c r="BF966" i="3"/>
  <c r="T966" i="3"/>
  <c r="R966" i="3"/>
  <c r="P966" i="3"/>
  <c r="BK966" i="3"/>
  <c r="J966" i="3"/>
  <c r="BE966" i="3" s="1"/>
  <c r="BI965" i="3"/>
  <c r="BH965" i="3"/>
  <c r="BG965" i="3"/>
  <c r="BF965" i="3"/>
  <c r="T965" i="3"/>
  <c r="R965" i="3"/>
  <c r="P965" i="3"/>
  <c r="BK965" i="3"/>
  <c r="J965" i="3"/>
  <c r="BE965" i="3" s="1"/>
  <c r="BI960" i="3"/>
  <c r="BH960" i="3"/>
  <c r="BG960" i="3"/>
  <c r="BF960" i="3"/>
  <c r="BE960" i="3"/>
  <c r="T960" i="3"/>
  <c r="R960" i="3"/>
  <c r="P960" i="3"/>
  <c r="BK960" i="3"/>
  <c r="J960" i="3"/>
  <c r="BI959" i="3"/>
  <c r="BH959" i="3"/>
  <c r="BG959" i="3"/>
  <c r="BF959" i="3"/>
  <c r="T959" i="3"/>
  <c r="R959" i="3"/>
  <c r="P959" i="3"/>
  <c r="BK959" i="3"/>
  <c r="J959" i="3"/>
  <c r="BE959" i="3" s="1"/>
  <c r="BI958" i="3"/>
  <c r="BH958" i="3"/>
  <c r="BG958" i="3"/>
  <c r="BF958" i="3"/>
  <c r="BE958" i="3"/>
  <c r="T958" i="3"/>
  <c r="R958" i="3"/>
  <c r="P958" i="3"/>
  <c r="BK958" i="3"/>
  <c r="J958" i="3"/>
  <c r="BI953" i="3"/>
  <c r="BH953" i="3"/>
  <c r="BG953" i="3"/>
  <c r="BF953" i="3"/>
  <c r="T953" i="3"/>
  <c r="R953" i="3"/>
  <c r="P953" i="3"/>
  <c r="BK953" i="3"/>
  <c r="J953" i="3"/>
  <c r="BE953" i="3" s="1"/>
  <c r="BI952" i="3"/>
  <c r="BH952" i="3"/>
  <c r="BG952" i="3"/>
  <c r="BF952" i="3"/>
  <c r="BE952" i="3"/>
  <c r="T952" i="3"/>
  <c r="R952" i="3"/>
  <c r="P952" i="3"/>
  <c r="BK952" i="3"/>
  <c r="J952" i="3"/>
  <c r="BI951" i="3"/>
  <c r="BH951" i="3"/>
  <c r="BG951" i="3"/>
  <c r="BF951" i="3"/>
  <c r="T951" i="3"/>
  <c r="R951" i="3"/>
  <c r="P951" i="3"/>
  <c r="BK951" i="3"/>
  <c r="J951" i="3"/>
  <c r="BE951" i="3" s="1"/>
  <c r="BI950" i="3"/>
  <c r="BH950" i="3"/>
  <c r="BG950" i="3"/>
  <c r="BF950" i="3"/>
  <c r="BE950" i="3"/>
  <c r="T950" i="3"/>
  <c r="R950" i="3"/>
  <c r="P950" i="3"/>
  <c r="BK950" i="3"/>
  <c r="J950" i="3"/>
  <c r="BI949" i="3"/>
  <c r="BH949" i="3"/>
  <c r="BG949" i="3"/>
  <c r="BF949" i="3"/>
  <c r="T949" i="3"/>
  <c r="R949" i="3"/>
  <c r="P949" i="3"/>
  <c r="BK949" i="3"/>
  <c r="J949" i="3"/>
  <c r="BE949" i="3" s="1"/>
  <c r="BI948" i="3"/>
  <c r="BH948" i="3"/>
  <c r="BG948" i="3"/>
  <c r="BF948" i="3"/>
  <c r="BE948" i="3"/>
  <c r="T948" i="3"/>
  <c r="R948" i="3"/>
  <c r="P948" i="3"/>
  <c r="BK948" i="3"/>
  <c r="J948" i="3"/>
  <c r="BI947" i="3"/>
  <c r="BH947" i="3"/>
  <c r="BG947" i="3"/>
  <c r="BF947" i="3"/>
  <c r="BE947" i="3"/>
  <c r="T947" i="3"/>
  <c r="R947" i="3"/>
  <c r="P947" i="3"/>
  <c r="BK947" i="3"/>
  <c r="J947" i="3"/>
  <c r="BI946" i="3"/>
  <c r="BH946" i="3"/>
  <c r="BG946" i="3"/>
  <c r="BF946" i="3"/>
  <c r="BE946" i="3"/>
  <c r="T946" i="3"/>
  <c r="R946" i="3"/>
  <c r="P946" i="3"/>
  <c r="BK946" i="3"/>
  <c r="J946" i="3"/>
  <c r="BI936" i="3"/>
  <c r="BH936" i="3"/>
  <c r="BG936" i="3"/>
  <c r="BF936" i="3"/>
  <c r="BE936" i="3"/>
  <c r="T936" i="3"/>
  <c r="R936" i="3"/>
  <c r="P936" i="3"/>
  <c r="BK936" i="3"/>
  <c r="J936" i="3"/>
  <c r="BI935" i="3"/>
  <c r="BH935" i="3"/>
  <c r="BG935" i="3"/>
  <c r="BF935" i="3"/>
  <c r="BE935" i="3"/>
  <c r="T935" i="3"/>
  <c r="R935" i="3"/>
  <c r="P935" i="3"/>
  <c r="BK935" i="3"/>
  <c r="J935" i="3"/>
  <c r="BI934" i="3"/>
  <c r="BH934" i="3"/>
  <c r="BG934" i="3"/>
  <c r="BF934" i="3"/>
  <c r="BE934" i="3"/>
  <c r="T934" i="3"/>
  <c r="R934" i="3"/>
  <c r="P934" i="3"/>
  <c r="BK934" i="3"/>
  <c r="J934" i="3"/>
  <c r="BI929" i="3"/>
  <c r="BH929" i="3"/>
  <c r="BG929" i="3"/>
  <c r="BF929" i="3"/>
  <c r="BE929" i="3"/>
  <c r="T929" i="3"/>
  <c r="R929" i="3"/>
  <c r="P929" i="3"/>
  <c r="BK929" i="3"/>
  <c r="J929" i="3"/>
  <c r="BI927" i="3"/>
  <c r="BH927" i="3"/>
  <c r="BG927" i="3"/>
  <c r="BF927" i="3"/>
  <c r="BE927" i="3"/>
  <c r="T927" i="3"/>
  <c r="R927" i="3"/>
  <c r="P927" i="3"/>
  <c r="BK927" i="3"/>
  <c r="J927" i="3"/>
  <c r="BI925" i="3"/>
  <c r="BH925" i="3"/>
  <c r="BG925" i="3"/>
  <c r="BF925" i="3"/>
  <c r="BE925" i="3"/>
  <c r="T925" i="3"/>
  <c r="R925" i="3"/>
  <c r="P925" i="3"/>
  <c r="BK925" i="3"/>
  <c r="J925" i="3"/>
  <c r="BI922" i="3"/>
  <c r="BH922" i="3"/>
  <c r="BG922" i="3"/>
  <c r="BF922" i="3"/>
  <c r="BE922" i="3"/>
  <c r="T922" i="3"/>
  <c r="R922" i="3"/>
  <c r="P922" i="3"/>
  <c r="BK922" i="3"/>
  <c r="J922" i="3"/>
  <c r="BI920" i="3"/>
  <c r="BH920" i="3"/>
  <c r="BG920" i="3"/>
  <c r="BF920" i="3"/>
  <c r="BE920" i="3"/>
  <c r="T920" i="3"/>
  <c r="R920" i="3"/>
  <c r="P920" i="3"/>
  <c r="BK920" i="3"/>
  <c r="J920" i="3"/>
  <c r="BI917" i="3"/>
  <c r="BH917" i="3"/>
  <c r="BG917" i="3"/>
  <c r="BF917" i="3"/>
  <c r="BE917" i="3"/>
  <c r="T917" i="3"/>
  <c r="R917" i="3"/>
  <c r="P917" i="3"/>
  <c r="BK917" i="3"/>
  <c r="J917" i="3"/>
  <c r="BI915" i="3"/>
  <c r="BH915" i="3"/>
  <c r="BG915" i="3"/>
  <c r="BF915" i="3"/>
  <c r="BE915" i="3"/>
  <c r="T915" i="3"/>
  <c r="R915" i="3"/>
  <c r="P915" i="3"/>
  <c r="BK915" i="3"/>
  <c r="J915" i="3"/>
  <c r="BI912" i="3"/>
  <c r="BH912" i="3"/>
  <c r="BG912" i="3"/>
  <c r="BF912" i="3"/>
  <c r="BE912" i="3"/>
  <c r="T912" i="3"/>
  <c r="T911" i="3" s="1"/>
  <c r="R912" i="3"/>
  <c r="R911" i="3" s="1"/>
  <c r="P912" i="3"/>
  <c r="P911" i="3" s="1"/>
  <c r="BK912" i="3"/>
  <c r="BK911" i="3" s="1"/>
  <c r="J911" i="3" s="1"/>
  <c r="J78" i="3" s="1"/>
  <c r="J912" i="3"/>
  <c r="BI909" i="3"/>
  <c r="BH909" i="3"/>
  <c r="BG909" i="3"/>
  <c r="BF909" i="3"/>
  <c r="T909" i="3"/>
  <c r="R909" i="3"/>
  <c r="P909" i="3"/>
  <c r="BK909" i="3"/>
  <c r="J909" i="3"/>
  <c r="BE909" i="3" s="1"/>
  <c r="BI908" i="3"/>
  <c r="BH908" i="3"/>
  <c r="BG908" i="3"/>
  <c r="BF908" i="3"/>
  <c r="T908" i="3"/>
  <c r="R908" i="3"/>
  <c r="P908" i="3"/>
  <c r="BK908" i="3"/>
  <c r="J908" i="3"/>
  <c r="BE908" i="3" s="1"/>
  <c r="BI907" i="3"/>
  <c r="BH907" i="3"/>
  <c r="BG907" i="3"/>
  <c r="BF907" i="3"/>
  <c r="T907" i="3"/>
  <c r="R907" i="3"/>
  <c r="P907" i="3"/>
  <c r="BK907" i="3"/>
  <c r="J907" i="3"/>
  <c r="BE907" i="3" s="1"/>
  <c r="BI906" i="3"/>
  <c r="BH906" i="3"/>
  <c r="BG906" i="3"/>
  <c r="BF906" i="3"/>
  <c r="T906" i="3"/>
  <c r="R906" i="3"/>
  <c r="P906" i="3"/>
  <c r="BK906" i="3"/>
  <c r="J906" i="3"/>
  <c r="BE906" i="3" s="1"/>
  <c r="BI905" i="3"/>
  <c r="BH905" i="3"/>
  <c r="BG905" i="3"/>
  <c r="BF905" i="3"/>
  <c r="T905" i="3"/>
  <c r="R905" i="3"/>
  <c r="P905" i="3"/>
  <c r="BK905" i="3"/>
  <c r="J905" i="3"/>
  <c r="BE905" i="3" s="1"/>
  <c r="BI904" i="3"/>
  <c r="BH904" i="3"/>
  <c r="BG904" i="3"/>
  <c r="BF904" i="3"/>
  <c r="T904" i="3"/>
  <c r="R904" i="3"/>
  <c r="P904" i="3"/>
  <c r="BK904" i="3"/>
  <c r="J904" i="3"/>
  <c r="BE904" i="3" s="1"/>
  <c r="BI903" i="3"/>
  <c r="BH903" i="3"/>
  <c r="BG903" i="3"/>
  <c r="BF903" i="3"/>
  <c r="T903" i="3"/>
  <c r="R903" i="3"/>
  <c r="P903" i="3"/>
  <c r="BK903" i="3"/>
  <c r="J903" i="3"/>
  <c r="BE903" i="3" s="1"/>
  <c r="BI902" i="3"/>
  <c r="BH902" i="3"/>
  <c r="BG902" i="3"/>
  <c r="BF902" i="3"/>
  <c r="T902" i="3"/>
  <c r="R902" i="3"/>
  <c r="P902" i="3"/>
  <c r="BK902" i="3"/>
  <c r="J902" i="3"/>
  <c r="BE902" i="3" s="1"/>
  <c r="BI901" i="3"/>
  <c r="BH901" i="3"/>
  <c r="BG901" i="3"/>
  <c r="BF901" i="3"/>
  <c r="T901" i="3"/>
  <c r="R901" i="3"/>
  <c r="P901" i="3"/>
  <c r="BK901" i="3"/>
  <c r="J901" i="3"/>
  <c r="BE901" i="3" s="1"/>
  <c r="BI900" i="3"/>
  <c r="BH900" i="3"/>
  <c r="BG900" i="3"/>
  <c r="BF900" i="3"/>
  <c r="T900" i="3"/>
  <c r="R900" i="3"/>
  <c r="P900" i="3"/>
  <c r="BK900" i="3"/>
  <c r="J900" i="3"/>
  <c r="BE900" i="3" s="1"/>
  <c r="BI899" i="3"/>
  <c r="BH899" i="3"/>
  <c r="BG899" i="3"/>
  <c r="BF899" i="3"/>
  <c r="T899" i="3"/>
  <c r="R899" i="3"/>
  <c r="P899" i="3"/>
  <c r="BK899" i="3"/>
  <c r="J899" i="3"/>
  <c r="BE899" i="3" s="1"/>
  <c r="BI897" i="3"/>
  <c r="BH897" i="3"/>
  <c r="BG897" i="3"/>
  <c r="BF897" i="3"/>
  <c r="T897" i="3"/>
  <c r="R897" i="3"/>
  <c r="P897" i="3"/>
  <c r="BK897" i="3"/>
  <c r="J897" i="3"/>
  <c r="BE897" i="3" s="1"/>
  <c r="BI896" i="3"/>
  <c r="BH896" i="3"/>
  <c r="BG896" i="3"/>
  <c r="BF896" i="3"/>
  <c r="BE896" i="3"/>
  <c r="T896" i="3"/>
  <c r="R896" i="3"/>
  <c r="P896" i="3"/>
  <c r="BK896" i="3"/>
  <c r="J896" i="3"/>
  <c r="BI894" i="3"/>
  <c r="BH894" i="3"/>
  <c r="BG894" i="3"/>
  <c r="BF894" i="3"/>
  <c r="T894" i="3"/>
  <c r="R894" i="3"/>
  <c r="P894" i="3"/>
  <c r="BK894" i="3"/>
  <c r="J894" i="3"/>
  <c r="BE894" i="3" s="1"/>
  <c r="BI893" i="3"/>
  <c r="BH893" i="3"/>
  <c r="BG893" i="3"/>
  <c r="BF893" i="3"/>
  <c r="BE893" i="3"/>
  <c r="T893" i="3"/>
  <c r="R893" i="3"/>
  <c r="P893" i="3"/>
  <c r="BK893" i="3"/>
  <c r="J893" i="3"/>
  <c r="BI892" i="3"/>
  <c r="BH892" i="3"/>
  <c r="BG892" i="3"/>
  <c r="BF892" i="3"/>
  <c r="BE892" i="3"/>
  <c r="T892" i="3"/>
  <c r="R892" i="3"/>
  <c r="P892" i="3"/>
  <c r="BK892" i="3"/>
  <c r="J892" i="3"/>
  <c r="BI890" i="3"/>
  <c r="BH890" i="3"/>
  <c r="BG890" i="3"/>
  <c r="BF890" i="3"/>
  <c r="BE890" i="3"/>
  <c r="T890" i="3"/>
  <c r="R890" i="3"/>
  <c r="P890" i="3"/>
  <c r="BK890" i="3"/>
  <c r="J890" i="3"/>
  <c r="BI889" i="3"/>
  <c r="BH889" i="3"/>
  <c r="BG889" i="3"/>
  <c r="BF889" i="3"/>
  <c r="BE889" i="3"/>
  <c r="T889" i="3"/>
  <c r="T888" i="3" s="1"/>
  <c r="R889" i="3"/>
  <c r="R888" i="3" s="1"/>
  <c r="P889" i="3"/>
  <c r="P888" i="3" s="1"/>
  <c r="BK889" i="3"/>
  <c r="BK888" i="3" s="1"/>
  <c r="J888" i="3" s="1"/>
  <c r="J77" i="3" s="1"/>
  <c r="J889" i="3"/>
  <c r="BI886" i="3"/>
  <c r="BH886" i="3"/>
  <c r="BG886" i="3"/>
  <c r="BF886" i="3"/>
  <c r="T886" i="3"/>
  <c r="R886" i="3"/>
  <c r="P886" i="3"/>
  <c r="BK886" i="3"/>
  <c r="J886" i="3"/>
  <c r="BE886" i="3" s="1"/>
  <c r="BI881" i="3"/>
  <c r="BH881" i="3"/>
  <c r="BG881" i="3"/>
  <c r="BF881" i="3"/>
  <c r="T881" i="3"/>
  <c r="R881" i="3"/>
  <c r="P881" i="3"/>
  <c r="BK881" i="3"/>
  <c r="J881" i="3"/>
  <c r="BE881" i="3" s="1"/>
  <c r="BI878" i="3"/>
  <c r="BH878" i="3"/>
  <c r="BG878" i="3"/>
  <c r="BF878" i="3"/>
  <c r="T878" i="3"/>
  <c r="R878" i="3"/>
  <c r="P878" i="3"/>
  <c r="BK878" i="3"/>
  <c r="J878" i="3"/>
  <c r="BE878" i="3" s="1"/>
  <c r="BI874" i="3"/>
  <c r="BH874" i="3"/>
  <c r="BG874" i="3"/>
  <c r="BF874" i="3"/>
  <c r="BE874" i="3"/>
  <c r="T874" i="3"/>
  <c r="R874" i="3"/>
  <c r="P874" i="3"/>
  <c r="BK874" i="3"/>
  <c r="J874" i="3"/>
  <c r="BI872" i="3"/>
  <c r="BH872" i="3"/>
  <c r="BG872" i="3"/>
  <c r="BF872" i="3"/>
  <c r="T872" i="3"/>
  <c r="T871" i="3" s="1"/>
  <c r="R872" i="3"/>
  <c r="R871" i="3" s="1"/>
  <c r="P872" i="3"/>
  <c r="P871" i="3" s="1"/>
  <c r="BK872" i="3"/>
  <c r="BK871" i="3" s="1"/>
  <c r="J871" i="3" s="1"/>
  <c r="J872" i="3"/>
  <c r="BE872" i="3" s="1"/>
  <c r="J76" i="3"/>
  <c r="BI869" i="3"/>
  <c r="BH869" i="3"/>
  <c r="BG869" i="3"/>
  <c r="BF869" i="3"/>
  <c r="T869" i="3"/>
  <c r="R869" i="3"/>
  <c r="P869" i="3"/>
  <c r="BK869" i="3"/>
  <c r="J869" i="3"/>
  <c r="BE869" i="3" s="1"/>
  <c r="BI866" i="3"/>
  <c r="BH866" i="3"/>
  <c r="BG866" i="3"/>
  <c r="BF866" i="3"/>
  <c r="BE866" i="3"/>
  <c r="T866" i="3"/>
  <c r="R866" i="3"/>
  <c r="P866" i="3"/>
  <c r="BK866" i="3"/>
  <c r="J866" i="3"/>
  <c r="BI859" i="3"/>
  <c r="BH859" i="3"/>
  <c r="BG859" i="3"/>
  <c r="BF859" i="3"/>
  <c r="BE859" i="3"/>
  <c r="T859" i="3"/>
  <c r="R859" i="3"/>
  <c r="P859" i="3"/>
  <c r="BK859" i="3"/>
  <c r="J859" i="3"/>
  <c r="BI855" i="3"/>
  <c r="BH855" i="3"/>
  <c r="BG855" i="3"/>
  <c r="BF855" i="3"/>
  <c r="BE855" i="3"/>
  <c r="T855" i="3"/>
  <c r="R855" i="3"/>
  <c r="P855" i="3"/>
  <c r="BK855" i="3"/>
  <c r="J855" i="3"/>
  <c r="BI853" i="3"/>
  <c r="BH853" i="3"/>
  <c r="BG853" i="3"/>
  <c r="BF853" i="3"/>
  <c r="BE853" i="3"/>
  <c r="T853" i="3"/>
  <c r="R853" i="3"/>
  <c r="P853" i="3"/>
  <c r="BK853" i="3"/>
  <c r="J853" i="3"/>
  <c r="BI849" i="3"/>
  <c r="BH849" i="3"/>
  <c r="BG849" i="3"/>
  <c r="BF849" i="3"/>
  <c r="BE849" i="3"/>
  <c r="T849" i="3"/>
  <c r="R849" i="3"/>
  <c r="P849" i="3"/>
  <c r="BK849" i="3"/>
  <c r="J849" i="3"/>
  <c r="BI847" i="3"/>
  <c r="BH847" i="3"/>
  <c r="BG847" i="3"/>
  <c r="BF847" i="3"/>
  <c r="BE847" i="3"/>
  <c r="T847" i="3"/>
  <c r="R847" i="3"/>
  <c r="P847" i="3"/>
  <c r="BK847" i="3"/>
  <c r="J847" i="3"/>
  <c r="BI841" i="3"/>
  <c r="BH841" i="3"/>
  <c r="BG841" i="3"/>
  <c r="BF841" i="3"/>
  <c r="BE841" i="3"/>
  <c r="T841" i="3"/>
  <c r="R841" i="3"/>
  <c r="P841" i="3"/>
  <c r="BK841" i="3"/>
  <c r="J841" i="3"/>
  <c r="BI839" i="3"/>
  <c r="BH839" i="3"/>
  <c r="BG839" i="3"/>
  <c r="BF839" i="3"/>
  <c r="BE839" i="3"/>
  <c r="T839" i="3"/>
  <c r="R839" i="3"/>
  <c r="P839" i="3"/>
  <c r="BK839" i="3"/>
  <c r="J839" i="3"/>
  <c r="BI837" i="3"/>
  <c r="BH837" i="3"/>
  <c r="BG837" i="3"/>
  <c r="BF837" i="3"/>
  <c r="BE837" i="3"/>
  <c r="T837" i="3"/>
  <c r="T836" i="3" s="1"/>
  <c r="R837" i="3"/>
  <c r="R836" i="3" s="1"/>
  <c r="P837" i="3"/>
  <c r="P836" i="3" s="1"/>
  <c r="BK837" i="3"/>
  <c r="BK836" i="3" s="1"/>
  <c r="J836" i="3" s="1"/>
  <c r="J75" i="3" s="1"/>
  <c r="J837" i="3"/>
  <c r="BI834" i="3"/>
  <c r="BH834" i="3"/>
  <c r="BG834" i="3"/>
  <c r="BF834" i="3"/>
  <c r="T834" i="3"/>
  <c r="R834" i="3"/>
  <c r="P834" i="3"/>
  <c r="BK834" i="3"/>
  <c r="J834" i="3"/>
  <c r="BE834" i="3" s="1"/>
  <c r="BI832" i="3"/>
  <c r="BH832" i="3"/>
  <c r="BG832" i="3"/>
  <c r="BF832" i="3"/>
  <c r="T832" i="3"/>
  <c r="R832" i="3"/>
  <c r="P832" i="3"/>
  <c r="BK832" i="3"/>
  <c r="J832" i="3"/>
  <c r="BE832" i="3" s="1"/>
  <c r="BI829" i="3"/>
  <c r="BH829" i="3"/>
  <c r="BG829" i="3"/>
  <c r="BF829" i="3"/>
  <c r="T829" i="3"/>
  <c r="R829" i="3"/>
  <c r="P829" i="3"/>
  <c r="BK829" i="3"/>
  <c r="J829" i="3"/>
  <c r="BE829" i="3" s="1"/>
  <c r="BI827" i="3"/>
  <c r="BH827" i="3"/>
  <c r="BG827" i="3"/>
  <c r="BF827" i="3"/>
  <c r="T827" i="3"/>
  <c r="R827" i="3"/>
  <c r="P827" i="3"/>
  <c r="BK827" i="3"/>
  <c r="J827" i="3"/>
  <c r="BE827" i="3" s="1"/>
  <c r="BI824" i="3"/>
  <c r="BH824" i="3"/>
  <c r="BG824" i="3"/>
  <c r="BF824" i="3"/>
  <c r="T824" i="3"/>
  <c r="R824" i="3"/>
  <c r="P824" i="3"/>
  <c r="BK824" i="3"/>
  <c r="J824" i="3"/>
  <c r="BE824" i="3" s="1"/>
  <c r="BI822" i="3"/>
  <c r="BH822" i="3"/>
  <c r="BG822" i="3"/>
  <c r="BF822" i="3"/>
  <c r="T822" i="3"/>
  <c r="R822" i="3"/>
  <c r="P822" i="3"/>
  <c r="BK822" i="3"/>
  <c r="J822" i="3"/>
  <c r="BE822" i="3" s="1"/>
  <c r="BI817" i="3"/>
  <c r="BH817" i="3"/>
  <c r="BG817" i="3"/>
  <c r="BF817" i="3"/>
  <c r="BE817" i="3"/>
  <c r="T817" i="3"/>
  <c r="R817" i="3"/>
  <c r="P817" i="3"/>
  <c r="BK817" i="3"/>
  <c r="J817" i="3"/>
  <c r="BI816" i="3"/>
  <c r="BH816" i="3"/>
  <c r="BG816" i="3"/>
  <c r="BF816" i="3"/>
  <c r="BE816" i="3"/>
  <c r="T816" i="3"/>
  <c r="R816" i="3"/>
  <c r="P816" i="3"/>
  <c r="BK816" i="3"/>
  <c r="J816" i="3"/>
  <c r="BI815" i="3"/>
  <c r="BH815" i="3"/>
  <c r="BG815" i="3"/>
  <c r="BF815" i="3"/>
  <c r="BE815" i="3"/>
  <c r="T815" i="3"/>
  <c r="R815" i="3"/>
  <c r="P815" i="3"/>
  <c r="BK815" i="3"/>
  <c r="J815" i="3"/>
  <c r="BI813" i="3"/>
  <c r="BH813" i="3"/>
  <c r="BG813" i="3"/>
  <c r="BF813" i="3"/>
  <c r="BE813" i="3"/>
  <c r="T813" i="3"/>
  <c r="R813" i="3"/>
  <c r="P813" i="3"/>
  <c r="BK813" i="3"/>
  <c r="J813" i="3"/>
  <c r="BI810" i="3"/>
  <c r="BH810" i="3"/>
  <c r="BG810" i="3"/>
  <c r="BF810" i="3"/>
  <c r="BE810" i="3"/>
  <c r="T810" i="3"/>
  <c r="R810" i="3"/>
  <c r="P810" i="3"/>
  <c r="BK810" i="3"/>
  <c r="J810" i="3"/>
  <c r="BI802" i="3"/>
  <c r="BH802" i="3"/>
  <c r="BG802" i="3"/>
  <c r="BF802" i="3"/>
  <c r="BE802" i="3"/>
  <c r="T802" i="3"/>
  <c r="R802" i="3"/>
  <c r="P802" i="3"/>
  <c r="BK802" i="3"/>
  <c r="J802" i="3"/>
  <c r="BI801" i="3"/>
  <c r="BH801" i="3"/>
  <c r="BG801" i="3"/>
  <c r="BF801" i="3"/>
  <c r="BE801" i="3"/>
  <c r="T801" i="3"/>
  <c r="R801" i="3"/>
  <c r="P801" i="3"/>
  <c r="BK801" i="3"/>
  <c r="J801" i="3"/>
  <c r="BI796" i="3"/>
  <c r="BH796" i="3"/>
  <c r="BG796" i="3"/>
  <c r="BF796" i="3"/>
  <c r="BE796" i="3"/>
  <c r="T796" i="3"/>
  <c r="R796" i="3"/>
  <c r="P796" i="3"/>
  <c r="BK796" i="3"/>
  <c r="J796" i="3"/>
  <c r="BI795" i="3"/>
  <c r="BH795" i="3"/>
  <c r="BG795" i="3"/>
  <c r="BF795" i="3"/>
  <c r="BE795" i="3"/>
  <c r="T795" i="3"/>
  <c r="R795" i="3"/>
  <c r="P795" i="3"/>
  <c r="BK795" i="3"/>
  <c r="J795" i="3"/>
  <c r="BI790" i="3"/>
  <c r="BH790" i="3"/>
  <c r="BG790" i="3"/>
  <c r="BF790" i="3"/>
  <c r="BE790" i="3"/>
  <c r="T790" i="3"/>
  <c r="T789" i="3" s="1"/>
  <c r="R790" i="3"/>
  <c r="R789" i="3" s="1"/>
  <c r="P790" i="3"/>
  <c r="P789" i="3" s="1"/>
  <c r="BK790" i="3"/>
  <c r="BK789" i="3" s="1"/>
  <c r="J789" i="3" s="1"/>
  <c r="J74" i="3" s="1"/>
  <c r="J790" i="3"/>
  <c r="BI787" i="3"/>
  <c r="BH787" i="3"/>
  <c r="BG787" i="3"/>
  <c r="BF787" i="3"/>
  <c r="T787" i="3"/>
  <c r="R787" i="3"/>
  <c r="P787" i="3"/>
  <c r="BK787" i="3"/>
  <c r="J787" i="3"/>
  <c r="BE787" i="3" s="1"/>
  <c r="BI785" i="3"/>
  <c r="BH785" i="3"/>
  <c r="BG785" i="3"/>
  <c r="BF785" i="3"/>
  <c r="T785" i="3"/>
  <c r="R785" i="3"/>
  <c r="P785" i="3"/>
  <c r="BK785" i="3"/>
  <c r="J785" i="3"/>
  <c r="BE785" i="3" s="1"/>
  <c r="BI782" i="3"/>
  <c r="BH782" i="3"/>
  <c r="BG782" i="3"/>
  <c r="BF782" i="3"/>
  <c r="T782" i="3"/>
  <c r="R782" i="3"/>
  <c r="P782" i="3"/>
  <c r="BK782" i="3"/>
  <c r="J782" i="3"/>
  <c r="BE782" i="3" s="1"/>
  <c r="BI775" i="3"/>
  <c r="BH775" i="3"/>
  <c r="BG775" i="3"/>
  <c r="BF775" i="3"/>
  <c r="T775" i="3"/>
  <c r="R775" i="3"/>
  <c r="P775" i="3"/>
  <c r="BK775" i="3"/>
  <c r="J775" i="3"/>
  <c r="BE775" i="3" s="1"/>
  <c r="BI771" i="3"/>
  <c r="BH771" i="3"/>
  <c r="BG771" i="3"/>
  <c r="BF771" i="3"/>
  <c r="T771" i="3"/>
  <c r="R771" i="3"/>
  <c r="P771" i="3"/>
  <c r="BK771" i="3"/>
  <c r="J771" i="3"/>
  <c r="BE771" i="3" s="1"/>
  <c r="BI766" i="3"/>
  <c r="BH766" i="3"/>
  <c r="BG766" i="3"/>
  <c r="BF766" i="3"/>
  <c r="T766" i="3"/>
  <c r="R766" i="3"/>
  <c r="P766" i="3"/>
  <c r="BK766" i="3"/>
  <c r="J766" i="3"/>
  <c r="BE766" i="3" s="1"/>
  <c r="BI759" i="3"/>
  <c r="BH759" i="3"/>
  <c r="BG759" i="3"/>
  <c r="BF759" i="3"/>
  <c r="T759" i="3"/>
  <c r="R759" i="3"/>
  <c r="P759" i="3"/>
  <c r="BK759" i="3"/>
  <c r="J759" i="3"/>
  <c r="BE759" i="3" s="1"/>
  <c r="BI757" i="3"/>
  <c r="BH757" i="3"/>
  <c r="BG757" i="3"/>
  <c r="BF757" i="3"/>
  <c r="T757" i="3"/>
  <c r="R757" i="3"/>
  <c r="P757" i="3"/>
  <c r="BK757" i="3"/>
  <c r="J757" i="3"/>
  <c r="BE757" i="3" s="1"/>
  <c r="BI750" i="3"/>
  <c r="BH750" i="3"/>
  <c r="BG750" i="3"/>
  <c r="BF750" i="3"/>
  <c r="BE750" i="3"/>
  <c r="T750" i="3"/>
  <c r="R750" i="3"/>
  <c r="P750" i="3"/>
  <c r="BK750" i="3"/>
  <c r="J750" i="3"/>
  <c r="BI747" i="3"/>
  <c r="BH747" i="3"/>
  <c r="BG747" i="3"/>
  <c r="BF747" i="3"/>
  <c r="BE747" i="3"/>
  <c r="T747" i="3"/>
  <c r="R747" i="3"/>
  <c r="P747" i="3"/>
  <c r="BK747" i="3"/>
  <c r="J747" i="3"/>
  <c r="BI740" i="3"/>
  <c r="BH740" i="3"/>
  <c r="BG740" i="3"/>
  <c r="BF740" i="3"/>
  <c r="BE740" i="3"/>
  <c r="T740" i="3"/>
  <c r="R740" i="3"/>
  <c r="P740" i="3"/>
  <c r="BK740" i="3"/>
  <c r="J740" i="3"/>
  <c r="BI735" i="3"/>
  <c r="BH735" i="3"/>
  <c r="BG735" i="3"/>
  <c r="BF735" i="3"/>
  <c r="BE735" i="3"/>
  <c r="T735" i="3"/>
  <c r="T734" i="3" s="1"/>
  <c r="R735" i="3"/>
  <c r="R734" i="3" s="1"/>
  <c r="R733" i="3" s="1"/>
  <c r="P735" i="3"/>
  <c r="P734" i="3" s="1"/>
  <c r="BK735" i="3"/>
  <c r="BK734" i="3" s="1"/>
  <c r="J735" i="3"/>
  <c r="BI731" i="3"/>
  <c r="BH731" i="3"/>
  <c r="BG731" i="3"/>
  <c r="BF731" i="3"/>
  <c r="BE731" i="3"/>
  <c r="T731" i="3"/>
  <c r="T730" i="3" s="1"/>
  <c r="R731" i="3"/>
  <c r="R730" i="3" s="1"/>
  <c r="P731" i="3"/>
  <c r="P730" i="3" s="1"/>
  <c r="BK731" i="3"/>
  <c r="BK730" i="3" s="1"/>
  <c r="J730" i="3" s="1"/>
  <c r="J71" i="3" s="1"/>
  <c r="J731" i="3"/>
  <c r="BI729" i="3"/>
  <c r="BH729" i="3"/>
  <c r="BG729" i="3"/>
  <c r="BF729" i="3"/>
  <c r="T729" i="3"/>
  <c r="R729" i="3"/>
  <c r="P729" i="3"/>
  <c r="BK729" i="3"/>
  <c r="J729" i="3"/>
  <c r="BE729" i="3" s="1"/>
  <c r="BI727" i="3"/>
  <c r="BH727" i="3"/>
  <c r="BG727" i="3"/>
  <c r="BF727" i="3"/>
  <c r="T727" i="3"/>
  <c r="R727" i="3"/>
  <c r="P727" i="3"/>
  <c r="BK727" i="3"/>
  <c r="J727" i="3"/>
  <c r="BE727" i="3" s="1"/>
  <c r="BI725" i="3"/>
  <c r="BH725" i="3"/>
  <c r="BG725" i="3"/>
  <c r="BF725" i="3"/>
  <c r="T725" i="3"/>
  <c r="R725" i="3"/>
  <c r="P725" i="3"/>
  <c r="BK725" i="3"/>
  <c r="J725" i="3"/>
  <c r="BE725" i="3" s="1"/>
  <c r="BI723" i="3"/>
  <c r="BH723" i="3"/>
  <c r="BG723" i="3"/>
  <c r="BF723" i="3"/>
  <c r="T723" i="3"/>
  <c r="R723" i="3"/>
  <c r="P723" i="3"/>
  <c r="BK723" i="3"/>
  <c r="J723" i="3"/>
  <c r="BE723" i="3" s="1"/>
  <c r="BI721" i="3"/>
  <c r="BH721" i="3"/>
  <c r="BG721" i="3"/>
  <c r="BF721" i="3"/>
  <c r="T721" i="3"/>
  <c r="R721" i="3"/>
  <c r="P721" i="3"/>
  <c r="BK721" i="3"/>
  <c r="J721" i="3"/>
  <c r="BE721" i="3" s="1"/>
  <c r="BI719" i="3"/>
  <c r="BH719" i="3"/>
  <c r="BG719" i="3"/>
  <c r="BF719" i="3"/>
  <c r="BE719" i="3"/>
  <c r="T719" i="3"/>
  <c r="R719" i="3"/>
  <c r="P719" i="3"/>
  <c r="BK719" i="3"/>
  <c r="J719" i="3"/>
  <c r="BI717" i="3"/>
  <c r="BH717" i="3"/>
  <c r="BG717" i="3"/>
  <c r="BF717" i="3"/>
  <c r="BE717" i="3"/>
  <c r="T717" i="3"/>
  <c r="R717" i="3"/>
  <c r="P717" i="3"/>
  <c r="BK717" i="3"/>
  <c r="J717" i="3"/>
  <c r="BI714" i="3"/>
  <c r="BH714" i="3"/>
  <c r="BG714" i="3"/>
  <c r="BF714" i="3"/>
  <c r="BE714" i="3"/>
  <c r="T714" i="3"/>
  <c r="R714" i="3"/>
  <c r="P714" i="3"/>
  <c r="BK714" i="3"/>
  <c r="J714" i="3"/>
  <c r="BI712" i="3"/>
  <c r="BH712" i="3"/>
  <c r="BG712" i="3"/>
  <c r="BF712" i="3"/>
  <c r="BE712" i="3"/>
  <c r="T712" i="3"/>
  <c r="R712" i="3"/>
  <c r="P712" i="3"/>
  <c r="BK712" i="3"/>
  <c r="J712" i="3"/>
  <c r="BI710" i="3"/>
  <c r="BH710" i="3"/>
  <c r="BG710" i="3"/>
  <c r="BF710" i="3"/>
  <c r="BE710" i="3"/>
  <c r="T710" i="3"/>
  <c r="R710" i="3"/>
  <c r="P710" i="3"/>
  <c r="BK710" i="3"/>
  <c r="J710" i="3"/>
  <c r="BI709" i="3"/>
  <c r="BH709" i="3"/>
  <c r="BG709" i="3"/>
  <c r="BF709" i="3"/>
  <c r="BE709" i="3"/>
  <c r="T709" i="3"/>
  <c r="R709" i="3"/>
  <c r="P709" i="3"/>
  <c r="BK709" i="3"/>
  <c r="J709" i="3"/>
  <c r="BI707" i="3"/>
  <c r="BH707" i="3"/>
  <c r="BG707" i="3"/>
  <c r="BF707" i="3"/>
  <c r="BE707" i="3"/>
  <c r="T707" i="3"/>
  <c r="R707" i="3"/>
  <c r="P707" i="3"/>
  <c r="BK707" i="3"/>
  <c r="J707" i="3"/>
  <c r="BI705" i="3"/>
  <c r="BH705" i="3"/>
  <c r="BG705" i="3"/>
  <c r="BF705" i="3"/>
  <c r="BE705" i="3"/>
  <c r="T705" i="3"/>
  <c r="R705" i="3"/>
  <c r="P705" i="3"/>
  <c r="BK705" i="3"/>
  <c r="J705" i="3"/>
  <c r="BI704" i="3"/>
  <c r="BH704" i="3"/>
  <c r="BG704" i="3"/>
  <c r="BF704" i="3"/>
  <c r="BE704" i="3"/>
  <c r="T704" i="3"/>
  <c r="R704" i="3"/>
  <c r="P704" i="3"/>
  <c r="BK704" i="3"/>
  <c r="J704" i="3"/>
  <c r="BI702" i="3"/>
  <c r="BH702" i="3"/>
  <c r="BG702" i="3"/>
  <c r="BF702" i="3"/>
  <c r="BE702" i="3"/>
  <c r="T702" i="3"/>
  <c r="R702" i="3"/>
  <c r="P702" i="3"/>
  <c r="BK702" i="3"/>
  <c r="J702" i="3"/>
  <c r="BI701" i="3"/>
  <c r="BH701" i="3"/>
  <c r="BG701" i="3"/>
  <c r="BF701" i="3"/>
  <c r="BE701" i="3"/>
  <c r="T701" i="3"/>
  <c r="R701" i="3"/>
  <c r="P701" i="3"/>
  <c r="BK701" i="3"/>
  <c r="J701" i="3"/>
  <c r="BI694" i="3"/>
  <c r="BH694" i="3"/>
  <c r="BG694" i="3"/>
  <c r="BF694" i="3"/>
  <c r="BE694" i="3"/>
  <c r="T694" i="3"/>
  <c r="R694" i="3"/>
  <c r="P694" i="3"/>
  <c r="BK694" i="3"/>
  <c r="J694" i="3"/>
  <c r="BI693" i="3"/>
  <c r="BH693" i="3"/>
  <c r="BG693" i="3"/>
  <c r="BF693" i="3"/>
  <c r="BE693" i="3"/>
  <c r="T693" i="3"/>
  <c r="R693" i="3"/>
  <c r="P693" i="3"/>
  <c r="BK693" i="3"/>
  <c r="J693" i="3"/>
  <c r="BI691" i="3"/>
  <c r="BH691" i="3"/>
  <c r="BG691" i="3"/>
  <c r="BF691" i="3"/>
  <c r="BE691" i="3"/>
  <c r="T691" i="3"/>
  <c r="R691" i="3"/>
  <c r="P691" i="3"/>
  <c r="BK691" i="3"/>
  <c r="J691" i="3"/>
  <c r="BI685" i="3"/>
  <c r="BH685" i="3"/>
  <c r="BG685" i="3"/>
  <c r="BF685" i="3"/>
  <c r="BE685" i="3"/>
  <c r="T685" i="3"/>
  <c r="R685" i="3"/>
  <c r="P685" i="3"/>
  <c r="BK685" i="3"/>
  <c r="J685" i="3"/>
  <c r="BI684" i="3"/>
  <c r="BH684" i="3"/>
  <c r="BG684" i="3"/>
  <c r="BF684" i="3"/>
  <c r="BE684" i="3"/>
  <c r="T684" i="3"/>
  <c r="R684" i="3"/>
  <c r="P684" i="3"/>
  <c r="BK684" i="3"/>
  <c r="J684" i="3"/>
  <c r="BI682" i="3"/>
  <c r="BH682" i="3"/>
  <c r="BG682" i="3"/>
  <c r="BF682" i="3"/>
  <c r="BE682" i="3"/>
  <c r="T682" i="3"/>
  <c r="R682" i="3"/>
  <c r="P682" i="3"/>
  <c r="BK682" i="3"/>
  <c r="J682" i="3"/>
  <c r="BI677" i="3"/>
  <c r="BH677" i="3"/>
  <c r="BG677" i="3"/>
  <c r="BF677" i="3"/>
  <c r="BE677" i="3"/>
  <c r="T677" i="3"/>
  <c r="R677" i="3"/>
  <c r="P677" i="3"/>
  <c r="BK677" i="3"/>
  <c r="J677" i="3"/>
  <c r="BI675" i="3"/>
  <c r="BH675" i="3"/>
  <c r="BG675" i="3"/>
  <c r="BF675" i="3"/>
  <c r="BE675" i="3"/>
  <c r="T675" i="3"/>
  <c r="R675" i="3"/>
  <c r="P675" i="3"/>
  <c r="BK675" i="3"/>
  <c r="J675" i="3"/>
  <c r="BI670" i="3"/>
  <c r="BH670" i="3"/>
  <c r="BG670" i="3"/>
  <c r="BF670" i="3"/>
  <c r="BE670" i="3"/>
  <c r="T670" i="3"/>
  <c r="R670" i="3"/>
  <c r="P670" i="3"/>
  <c r="BK670" i="3"/>
  <c r="J670" i="3"/>
  <c r="BI663" i="3"/>
  <c r="BH663" i="3"/>
  <c r="BG663" i="3"/>
  <c r="BF663" i="3"/>
  <c r="BE663" i="3"/>
  <c r="T663" i="3"/>
  <c r="R663" i="3"/>
  <c r="P663" i="3"/>
  <c r="BK663" i="3"/>
  <c r="J663" i="3"/>
  <c r="BI661" i="3"/>
  <c r="BH661" i="3"/>
  <c r="BG661" i="3"/>
  <c r="BF661" i="3"/>
  <c r="BE661" i="3"/>
  <c r="T661" i="3"/>
  <c r="T660" i="3" s="1"/>
  <c r="R661" i="3"/>
  <c r="R660" i="3" s="1"/>
  <c r="P661" i="3"/>
  <c r="P660" i="3" s="1"/>
  <c r="BK661" i="3"/>
  <c r="BK660" i="3" s="1"/>
  <c r="J660" i="3" s="1"/>
  <c r="J70" i="3" s="1"/>
  <c r="J661" i="3"/>
  <c r="BI658" i="3"/>
  <c r="BH658" i="3"/>
  <c r="BG658" i="3"/>
  <c r="BF658" i="3"/>
  <c r="T658" i="3"/>
  <c r="R658" i="3"/>
  <c r="P658" i="3"/>
  <c r="BK658" i="3"/>
  <c r="J658" i="3"/>
  <c r="BE658" i="3" s="1"/>
  <c r="BI655" i="3"/>
  <c r="BH655" i="3"/>
  <c r="BG655" i="3"/>
  <c r="BF655" i="3"/>
  <c r="T655" i="3"/>
  <c r="R655" i="3"/>
  <c r="P655" i="3"/>
  <c r="BK655" i="3"/>
  <c r="J655" i="3"/>
  <c r="BE655" i="3" s="1"/>
  <c r="BI649" i="3"/>
  <c r="BH649" i="3"/>
  <c r="BG649" i="3"/>
  <c r="BF649" i="3"/>
  <c r="T649" i="3"/>
  <c r="R649" i="3"/>
  <c r="P649" i="3"/>
  <c r="BK649" i="3"/>
  <c r="J649" i="3"/>
  <c r="BE649" i="3" s="1"/>
  <c r="BI646" i="3"/>
  <c r="BH646" i="3"/>
  <c r="BG646" i="3"/>
  <c r="BF646" i="3"/>
  <c r="T646" i="3"/>
  <c r="R646" i="3"/>
  <c r="P646" i="3"/>
  <c r="BK646" i="3"/>
  <c r="J646" i="3"/>
  <c r="BE646" i="3" s="1"/>
  <c r="BI643" i="3"/>
  <c r="BH643" i="3"/>
  <c r="BG643" i="3"/>
  <c r="BF643" i="3"/>
  <c r="T643" i="3"/>
  <c r="R643" i="3"/>
  <c r="P643" i="3"/>
  <c r="BK643" i="3"/>
  <c r="J643" i="3"/>
  <c r="BE643" i="3" s="1"/>
  <c r="BI640" i="3"/>
  <c r="BH640" i="3"/>
  <c r="BG640" i="3"/>
  <c r="BF640" i="3"/>
  <c r="T640" i="3"/>
  <c r="R640" i="3"/>
  <c r="P640" i="3"/>
  <c r="BK640" i="3"/>
  <c r="J640" i="3"/>
  <c r="BE640" i="3" s="1"/>
  <c r="BI638" i="3"/>
  <c r="BH638" i="3"/>
  <c r="BG638" i="3"/>
  <c r="BF638" i="3"/>
  <c r="T638" i="3"/>
  <c r="R638" i="3"/>
  <c r="P638" i="3"/>
  <c r="BK638" i="3"/>
  <c r="J638" i="3"/>
  <c r="BE638" i="3" s="1"/>
  <c r="BI635" i="3"/>
  <c r="BH635" i="3"/>
  <c r="BG635" i="3"/>
  <c r="BF635" i="3"/>
  <c r="T635" i="3"/>
  <c r="R635" i="3"/>
  <c r="P635" i="3"/>
  <c r="BK635" i="3"/>
  <c r="J635" i="3"/>
  <c r="BE635" i="3" s="1"/>
  <c r="BI633" i="3"/>
  <c r="BH633" i="3"/>
  <c r="BG633" i="3"/>
  <c r="BF633" i="3"/>
  <c r="T633" i="3"/>
  <c r="R633" i="3"/>
  <c r="P633" i="3"/>
  <c r="BK633" i="3"/>
  <c r="J633" i="3"/>
  <c r="BE633" i="3" s="1"/>
  <c r="BI630" i="3"/>
  <c r="BH630" i="3"/>
  <c r="BG630" i="3"/>
  <c r="BF630" i="3"/>
  <c r="T630" i="3"/>
  <c r="R630" i="3"/>
  <c r="P630" i="3"/>
  <c r="BK630" i="3"/>
  <c r="J630" i="3"/>
  <c r="BE630" i="3" s="1"/>
  <c r="BI628" i="3"/>
  <c r="BH628" i="3"/>
  <c r="BG628" i="3"/>
  <c r="BF628" i="3"/>
  <c r="T628" i="3"/>
  <c r="R628" i="3"/>
  <c r="P628" i="3"/>
  <c r="BK628" i="3"/>
  <c r="J628" i="3"/>
  <c r="BE628" i="3" s="1"/>
  <c r="BI625" i="3"/>
  <c r="BH625" i="3"/>
  <c r="BG625" i="3"/>
  <c r="BF625" i="3"/>
  <c r="T625" i="3"/>
  <c r="R625" i="3"/>
  <c r="P625" i="3"/>
  <c r="BK625" i="3"/>
  <c r="J625" i="3"/>
  <c r="BE625" i="3" s="1"/>
  <c r="BI622" i="3"/>
  <c r="BH622" i="3"/>
  <c r="BG622" i="3"/>
  <c r="BF622" i="3"/>
  <c r="T622" i="3"/>
  <c r="R622" i="3"/>
  <c r="P622" i="3"/>
  <c r="BK622" i="3"/>
  <c r="J622" i="3"/>
  <c r="BE622" i="3" s="1"/>
  <c r="BI619" i="3"/>
  <c r="BH619" i="3"/>
  <c r="BG619" i="3"/>
  <c r="BF619" i="3"/>
  <c r="T619" i="3"/>
  <c r="R619" i="3"/>
  <c r="P619" i="3"/>
  <c r="BK619" i="3"/>
  <c r="J619" i="3"/>
  <c r="BE619" i="3" s="1"/>
  <c r="BI616" i="3"/>
  <c r="BH616" i="3"/>
  <c r="BG616" i="3"/>
  <c r="BF616" i="3"/>
  <c r="T616" i="3"/>
  <c r="R616" i="3"/>
  <c r="P616" i="3"/>
  <c r="BK616" i="3"/>
  <c r="J616" i="3"/>
  <c r="BE616" i="3" s="1"/>
  <c r="BI613" i="3"/>
  <c r="BH613" i="3"/>
  <c r="BG613" i="3"/>
  <c r="BF613" i="3"/>
  <c r="T613" i="3"/>
  <c r="R613" i="3"/>
  <c r="P613" i="3"/>
  <c r="BK613" i="3"/>
  <c r="J613" i="3"/>
  <c r="BE613" i="3" s="1"/>
  <c r="BI610" i="3"/>
  <c r="BH610" i="3"/>
  <c r="BG610" i="3"/>
  <c r="BF610" i="3"/>
  <c r="BE610" i="3"/>
  <c r="T610" i="3"/>
  <c r="R610" i="3"/>
  <c r="P610" i="3"/>
  <c r="BK610" i="3"/>
  <c r="J610" i="3"/>
  <c r="BI607" i="3"/>
  <c r="BH607" i="3"/>
  <c r="BG607" i="3"/>
  <c r="BF607" i="3"/>
  <c r="T607" i="3"/>
  <c r="R607" i="3"/>
  <c r="P607" i="3"/>
  <c r="BK607" i="3"/>
  <c r="J607" i="3"/>
  <c r="BE607" i="3" s="1"/>
  <c r="BI604" i="3"/>
  <c r="BH604" i="3"/>
  <c r="BG604" i="3"/>
  <c r="BF604" i="3"/>
  <c r="BE604" i="3"/>
  <c r="T604" i="3"/>
  <c r="R604" i="3"/>
  <c r="P604" i="3"/>
  <c r="BK604" i="3"/>
  <c r="J604" i="3"/>
  <c r="BI601" i="3"/>
  <c r="BH601" i="3"/>
  <c r="BG601" i="3"/>
  <c r="BF601" i="3"/>
  <c r="BE601" i="3"/>
  <c r="T601" i="3"/>
  <c r="R601" i="3"/>
  <c r="P601" i="3"/>
  <c r="BK601" i="3"/>
  <c r="J601" i="3"/>
  <c r="BI598" i="3"/>
  <c r="BH598" i="3"/>
  <c r="BG598" i="3"/>
  <c r="BF598" i="3"/>
  <c r="BE598" i="3"/>
  <c r="T598" i="3"/>
  <c r="R598" i="3"/>
  <c r="P598" i="3"/>
  <c r="BK598" i="3"/>
  <c r="J598" i="3"/>
  <c r="BI593" i="3"/>
  <c r="BH593" i="3"/>
  <c r="BG593" i="3"/>
  <c r="BF593" i="3"/>
  <c r="BE593" i="3"/>
  <c r="T593" i="3"/>
  <c r="R593" i="3"/>
  <c r="R592" i="3" s="1"/>
  <c r="P593" i="3"/>
  <c r="P592" i="3" s="1"/>
  <c r="BK593" i="3"/>
  <c r="J593" i="3"/>
  <c r="BI591" i="3"/>
  <c r="BH591" i="3"/>
  <c r="BG591" i="3"/>
  <c r="BF591" i="3"/>
  <c r="T591" i="3"/>
  <c r="R591" i="3"/>
  <c r="P591" i="3"/>
  <c r="BK591" i="3"/>
  <c r="J591" i="3"/>
  <c r="BE591" i="3" s="1"/>
  <c r="BI589" i="3"/>
  <c r="BH589" i="3"/>
  <c r="BG589" i="3"/>
  <c r="BF589" i="3"/>
  <c r="T589" i="3"/>
  <c r="T588" i="3" s="1"/>
  <c r="R589" i="3"/>
  <c r="R588" i="3" s="1"/>
  <c r="P589" i="3"/>
  <c r="P588" i="3" s="1"/>
  <c r="BK589" i="3"/>
  <c r="BK588" i="3" s="1"/>
  <c r="J588" i="3" s="1"/>
  <c r="J68" i="3" s="1"/>
  <c r="J589" i="3"/>
  <c r="BE589" i="3" s="1"/>
  <c r="BI585" i="3"/>
  <c r="BH585" i="3"/>
  <c r="BG585" i="3"/>
  <c r="BF585" i="3"/>
  <c r="BE585" i="3"/>
  <c r="T585" i="3"/>
  <c r="R585" i="3"/>
  <c r="P585" i="3"/>
  <c r="BK585" i="3"/>
  <c r="J585" i="3"/>
  <c r="BI583" i="3"/>
  <c r="BH583" i="3"/>
  <c r="BG583" i="3"/>
  <c r="BF583" i="3"/>
  <c r="BE583" i="3"/>
  <c r="T583" i="3"/>
  <c r="R583" i="3"/>
  <c r="P583" i="3"/>
  <c r="BK583" i="3"/>
  <c r="J583" i="3"/>
  <c r="BI581" i="3"/>
  <c r="BH581" i="3"/>
  <c r="BG581" i="3"/>
  <c r="BF581" i="3"/>
  <c r="BE581" i="3"/>
  <c r="T581" i="3"/>
  <c r="R581" i="3"/>
  <c r="P581" i="3"/>
  <c r="BK581" i="3"/>
  <c r="J581" i="3"/>
  <c r="BI579" i="3"/>
  <c r="BH579" i="3"/>
  <c r="BG579" i="3"/>
  <c r="BF579" i="3"/>
  <c r="BE579" i="3"/>
  <c r="T579" i="3"/>
  <c r="R579" i="3"/>
  <c r="P579" i="3"/>
  <c r="BK579" i="3"/>
  <c r="J579" i="3"/>
  <c r="BI577" i="3"/>
  <c r="BH577" i="3"/>
  <c r="BG577" i="3"/>
  <c r="BF577" i="3"/>
  <c r="BE577" i="3"/>
  <c r="T577" i="3"/>
  <c r="R577" i="3"/>
  <c r="P577" i="3"/>
  <c r="BK577" i="3"/>
  <c r="J577" i="3"/>
  <c r="BI575" i="3"/>
  <c r="BH575" i="3"/>
  <c r="BG575" i="3"/>
  <c r="BF575" i="3"/>
  <c r="BE575" i="3"/>
  <c r="T575" i="3"/>
  <c r="R575" i="3"/>
  <c r="P575" i="3"/>
  <c r="BK575" i="3"/>
  <c r="J575" i="3"/>
  <c r="BI573" i="3"/>
  <c r="BH573" i="3"/>
  <c r="BG573" i="3"/>
  <c r="BF573" i="3"/>
  <c r="BE573" i="3"/>
  <c r="T573" i="3"/>
  <c r="R573" i="3"/>
  <c r="P573" i="3"/>
  <c r="BK573" i="3"/>
  <c r="J573" i="3"/>
  <c r="BI571" i="3"/>
  <c r="BH571" i="3"/>
  <c r="BG571" i="3"/>
  <c r="BF571" i="3"/>
  <c r="BE571" i="3"/>
  <c r="T571" i="3"/>
  <c r="R571" i="3"/>
  <c r="P571" i="3"/>
  <c r="BK571" i="3"/>
  <c r="J571" i="3"/>
  <c r="BI569" i="3"/>
  <c r="BH569" i="3"/>
  <c r="BG569" i="3"/>
  <c r="BF569" i="3"/>
  <c r="BE569" i="3"/>
  <c r="T569" i="3"/>
  <c r="R569" i="3"/>
  <c r="P569" i="3"/>
  <c r="BK569" i="3"/>
  <c r="J569" i="3"/>
  <c r="BI567" i="3"/>
  <c r="BH567" i="3"/>
  <c r="BG567" i="3"/>
  <c r="BF567" i="3"/>
  <c r="BE567" i="3"/>
  <c r="T567" i="3"/>
  <c r="R567" i="3"/>
  <c r="P567" i="3"/>
  <c r="BK567" i="3"/>
  <c r="J567" i="3"/>
  <c r="BI565" i="3"/>
  <c r="BH565" i="3"/>
  <c r="BG565" i="3"/>
  <c r="BF565" i="3"/>
  <c r="BE565" i="3"/>
  <c r="T565" i="3"/>
  <c r="R565" i="3"/>
  <c r="P565" i="3"/>
  <c r="BK565" i="3"/>
  <c r="J565" i="3"/>
  <c r="BI559" i="3"/>
  <c r="BH559" i="3"/>
  <c r="BG559" i="3"/>
  <c r="BF559" i="3"/>
  <c r="BE559" i="3"/>
  <c r="T559" i="3"/>
  <c r="R559" i="3"/>
  <c r="P559" i="3"/>
  <c r="BK559" i="3"/>
  <c r="J559" i="3"/>
  <c r="BI550" i="3"/>
  <c r="BH550" i="3"/>
  <c r="BG550" i="3"/>
  <c r="BF550" i="3"/>
  <c r="BE550" i="3"/>
  <c r="T550" i="3"/>
  <c r="R550" i="3"/>
  <c r="P550" i="3"/>
  <c r="BK550" i="3"/>
  <c r="J550" i="3"/>
  <c r="BI548" i="3"/>
  <c r="BH548" i="3"/>
  <c r="BG548" i="3"/>
  <c r="BF548" i="3"/>
  <c r="BE548" i="3"/>
  <c r="T548" i="3"/>
  <c r="R548" i="3"/>
  <c r="P548" i="3"/>
  <c r="BK548" i="3"/>
  <c r="J548" i="3"/>
  <c r="BI546" i="3"/>
  <c r="BH546" i="3"/>
  <c r="BG546" i="3"/>
  <c r="BF546" i="3"/>
  <c r="BE546" i="3"/>
  <c r="T546" i="3"/>
  <c r="R546" i="3"/>
  <c r="P546" i="3"/>
  <c r="BK546" i="3"/>
  <c r="J546" i="3"/>
  <c r="BI544" i="3"/>
  <c r="BH544" i="3"/>
  <c r="BG544" i="3"/>
  <c r="BF544" i="3"/>
  <c r="BE544" i="3"/>
  <c r="T544" i="3"/>
  <c r="R544" i="3"/>
  <c r="P544" i="3"/>
  <c r="BK544" i="3"/>
  <c r="J544" i="3"/>
  <c r="BI543" i="3"/>
  <c r="BH543" i="3"/>
  <c r="BG543" i="3"/>
  <c r="BF543" i="3"/>
  <c r="BE543" i="3"/>
  <c r="T543" i="3"/>
  <c r="R543" i="3"/>
  <c r="P543" i="3"/>
  <c r="BK543" i="3"/>
  <c r="J543" i="3"/>
  <c r="BI542" i="3"/>
  <c r="BH542" i="3"/>
  <c r="BG542" i="3"/>
  <c r="BF542" i="3"/>
  <c r="BE542" i="3"/>
  <c r="T542" i="3"/>
  <c r="R542" i="3"/>
  <c r="P542" i="3"/>
  <c r="BK542" i="3"/>
  <c r="J542" i="3"/>
  <c r="BI540" i="3"/>
  <c r="BH540" i="3"/>
  <c r="BG540" i="3"/>
  <c r="BF540" i="3"/>
  <c r="BE540" i="3"/>
  <c r="T540" i="3"/>
  <c r="R540" i="3"/>
  <c r="P540" i="3"/>
  <c r="BK540" i="3"/>
  <c r="J540" i="3"/>
  <c r="BI537" i="3"/>
  <c r="BH537" i="3"/>
  <c r="BG537" i="3"/>
  <c r="BF537" i="3"/>
  <c r="BE537" i="3"/>
  <c r="T537" i="3"/>
  <c r="R537" i="3"/>
  <c r="P537" i="3"/>
  <c r="BK537" i="3"/>
  <c r="J537" i="3"/>
  <c r="BI534" i="3"/>
  <c r="BH534" i="3"/>
  <c r="BG534" i="3"/>
  <c r="BF534" i="3"/>
  <c r="BE534" i="3"/>
  <c r="T534" i="3"/>
  <c r="R534" i="3"/>
  <c r="P534" i="3"/>
  <c r="BK534" i="3"/>
  <c r="J534" i="3"/>
  <c r="BI530" i="3"/>
  <c r="BH530" i="3"/>
  <c r="BG530" i="3"/>
  <c r="BF530" i="3"/>
  <c r="BE530" i="3"/>
  <c r="T530" i="3"/>
  <c r="R530" i="3"/>
  <c r="P530" i="3"/>
  <c r="BK530" i="3"/>
  <c r="J530" i="3"/>
  <c r="BI527" i="3"/>
  <c r="BH527" i="3"/>
  <c r="BG527" i="3"/>
  <c r="BF527" i="3"/>
  <c r="BE527" i="3"/>
  <c r="T527" i="3"/>
  <c r="R527" i="3"/>
  <c r="P527" i="3"/>
  <c r="BK527" i="3"/>
  <c r="J527" i="3"/>
  <c r="BI511" i="3"/>
  <c r="BH511" i="3"/>
  <c r="BG511" i="3"/>
  <c r="BF511" i="3"/>
  <c r="BE511" i="3"/>
  <c r="T511" i="3"/>
  <c r="R511" i="3"/>
  <c r="P511" i="3"/>
  <c r="BK511" i="3"/>
  <c r="J511" i="3"/>
  <c r="BI501" i="3"/>
  <c r="BH501" i="3"/>
  <c r="BG501" i="3"/>
  <c r="BF501" i="3"/>
  <c r="BE501" i="3"/>
  <c r="T501" i="3"/>
  <c r="R501" i="3"/>
  <c r="P501" i="3"/>
  <c r="BK501" i="3"/>
  <c r="J501" i="3"/>
  <c r="BI464" i="3"/>
  <c r="BH464" i="3"/>
  <c r="BG464" i="3"/>
  <c r="BF464" i="3"/>
  <c r="BE464" i="3"/>
  <c r="T464" i="3"/>
  <c r="R464" i="3"/>
  <c r="P464" i="3"/>
  <c r="BK464" i="3"/>
  <c r="J464" i="3"/>
  <c r="BI461" i="3"/>
  <c r="BH461" i="3"/>
  <c r="BG461" i="3"/>
  <c r="BF461" i="3"/>
  <c r="BE461" i="3"/>
  <c r="T461" i="3"/>
  <c r="R461" i="3"/>
  <c r="P461" i="3"/>
  <c r="BK461" i="3"/>
  <c r="J461" i="3"/>
  <c r="BI459" i="3"/>
  <c r="BH459" i="3"/>
  <c r="BG459" i="3"/>
  <c r="BF459" i="3"/>
  <c r="BE459" i="3"/>
  <c r="T459" i="3"/>
  <c r="R459" i="3"/>
  <c r="P459" i="3"/>
  <c r="BK459" i="3"/>
  <c r="J459" i="3"/>
  <c r="BI457" i="3"/>
  <c r="BH457" i="3"/>
  <c r="BG457" i="3"/>
  <c r="BF457" i="3"/>
  <c r="BE457" i="3"/>
  <c r="T457" i="3"/>
  <c r="R457" i="3"/>
  <c r="P457" i="3"/>
  <c r="BK457" i="3"/>
  <c r="J457" i="3"/>
  <c r="BI454" i="3"/>
  <c r="BH454" i="3"/>
  <c r="BG454" i="3"/>
  <c r="BF454" i="3"/>
  <c r="BE454" i="3"/>
  <c r="T454" i="3"/>
  <c r="R454" i="3"/>
  <c r="P454" i="3"/>
  <c r="BK454" i="3"/>
  <c r="J454" i="3"/>
  <c r="BI430" i="3"/>
  <c r="BH430" i="3"/>
  <c r="BG430" i="3"/>
  <c r="BF430" i="3"/>
  <c r="BE430" i="3"/>
  <c r="T430" i="3"/>
  <c r="R430" i="3"/>
  <c r="P430" i="3"/>
  <c r="BK430" i="3"/>
  <c r="J430" i="3"/>
  <c r="BI427" i="3"/>
  <c r="BH427" i="3"/>
  <c r="BG427" i="3"/>
  <c r="BF427" i="3"/>
  <c r="BE427" i="3"/>
  <c r="T427" i="3"/>
  <c r="R427" i="3"/>
  <c r="P427" i="3"/>
  <c r="BK427" i="3"/>
  <c r="J427" i="3"/>
  <c r="BI423" i="3"/>
  <c r="BH423" i="3"/>
  <c r="BG423" i="3"/>
  <c r="BF423" i="3"/>
  <c r="BE423" i="3"/>
  <c r="T423" i="3"/>
  <c r="R423" i="3"/>
  <c r="P423" i="3"/>
  <c r="BK423" i="3"/>
  <c r="J423" i="3"/>
  <c r="BI420" i="3"/>
  <c r="BH420" i="3"/>
  <c r="BG420" i="3"/>
  <c r="BF420" i="3"/>
  <c r="BE420" i="3"/>
  <c r="T420" i="3"/>
  <c r="R420" i="3"/>
  <c r="P420" i="3"/>
  <c r="BK420" i="3"/>
  <c r="J420" i="3"/>
  <c r="BI418" i="3"/>
  <c r="BH418" i="3"/>
  <c r="BG418" i="3"/>
  <c r="BF418" i="3"/>
  <c r="BE418" i="3"/>
  <c r="T418" i="3"/>
  <c r="R418" i="3"/>
  <c r="P418" i="3"/>
  <c r="BK418" i="3"/>
  <c r="J418" i="3"/>
  <c r="BI413" i="3"/>
  <c r="BH413" i="3"/>
  <c r="BG413" i="3"/>
  <c r="BF413" i="3"/>
  <c r="BE413" i="3"/>
  <c r="T413" i="3"/>
  <c r="R413" i="3"/>
  <c r="P413" i="3"/>
  <c r="BK413" i="3"/>
  <c r="J413" i="3"/>
  <c r="BI411" i="3"/>
  <c r="BH411" i="3"/>
  <c r="BG411" i="3"/>
  <c r="BF411" i="3"/>
  <c r="BE411" i="3"/>
  <c r="T411" i="3"/>
  <c r="R411" i="3"/>
  <c r="P411" i="3"/>
  <c r="BK411" i="3"/>
  <c r="J411" i="3"/>
  <c r="BI409" i="3"/>
  <c r="BH409" i="3"/>
  <c r="BG409" i="3"/>
  <c r="BF409" i="3"/>
  <c r="BE409" i="3"/>
  <c r="T409" i="3"/>
  <c r="R409" i="3"/>
  <c r="P409" i="3"/>
  <c r="BK409" i="3"/>
  <c r="J409" i="3"/>
  <c r="BI408" i="3"/>
  <c r="BH408" i="3"/>
  <c r="BG408" i="3"/>
  <c r="BF408" i="3"/>
  <c r="BE408" i="3"/>
  <c r="T408" i="3"/>
  <c r="R408" i="3"/>
  <c r="P408" i="3"/>
  <c r="BK408" i="3"/>
  <c r="J408" i="3"/>
  <c r="BI406" i="3"/>
  <c r="BH406" i="3"/>
  <c r="BG406" i="3"/>
  <c r="BF406" i="3"/>
  <c r="BE406" i="3"/>
  <c r="T406" i="3"/>
  <c r="R406" i="3"/>
  <c r="P406" i="3"/>
  <c r="BK406" i="3"/>
  <c r="J406" i="3"/>
  <c r="BI401" i="3"/>
  <c r="BH401" i="3"/>
  <c r="BG401" i="3"/>
  <c r="BF401" i="3"/>
  <c r="BE401" i="3"/>
  <c r="T401" i="3"/>
  <c r="R401" i="3"/>
  <c r="P401" i="3"/>
  <c r="BK401" i="3"/>
  <c r="J401" i="3"/>
  <c r="BI395" i="3"/>
  <c r="BH395" i="3"/>
  <c r="BG395" i="3"/>
  <c r="BF395" i="3"/>
  <c r="BE395" i="3"/>
  <c r="T395" i="3"/>
  <c r="R395" i="3"/>
  <c r="P395" i="3"/>
  <c r="BK395" i="3"/>
  <c r="J395" i="3"/>
  <c r="BI390" i="3"/>
  <c r="BH390" i="3"/>
  <c r="BG390" i="3"/>
  <c r="BF390" i="3"/>
  <c r="BE390" i="3"/>
  <c r="T390" i="3"/>
  <c r="R390" i="3"/>
  <c r="P390" i="3"/>
  <c r="BK390" i="3"/>
  <c r="J390" i="3"/>
  <c r="BI387" i="3"/>
  <c r="BH387" i="3"/>
  <c r="BG387" i="3"/>
  <c r="BF387" i="3"/>
  <c r="BE387" i="3"/>
  <c r="T387" i="3"/>
  <c r="R387" i="3"/>
  <c r="P387" i="3"/>
  <c r="BK387" i="3"/>
  <c r="J387" i="3"/>
  <c r="BI379" i="3"/>
  <c r="BH379" i="3"/>
  <c r="BG379" i="3"/>
  <c r="BF379" i="3"/>
  <c r="BE379" i="3"/>
  <c r="T379" i="3"/>
  <c r="R379" i="3"/>
  <c r="P379" i="3"/>
  <c r="BK379" i="3"/>
  <c r="J379" i="3"/>
  <c r="BI373" i="3"/>
  <c r="BH373" i="3"/>
  <c r="BG373" i="3"/>
  <c r="BF373" i="3"/>
  <c r="BE373" i="3"/>
  <c r="T373" i="3"/>
  <c r="T372" i="3" s="1"/>
  <c r="R373" i="3"/>
  <c r="R372" i="3" s="1"/>
  <c r="P373" i="3"/>
  <c r="P372" i="3" s="1"/>
  <c r="BK373" i="3"/>
  <c r="BK372" i="3" s="1"/>
  <c r="J372" i="3" s="1"/>
  <c r="J67" i="3" s="1"/>
  <c r="J373" i="3"/>
  <c r="BI371" i="3"/>
  <c r="BH371" i="3"/>
  <c r="BG371" i="3"/>
  <c r="BF371" i="3"/>
  <c r="T371" i="3"/>
  <c r="R371" i="3"/>
  <c r="P371" i="3"/>
  <c r="BK371" i="3"/>
  <c r="J371" i="3"/>
  <c r="BE371" i="3" s="1"/>
  <c r="BI368" i="3"/>
  <c r="BH368" i="3"/>
  <c r="BG368" i="3"/>
  <c r="BF368" i="3"/>
  <c r="T368" i="3"/>
  <c r="R368" i="3"/>
  <c r="P368" i="3"/>
  <c r="BK368" i="3"/>
  <c r="J368" i="3"/>
  <c r="BE368" i="3" s="1"/>
  <c r="BI362" i="3"/>
  <c r="BH362" i="3"/>
  <c r="BG362" i="3"/>
  <c r="BF362" i="3"/>
  <c r="T362" i="3"/>
  <c r="R362" i="3"/>
  <c r="P362" i="3"/>
  <c r="BK362" i="3"/>
  <c r="J362" i="3"/>
  <c r="BE362" i="3" s="1"/>
  <c r="BI357" i="3"/>
  <c r="BH357" i="3"/>
  <c r="BG357" i="3"/>
  <c r="BF357" i="3"/>
  <c r="T357" i="3"/>
  <c r="R357" i="3"/>
  <c r="P357" i="3"/>
  <c r="BK357" i="3"/>
  <c r="J357" i="3"/>
  <c r="BE357" i="3" s="1"/>
  <c r="BI355" i="3"/>
  <c r="BH355" i="3"/>
  <c r="BG355" i="3"/>
  <c r="BF355" i="3"/>
  <c r="T355" i="3"/>
  <c r="R355" i="3"/>
  <c r="P355" i="3"/>
  <c r="BK355" i="3"/>
  <c r="J355" i="3"/>
  <c r="BE355" i="3" s="1"/>
  <c r="BI348" i="3"/>
  <c r="BH348" i="3"/>
  <c r="BG348" i="3"/>
  <c r="BF348" i="3"/>
  <c r="T348" i="3"/>
  <c r="R348" i="3"/>
  <c r="P348" i="3"/>
  <c r="BK348" i="3"/>
  <c r="J348" i="3"/>
  <c r="BE348" i="3" s="1"/>
  <c r="BI346" i="3"/>
  <c r="BH346" i="3"/>
  <c r="BG346" i="3"/>
  <c r="BF346" i="3"/>
  <c r="T346" i="3"/>
  <c r="R346" i="3"/>
  <c r="P346" i="3"/>
  <c r="BK346" i="3"/>
  <c r="J346" i="3"/>
  <c r="BE346" i="3" s="1"/>
  <c r="BI341" i="3"/>
  <c r="BH341" i="3"/>
  <c r="BG341" i="3"/>
  <c r="BF341" i="3"/>
  <c r="T341" i="3"/>
  <c r="R341" i="3"/>
  <c r="P341" i="3"/>
  <c r="BK341" i="3"/>
  <c r="J341" i="3"/>
  <c r="BE341" i="3" s="1"/>
  <c r="BI337" i="3"/>
  <c r="BH337" i="3"/>
  <c r="BG337" i="3"/>
  <c r="BF337" i="3"/>
  <c r="T337" i="3"/>
  <c r="R337" i="3"/>
  <c r="P337" i="3"/>
  <c r="BK337" i="3"/>
  <c r="J337" i="3"/>
  <c r="BE337" i="3" s="1"/>
  <c r="BI335" i="3"/>
  <c r="BH335" i="3"/>
  <c r="BG335" i="3"/>
  <c r="BF335" i="3"/>
  <c r="T335" i="3"/>
  <c r="R335" i="3"/>
  <c r="P335" i="3"/>
  <c r="BK335" i="3"/>
  <c r="J335" i="3"/>
  <c r="BE335" i="3" s="1"/>
  <c r="BI333" i="3"/>
  <c r="BH333" i="3"/>
  <c r="BG333" i="3"/>
  <c r="BF333" i="3"/>
  <c r="T333" i="3"/>
  <c r="R333" i="3"/>
  <c r="P333" i="3"/>
  <c r="BK333" i="3"/>
  <c r="J333" i="3"/>
  <c r="BE333" i="3" s="1"/>
  <c r="BI331" i="3"/>
  <c r="BH331" i="3"/>
  <c r="BG331" i="3"/>
  <c r="BF331" i="3"/>
  <c r="T331" i="3"/>
  <c r="R331" i="3"/>
  <c r="P331" i="3"/>
  <c r="BK331" i="3"/>
  <c r="J331" i="3"/>
  <c r="BE331" i="3" s="1"/>
  <c r="BI329" i="3"/>
  <c r="BH329" i="3"/>
  <c r="BG329" i="3"/>
  <c r="BF329" i="3"/>
  <c r="T329" i="3"/>
  <c r="R329" i="3"/>
  <c r="P329" i="3"/>
  <c r="BK329" i="3"/>
  <c r="J329" i="3"/>
  <c r="BE329" i="3" s="1"/>
  <c r="BI326" i="3"/>
  <c r="BH326" i="3"/>
  <c r="BG326" i="3"/>
  <c r="BF326" i="3"/>
  <c r="T326" i="3"/>
  <c r="R326" i="3"/>
  <c r="P326" i="3"/>
  <c r="BK326" i="3"/>
  <c r="J326" i="3"/>
  <c r="BE326" i="3" s="1"/>
  <c r="BI319" i="3"/>
  <c r="BH319" i="3"/>
  <c r="BG319" i="3"/>
  <c r="BF319" i="3"/>
  <c r="T319" i="3"/>
  <c r="R319" i="3"/>
  <c r="P319" i="3"/>
  <c r="BK319" i="3"/>
  <c r="J319" i="3"/>
  <c r="BE319" i="3" s="1"/>
  <c r="BI313" i="3"/>
  <c r="BH313" i="3"/>
  <c r="BG313" i="3"/>
  <c r="BF313" i="3"/>
  <c r="T313" i="3"/>
  <c r="R313" i="3"/>
  <c r="R312" i="3" s="1"/>
  <c r="P313" i="3"/>
  <c r="P312" i="3" s="1"/>
  <c r="BK313" i="3"/>
  <c r="BK312" i="3" s="1"/>
  <c r="J312" i="3" s="1"/>
  <c r="J66" i="3" s="1"/>
  <c r="J313" i="3"/>
  <c r="BE313" i="3" s="1"/>
  <c r="BI310" i="3"/>
  <c r="BH310" i="3"/>
  <c r="BG310" i="3"/>
  <c r="BF310" i="3"/>
  <c r="BE310" i="3"/>
  <c r="T310" i="3"/>
  <c r="R310" i="3"/>
  <c r="P310" i="3"/>
  <c r="BK310" i="3"/>
  <c r="J310" i="3"/>
  <c r="BI309" i="3"/>
  <c r="BH309" i="3"/>
  <c r="BG309" i="3"/>
  <c r="BF309" i="3"/>
  <c r="BE309" i="3"/>
  <c r="T309" i="3"/>
  <c r="R309" i="3"/>
  <c r="P309" i="3"/>
  <c r="BK309" i="3"/>
  <c r="J309" i="3"/>
  <c r="BI308" i="3"/>
  <c r="BH308" i="3"/>
  <c r="BG308" i="3"/>
  <c r="BF308" i="3"/>
  <c r="BE308" i="3"/>
  <c r="T308" i="3"/>
  <c r="R308" i="3"/>
  <c r="P308" i="3"/>
  <c r="BK308" i="3"/>
  <c r="J308" i="3"/>
  <c r="BI306" i="3"/>
  <c r="BH306" i="3"/>
  <c r="BG306" i="3"/>
  <c r="BF306" i="3"/>
  <c r="BE306" i="3"/>
  <c r="T306" i="3"/>
  <c r="R306" i="3"/>
  <c r="P306" i="3"/>
  <c r="BK306" i="3"/>
  <c r="J306" i="3"/>
  <c r="BI305" i="3"/>
  <c r="BH305" i="3"/>
  <c r="BG305" i="3"/>
  <c r="BF305" i="3"/>
  <c r="BE305" i="3"/>
  <c r="T305" i="3"/>
  <c r="R305" i="3"/>
  <c r="P305" i="3"/>
  <c r="BK305" i="3"/>
  <c r="J305" i="3"/>
  <c r="BI303" i="3"/>
  <c r="BH303" i="3"/>
  <c r="BG303" i="3"/>
  <c r="BF303" i="3"/>
  <c r="BE303" i="3"/>
  <c r="T303" i="3"/>
  <c r="R303" i="3"/>
  <c r="P303" i="3"/>
  <c r="BK303" i="3"/>
  <c r="J303" i="3"/>
  <c r="BI302" i="3"/>
  <c r="BH302" i="3"/>
  <c r="BG302" i="3"/>
  <c r="BF302" i="3"/>
  <c r="BE302" i="3"/>
  <c r="T302" i="3"/>
  <c r="R302" i="3"/>
  <c r="P302" i="3"/>
  <c r="BK302" i="3"/>
  <c r="J302" i="3"/>
  <c r="BI300" i="3"/>
  <c r="BH300" i="3"/>
  <c r="BG300" i="3"/>
  <c r="BF300" i="3"/>
  <c r="BE300" i="3"/>
  <c r="T300" i="3"/>
  <c r="R300" i="3"/>
  <c r="P300" i="3"/>
  <c r="BK300" i="3"/>
  <c r="J300" i="3"/>
  <c r="BI299" i="3"/>
  <c r="BH299" i="3"/>
  <c r="BG299" i="3"/>
  <c r="BF299" i="3"/>
  <c r="BE299" i="3"/>
  <c r="T299" i="3"/>
  <c r="R299" i="3"/>
  <c r="P299" i="3"/>
  <c r="BK299" i="3"/>
  <c r="J299" i="3"/>
  <c r="BI297" i="3"/>
  <c r="BH297" i="3"/>
  <c r="BG297" i="3"/>
  <c r="BF297" i="3"/>
  <c r="BE297" i="3"/>
  <c r="T297" i="3"/>
  <c r="R297" i="3"/>
  <c r="P297" i="3"/>
  <c r="BK297" i="3"/>
  <c r="J297" i="3"/>
  <c r="BI296" i="3"/>
  <c r="BH296" i="3"/>
  <c r="BG296" i="3"/>
  <c r="BF296" i="3"/>
  <c r="BE296" i="3"/>
  <c r="T296" i="3"/>
  <c r="R296" i="3"/>
  <c r="P296" i="3"/>
  <c r="BK296" i="3"/>
  <c r="J296" i="3"/>
  <c r="BI294" i="3"/>
  <c r="BH294" i="3"/>
  <c r="BG294" i="3"/>
  <c r="BF294" i="3"/>
  <c r="BE294" i="3"/>
  <c r="T294" i="3"/>
  <c r="R294" i="3"/>
  <c r="P294" i="3"/>
  <c r="BK294" i="3"/>
  <c r="J294" i="3"/>
  <c r="BI291" i="3"/>
  <c r="BH291" i="3"/>
  <c r="BG291" i="3"/>
  <c r="BF291" i="3"/>
  <c r="BE291" i="3"/>
  <c r="T291" i="3"/>
  <c r="R291" i="3"/>
  <c r="P291" i="3"/>
  <c r="BK291" i="3"/>
  <c r="J291" i="3"/>
  <c r="BI286" i="3"/>
  <c r="BH286" i="3"/>
  <c r="BG286" i="3"/>
  <c r="BF286" i="3"/>
  <c r="BE286" i="3"/>
  <c r="T286" i="3"/>
  <c r="R286" i="3"/>
  <c r="P286" i="3"/>
  <c r="BK286" i="3"/>
  <c r="J286" i="3"/>
  <c r="BI283" i="3"/>
  <c r="BH283" i="3"/>
  <c r="BG283" i="3"/>
  <c r="BF283" i="3"/>
  <c r="BE283" i="3"/>
  <c r="T283" i="3"/>
  <c r="R283" i="3"/>
  <c r="P283" i="3"/>
  <c r="BK283" i="3"/>
  <c r="J283" i="3"/>
  <c r="BI278" i="3"/>
  <c r="BH278" i="3"/>
  <c r="BG278" i="3"/>
  <c r="BF278" i="3"/>
  <c r="BE278" i="3"/>
  <c r="T278" i="3"/>
  <c r="R278" i="3"/>
  <c r="P278" i="3"/>
  <c r="BK278" i="3"/>
  <c r="J278" i="3"/>
  <c r="BI270" i="3"/>
  <c r="BH270" i="3"/>
  <c r="BG270" i="3"/>
  <c r="BF270" i="3"/>
  <c r="BE270" i="3"/>
  <c r="T270" i="3"/>
  <c r="R270" i="3"/>
  <c r="P270" i="3"/>
  <c r="BK270" i="3"/>
  <c r="J270" i="3"/>
  <c r="BI268" i="3"/>
  <c r="BH268" i="3"/>
  <c r="BG268" i="3"/>
  <c r="BF268" i="3"/>
  <c r="BE268" i="3"/>
  <c r="T268" i="3"/>
  <c r="R268" i="3"/>
  <c r="P268" i="3"/>
  <c r="BK268" i="3"/>
  <c r="J268" i="3"/>
  <c r="BI266" i="3"/>
  <c r="BH266" i="3"/>
  <c r="BG266" i="3"/>
  <c r="BF266" i="3"/>
  <c r="BE266" i="3"/>
  <c r="T266" i="3"/>
  <c r="R266" i="3"/>
  <c r="P266" i="3"/>
  <c r="BK266" i="3"/>
  <c r="J266" i="3"/>
  <c r="BI264" i="3"/>
  <c r="BH264" i="3"/>
  <c r="BG264" i="3"/>
  <c r="BF264" i="3"/>
  <c r="BE264" i="3"/>
  <c r="T264" i="3"/>
  <c r="R264" i="3"/>
  <c r="P264" i="3"/>
  <c r="BK264" i="3"/>
  <c r="J264" i="3"/>
  <c r="BI260" i="3"/>
  <c r="BH260" i="3"/>
  <c r="BG260" i="3"/>
  <c r="BF260" i="3"/>
  <c r="BE260" i="3"/>
  <c r="T260" i="3"/>
  <c r="R260" i="3"/>
  <c r="R259" i="3" s="1"/>
  <c r="P260" i="3"/>
  <c r="P259" i="3" s="1"/>
  <c r="BK260" i="3"/>
  <c r="BK259" i="3" s="1"/>
  <c r="J259" i="3" s="1"/>
  <c r="J65" i="3" s="1"/>
  <c r="J260" i="3"/>
  <c r="BI258" i="3"/>
  <c r="BH258" i="3"/>
  <c r="BG258" i="3"/>
  <c r="BF258" i="3"/>
  <c r="T258" i="3"/>
  <c r="R258" i="3"/>
  <c r="P258" i="3"/>
  <c r="BK258" i="3"/>
  <c r="J258" i="3"/>
  <c r="BE258" i="3" s="1"/>
  <c r="BI252" i="3"/>
  <c r="BH252" i="3"/>
  <c r="BG252" i="3"/>
  <c r="BF252" i="3"/>
  <c r="T252" i="3"/>
  <c r="R252" i="3"/>
  <c r="P252" i="3"/>
  <c r="BK252" i="3"/>
  <c r="J252" i="3"/>
  <c r="BE252" i="3" s="1"/>
  <c r="BI251" i="3"/>
  <c r="BH251" i="3"/>
  <c r="BG251" i="3"/>
  <c r="BF251" i="3"/>
  <c r="T251" i="3"/>
  <c r="R251" i="3"/>
  <c r="P251" i="3"/>
  <c r="BK251" i="3"/>
  <c r="J251" i="3"/>
  <c r="BE251" i="3" s="1"/>
  <c r="BI249" i="3"/>
  <c r="BH249" i="3"/>
  <c r="BG249" i="3"/>
  <c r="BF249" i="3"/>
  <c r="T249" i="3"/>
  <c r="T248" i="3" s="1"/>
  <c r="R249" i="3"/>
  <c r="R248" i="3" s="1"/>
  <c r="P249" i="3"/>
  <c r="P248" i="3" s="1"/>
  <c r="BK249" i="3"/>
  <c r="BK248" i="3" s="1"/>
  <c r="J248" i="3" s="1"/>
  <c r="J249" i="3"/>
  <c r="BE249" i="3" s="1"/>
  <c r="J64" i="3"/>
  <c r="BI246" i="3"/>
  <c r="BH246" i="3"/>
  <c r="BG246" i="3"/>
  <c r="BF246" i="3"/>
  <c r="BE246" i="3"/>
  <c r="T246" i="3"/>
  <c r="R246" i="3"/>
  <c r="P246" i="3"/>
  <c r="BK246" i="3"/>
  <c r="J246" i="3"/>
  <c r="BI244" i="3"/>
  <c r="BH244" i="3"/>
  <c r="BG244" i="3"/>
  <c r="BF244" i="3"/>
  <c r="BE244" i="3"/>
  <c r="T244" i="3"/>
  <c r="R244" i="3"/>
  <c r="P244" i="3"/>
  <c r="BK244" i="3"/>
  <c r="J244" i="3"/>
  <c r="BI242" i="3"/>
  <c r="BH242" i="3"/>
  <c r="BG242" i="3"/>
  <c r="BF242" i="3"/>
  <c r="BE242" i="3"/>
  <c r="T242" i="3"/>
  <c r="R242" i="3"/>
  <c r="P242" i="3"/>
  <c r="BK242" i="3"/>
  <c r="J242" i="3"/>
  <c r="BI238" i="3"/>
  <c r="BH238" i="3"/>
  <c r="BG238" i="3"/>
  <c r="BF238" i="3"/>
  <c r="BE238" i="3"/>
  <c r="T238" i="3"/>
  <c r="R238" i="3"/>
  <c r="P238" i="3"/>
  <c r="BK238" i="3"/>
  <c r="J238" i="3"/>
  <c r="BI236" i="3"/>
  <c r="BH236" i="3"/>
  <c r="BG236" i="3"/>
  <c r="BF236" i="3"/>
  <c r="BE236" i="3"/>
  <c r="T236" i="3"/>
  <c r="R236" i="3"/>
  <c r="P236" i="3"/>
  <c r="BK236" i="3"/>
  <c r="J236" i="3"/>
  <c r="BI233" i="3"/>
  <c r="BH233" i="3"/>
  <c r="BG233" i="3"/>
  <c r="BF233" i="3"/>
  <c r="BE233" i="3"/>
  <c r="T233" i="3"/>
  <c r="R233" i="3"/>
  <c r="P233" i="3"/>
  <c r="BK233" i="3"/>
  <c r="J233" i="3"/>
  <c r="BI230" i="3"/>
  <c r="BH230" i="3"/>
  <c r="BG230" i="3"/>
  <c r="BF230" i="3"/>
  <c r="BE230" i="3"/>
  <c r="T230" i="3"/>
  <c r="T229" i="3" s="1"/>
  <c r="R230" i="3"/>
  <c r="R229" i="3" s="1"/>
  <c r="P230" i="3"/>
  <c r="P229" i="3" s="1"/>
  <c r="BK230" i="3"/>
  <c r="BK229" i="3" s="1"/>
  <c r="J229" i="3" s="1"/>
  <c r="J63" i="3" s="1"/>
  <c r="J230" i="3"/>
  <c r="BI227" i="3"/>
  <c r="BH227" i="3"/>
  <c r="BG227" i="3"/>
  <c r="BF227" i="3"/>
  <c r="T227" i="3"/>
  <c r="R227" i="3"/>
  <c r="P227" i="3"/>
  <c r="BK227" i="3"/>
  <c r="J227" i="3"/>
  <c r="BE227" i="3" s="1"/>
  <c r="BI225" i="3"/>
  <c r="BH225" i="3"/>
  <c r="BG225" i="3"/>
  <c r="BF225" i="3"/>
  <c r="T225" i="3"/>
  <c r="R225" i="3"/>
  <c r="P225" i="3"/>
  <c r="BK225" i="3"/>
  <c r="J225" i="3"/>
  <c r="BE225" i="3" s="1"/>
  <c r="BI223" i="3"/>
  <c r="BH223" i="3"/>
  <c r="BG223" i="3"/>
  <c r="BF223" i="3"/>
  <c r="T223" i="3"/>
  <c r="R223" i="3"/>
  <c r="P223" i="3"/>
  <c r="BK223" i="3"/>
  <c r="J223" i="3"/>
  <c r="BE223" i="3" s="1"/>
  <c r="BI221" i="3"/>
  <c r="BH221" i="3"/>
  <c r="BG221" i="3"/>
  <c r="BF221" i="3"/>
  <c r="T221" i="3"/>
  <c r="R221" i="3"/>
  <c r="P221" i="3"/>
  <c r="BK221" i="3"/>
  <c r="J221" i="3"/>
  <c r="BE221" i="3" s="1"/>
  <c r="BI220" i="3"/>
  <c r="BH220" i="3"/>
  <c r="BG220" i="3"/>
  <c r="BF220" i="3"/>
  <c r="T220" i="3"/>
  <c r="R220" i="3"/>
  <c r="P220" i="3"/>
  <c r="BK220" i="3"/>
  <c r="J220" i="3"/>
  <c r="BE220" i="3" s="1"/>
  <c r="BI219" i="3"/>
  <c r="BH219" i="3"/>
  <c r="BG219" i="3"/>
  <c r="BF219" i="3"/>
  <c r="T219" i="3"/>
  <c r="R219" i="3"/>
  <c r="P219" i="3"/>
  <c r="BK219" i="3"/>
  <c r="J219" i="3"/>
  <c r="BE219" i="3" s="1"/>
  <c r="BI212" i="3"/>
  <c r="BH212" i="3"/>
  <c r="BG212" i="3"/>
  <c r="BF212" i="3"/>
  <c r="T212" i="3"/>
  <c r="R212" i="3"/>
  <c r="P212" i="3"/>
  <c r="BK212" i="3"/>
  <c r="J212" i="3"/>
  <c r="BE212" i="3" s="1"/>
  <c r="BI211" i="3"/>
  <c r="BH211" i="3"/>
  <c r="BG211" i="3"/>
  <c r="BF211" i="3"/>
  <c r="T211" i="3"/>
  <c r="R211" i="3"/>
  <c r="P211" i="3"/>
  <c r="BK211" i="3"/>
  <c r="J211" i="3"/>
  <c r="BE211" i="3" s="1"/>
  <c r="BI209" i="3"/>
  <c r="BH209" i="3"/>
  <c r="BG209" i="3"/>
  <c r="BF209" i="3"/>
  <c r="T209" i="3"/>
  <c r="R209" i="3"/>
  <c r="P209" i="3"/>
  <c r="BK209" i="3"/>
  <c r="J209" i="3"/>
  <c r="BE209" i="3" s="1"/>
  <c r="BI201" i="3"/>
  <c r="BH201" i="3"/>
  <c r="BG201" i="3"/>
  <c r="BF201" i="3"/>
  <c r="T201" i="3"/>
  <c r="R201" i="3"/>
  <c r="P201" i="3"/>
  <c r="BK201" i="3"/>
  <c r="J201" i="3"/>
  <c r="BE201" i="3" s="1"/>
  <c r="BI199" i="3"/>
  <c r="BH199" i="3"/>
  <c r="BG199" i="3"/>
  <c r="BF199" i="3"/>
  <c r="T199" i="3"/>
  <c r="R199" i="3"/>
  <c r="P199" i="3"/>
  <c r="BK199" i="3"/>
  <c r="J199" i="3"/>
  <c r="BE199" i="3" s="1"/>
  <c r="BI191" i="3"/>
  <c r="BH191" i="3"/>
  <c r="BG191" i="3"/>
  <c r="BF191" i="3"/>
  <c r="T191" i="3"/>
  <c r="R191" i="3"/>
  <c r="P191" i="3"/>
  <c r="BK191" i="3"/>
  <c r="J191" i="3"/>
  <c r="BE191" i="3" s="1"/>
  <c r="BI189" i="3"/>
  <c r="BH189" i="3"/>
  <c r="BG189" i="3"/>
  <c r="BF189" i="3"/>
  <c r="T189" i="3"/>
  <c r="R189" i="3"/>
  <c r="P189" i="3"/>
  <c r="BK189" i="3"/>
  <c r="J189" i="3"/>
  <c r="BE189" i="3" s="1"/>
  <c r="BI187" i="3"/>
  <c r="BH187" i="3"/>
  <c r="BG187" i="3"/>
  <c r="BF187" i="3"/>
  <c r="T187" i="3"/>
  <c r="R187" i="3"/>
  <c r="P187" i="3"/>
  <c r="BK187" i="3"/>
  <c r="J187" i="3"/>
  <c r="BE187" i="3" s="1"/>
  <c r="BI185" i="3"/>
  <c r="BH185" i="3"/>
  <c r="BG185" i="3"/>
  <c r="BF185" i="3"/>
  <c r="T185" i="3"/>
  <c r="R185" i="3"/>
  <c r="P185" i="3"/>
  <c r="BK185" i="3"/>
  <c r="J185" i="3"/>
  <c r="BE185" i="3" s="1"/>
  <c r="BI183" i="3"/>
  <c r="BH183" i="3"/>
  <c r="BG183" i="3"/>
  <c r="BF183" i="3"/>
  <c r="T183" i="3"/>
  <c r="T182" i="3" s="1"/>
  <c r="R183" i="3"/>
  <c r="R182" i="3" s="1"/>
  <c r="P183" i="3"/>
  <c r="P182" i="3" s="1"/>
  <c r="BK183" i="3"/>
  <c r="BK182" i="3" s="1"/>
  <c r="J182" i="3" s="1"/>
  <c r="J62" i="3" s="1"/>
  <c r="J183" i="3"/>
  <c r="BE183" i="3" s="1"/>
  <c r="BI181" i="3"/>
  <c r="BH181" i="3"/>
  <c r="BG181" i="3"/>
  <c r="BF181" i="3"/>
  <c r="BE181" i="3"/>
  <c r="T181" i="3"/>
  <c r="R181" i="3"/>
  <c r="P181" i="3"/>
  <c r="BK181" i="3"/>
  <c r="J181" i="3"/>
  <c r="BI179" i="3"/>
  <c r="BH179" i="3"/>
  <c r="BG179" i="3"/>
  <c r="BF179" i="3"/>
  <c r="BE179" i="3"/>
  <c r="T179" i="3"/>
  <c r="R179" i="3"/>
  <c r="P179" i="3"/>
  <c r="BK179" i="3"/>
  <c r="J179" i="3"/>
  <c r="BI177" i="3"/>
  <c r="BH177" i="3"/>
  <c r="BG177" i="3"/>
  <c r="BF177" i="3"/>
  <c r="BE177" i="3"/>
  <c r="T177" i="3"/>
  <c r="R177" i="3"/>
  <c r="P177" i="3"/>
  <c r="BK177" i="3"/>
  <c r="J177" i="3"/>
  <c r="BI176" i="3"/>
  <c r="BH176" i="3"/>
  <c r="BG176" i="3"/>
  <c r="BF176" i="3"/>
  <c r="BE176" i="3"/>
  <c r="T176" i="3"/>
  <c r="R176" i="3"/>
  <c r="P176" i="3"/>
  <c r="BK176" i="3"/>
  <c r="J176" i="3"/>
  <c r="BI173" i="3"/>
  <c r="BH173" i="3"/>
  <c r="BG173" i="3"/>
  <c r="BF173" i="3"/>
  <c r="BE173" i="3"/>
  <c r="T173" i="3"/>
  <c r="R173" i="3"/>
  <c r="P173" i="3"/>
  <c r="BK173" i="3"/>
  <c r="J173" i="3"/>
  <c r="BI171" i="3"/>
  <c r="BH171" i="3"/>
  <c r="BG171" i="3"/>
  <c r="BF171" i="3"/>
  <c r="BE171" i="3"/>
  <c r="T171" i="3"/>
  <c r="R171" i="3"/>
  <c r="P171" i="3"/>
  <c r="BK171" i="3"/>
  <c r="J171" i="3"/>
  <c r="BI169" i="3"/>
  <c r="BH169" i="3"/>
  <c r="BG169" i="3"/>
  <c r="BF169" i="3"/>
  <c r="BE169" i="3"/>
  <c r="T169" i="3"/>
  <c r="R169" i="3"/>
  <c r="P169" i="3"/>
  <c r="BK169" i="3"/>
  <c r="J169" i="3"/>
  <c r="BI167" i="3"/>
  <c r="BH167" i="3"/>
  <c r="BG167" i="3"/>
  <c r="BF167" i="3"/>
  <c r="BE167" i="3"/>
  <c r="T167" i="3"/>
  <c r="R167" i="3"/>
  <c r="P167" i="3"/>
  <c r="BK167" i="3"/>
  <c r="J167" i="3"/>
  <c r="BI165" i="3"/>
  <c r="BH165" i="3"/>
  <c r="BG165" i="3"/>
  <c r="BF165" i="3"/>
  <c r="BE165" i="3"/>
  <c r="T165" i="3"/>
  <c r="R165" i="3"/>
  <c r="P165" i="3"/>
  <c r="BK165" i="3"/>
  <c r="J165" i="3"/>
  <c r="BI162" i="3"/>
  <c r="BH162" i="3"/>
  <c r="BG162" i="3"/>
  <c r="BF162" i="3"/>
  <c r="BE162" i="3"/>
  <c r="T162" i="3"/>
  <c r="T161" i="3" s="1"/>
  <c r="R162" i="3"/>
  <c r="R161" i="3" s="1"/>
  <c r="P162" i="3"/>
  <c r="P161" i="3" s="1"/>
  <c r="P160" i="3" s="1"/>
  <c r="BK162" i="3"/>
  <c r="BK161" i="3" s="1"/>
  <c r="J161" i="3" s="1"/>
  <c r="J61" i="3" s="1"/>
  <c r="J162" i="3"/>
  <c r="BI159" i="3"/>
  <c r="BH159" i="3"/>
  <c r="BG159" i="3"/>
  <c r="BF159" i="3"/>
  <c r="BE159" i="3"/>
  <c r="T159" i="3"/>
  <c r="R159" i="3"/>
  <c r="P159" i="3"/>
  <c r="BK159" i="3"/>
  <c r="J159" i="3"/>
  <c r="BI157" i="3"/>
  <c r="BH157" i="3"/>
  <c r="BG157" i="3"/>
  <c r="BF157" i="3"/>
  <c r="BE157" i="3"/>
  <c r="T157" i="3"/>
  <c r="R157" i="3"/>
  <c r="P157" i="3"/>
  <c r="BK157" i="3"/>
  <c r="J157" i="3"/>
  <c r="BI155" i="3"/>
  <c r="BH155" i="3"/>
  <c r="BG155" i="3"/>
  <c r="BF155" i="3"/>
  <c r="BE155" i="3"/>
  <c r="T155" i="3"/>
  <c r="R155" i="3"/>
  <c r="P155" i="3"/>
  <c r="BK155" i="3"/>
  <c r="J155" i="3"/>
  <c r="BI154" i="3"/>
  <c r="BH154" i="3"/>
  <c r="BG154" i="3"/>
  <c r="BF154" i="3"/>
  <c r="BE154" i="3"/>
  <c r="T154" i="3"/>
  <c r="R154" i="3"/>
  <c r="P154" i="3"/>
  <c r="BK154" i="3"/>
  <c r="J154" i="3"/>
  <c r="BI153" i="3"/>
  <c r="BH153" i="3"/>
  <c r="BG153" i="3"/>
  <c r="BF153" i="3"/>
  <c r="BE153" i="3"/>
  <c r="T153" i="3"/>
  <c r="R153" i="3"/>
  <c r="P153" i="3"/>
  <c r="BK153" i="3"/>
  <c r="J153" i="3"/>
  <c r="BI152" i="3"/>
  <c r="BH152" i="3"/>
  <c r="BG152" i="3"/>
  <c r="BF152" i="3"/>
  <c r="BE152" i="3"/>
  <c r="T152" i="3"/>
  <c r="R152" i="3"/>
  <c r="P152" i="3"/>
  <c r="BK152" i="3"/>
  <c r="J152" i="3"/>
  <c r="BI151" i="3"/>
  <c r="BH151" i="3"/>
  <c r="BG151" i="3"/>
  <c r="BF151" i="3"/>
  <c r="BE151" i="3"/>
  <c r="T151" i="3"/>
  <c r="R151" i="3"/>
  <c r="P151" i="3"/>
  <c r="BK151" i="3"/>
  <c r="J151" i="3"/>
  <c r="BI150" i="3"/>
  <c r="BH150" i="3"/>
  <c r="BG150" i="3"/>
  <c r="BF150" i="3"/>
  <c r="BE150" i="3"/>
  <c r="T150" i="3"/>
  <c r="R150" i="3"/>
  <c r="P150" i="3"/>
  <c r="BK150" i="3"/>
  <c r="J150" i="3"/>
  <c r="BI149" i="3"/>
  <c r="BH149" i="3"/>
  <c r="BG149" i="3"/>
  <c r="BF149" i="3"/>
  <c r="BE149" i="3"/>
  <c r="T149" i="3"/>
  <c r="R149" i="3"/>
  <c r="P149" i="3"/>
  <c r="BK149" i="3"/>
  <c r="J149" i="3"/>
  <c r="BI147" i="3"/>
  <c r="BH147" i="3"/>
  <c r="BG147" i="3"/>
  <c r="BF147" i="3"/>
  <c r="BE147" i="3"/>
  <c r="T147" i="3"/>
  <c r="R147" i="3"/>
  <c r="P147" i="3"/>
  <c r="BK147" i="3"/>
  <c r="J147" i="3"/>
  <c r="BI145" i="3"/>
  <c r="BH145" i="3"/>
  <c r="BG145" i="3"/>
  <c r="BF145" i="3"/>
  <c r="BE145" i="3"/>
  <c r="T145" i="3"/>
  <c r="R145" i="3"/>
  <c r="P145" i="3"/>
  <c r="BK145" i="3"/>
  <c r="J145" i="3"/>
  <c r="BI143" i="3"/>
  <c r="BH143" i="3"/>
  <c r="BG143" i="3"/>
  <c r="BF143" i="3"/>
  <c r="BE143" i="3"/>
  <c r="T143" i="3"/>
  <c r="R143" i="3"/>
  <c r="P143" i="3"/>
  <c r="BK143" i="3"/>
  <c r="J143" i="3"/>
  <c r="BI141" i="3"/>
  <c r="BH141" i="3"/>
  <c r="BG141" i="3"/>
  <c r="BF141" i="3"/>
  <c r="BE141" i="3"/>
  <c r="T141" i="3"/>
  <c r="R141" i="3"/>
  <c r="P141" i="3"/>
  <c r="BK141" i="3"/>
  <c r="J141" i="3"/>
  <c r="BI139" i="3"/>
  <c r="BH139" i="3"/>
  <c r="BG139" i="3"/>
  <c r="BF139" i="3"/>
  <c r="BE139" i="3"/>
  <c r="T139" i="3"/>
  <c r="T138" i="3" s="1"/>
  <c r="R139" i="3"/>
  <c r="R138" i="3" s="1"/>
  <c r="P139" i="3"/>
  <c r="P138" i="3" s="1"/>
  <c r="BK139" i="3"/>
  <c r="BK138" i="3" s="1"/>
  <c r="J138" i="3" s="1"/>
  <c r="J59" i="3" s="1"/>
  <c r="J139" i="3"/>
  <c r="BI136" i="3"/>
  <c r="BH136" i="3"/>
  <c r="BG136" i="3"/>
  <c r="BF136" i="3"/>
  <c r="T136" i="3"/>
  <c r="R136" i="3"/>
  <c r="P136" i="3"/>
  <c r="BK136" i="3"/>
  <c r="J136" i="3"/>
  <c r="BE136" i="3" s="1"/>
  <c r="BI134" i="3"/>
  <c r="BH134" i="3"/>
  <c r="BG134" i="3"/>
  <c r="BF134" i="3"/>
  <c r="T134" i="3"/>
  <c r="R134" i="3"/>
  <c r="P134" i="3"/>
  <c r="BK134" i="3"/>
  <c r="J134" i="3"/>
  <c r="BE134" i="3" s="1"/>
  <c r="BI133" i="3"/>
  <c r="BH133" i="3"/>
  <c r="BG133" i="3"/>
  <c r="BF133" i="3"/>
  <c r="T133" i="3"/>
  <c r="R133" i="3"/>
  <c r="P133" i="3"/>
  <c r="BK133" i="3"/>
  <c r="J133" i="3"/>
  <c r="BE133" i="3" s="1"/>
  <c r="BI132" i="3"/>
  <c r="BH132" i="3"/>
  <c r="BG132" i="3"/>
  <c r="BF132" i="3"/>
  <c r="T132" i="3"/>
  <c r="R132" i="3"/>
  <c r="P132" i="3"/>
  <c r="BK132" i="3"/>
  <c r="J132" i="3"/>
  <c r="BE132" i="3" s="1"/>
  <c r="BI130" i="3"/>
  <c r="BH130" i="3"/>
  <c r="BG130" i="3"/>
  <c r="BF130" i="3"/>
  <c r="T130" i="3"/>
  <c r="R130" i="3"/>
  <c r="P130" i="3"/>
  <c r="BK130" i="3"/>
  <c r="J130" i="3"/>
  <c r="BE130" i="3" s="1"/>
  <c r="BI129" i="3"/>
  <c r="BH129" i="3"/>
  <c r="BG129" i="3"/>
  <c r="BF129" i="3"/>
  <c r="T129" i="3"/>
  <c r="R129" i="3"/>
  <c r="P129" i="3"/>
  <c r="BK129" i="3"/>
  <c r="J129" i="3"/>
  <c r="BE129" i="3" s="1"/>
  <c r="BI127" i="3"/>
  <c r="BH127" i="3"/>
  <c r="BG127" i="3"/>
  <c r="BF127" i="3"/>
  <c r="T127" i="3"/>
  <c r="R127" i="3"/>
  <c r="P127" i="3"/>
  <c r="BK127" i="3"/>
  <c r="J127" i="3"/>
  <c r="BE127" i="3" s="1"/>
  <c r="BI124" i="3"/>
  <c r="BH124" i="3"/>
  <c r="BG124" i="3"/>
  <c r="BF124" i="3"/>
  <c r="T124" i="3"/>
  <c r="R124" i="3"/>
  <c r="P124" i="3"/>
  <c r="BK124" i="3"/>
  <c r="J124" i="3"/>
  <c r="BE124" i="3" s="1"/>
  <c r="BI122" i="3"/>
  <c r="BH122" i="3"/>
  <c r="BG122" i="3"/>
  <c r="BF122" i="3"/>
  <c r="T122" i="3"/>
  <c r="R122" i="3"/>
  <c r="P122" i="3"/>
  <c r="BK122" i="3"/>
  <c r="J122" i="3"/>
  <c r="BE122" i="3" s="1"/>
  <c r="BI120" i="3"/>
  <c r="BH120" i="3"/>
  <c r="BG120" i="3"/>
  <c r="BF120" i="3"/>
  <c r="T120" i="3"/>
  <c r="R120" i="3"/>
  <c r="P120" i="3"/>
  <c r="BK120" i="3"/>
  <c r="J120" i="3"/>
  <c r="BE120" i="3" s="1"/>
  <c r="BI118" i="3"/>
  <c r="BH118" i="3"/>
  <c r="BG118" i="3"/>
  <c r="BF118" i="3"/>
  <c r="T118" i="3"/>
  <c r="R118" i="3"/>
  <c r="P118" i="3"/>
  <c r="BK118" i="3"/>
  <c r="J118" i="3"/>
  <c r="BE118" i="3" s="1"/>
  <c r="BI116" i="3"/>
  <c r="BH116" i="3"/>
  <c r="BG116" i="3"/>
  <c r="BF116" i="3"/>
  <c r="T116" i="3"/>
  <c r="R116" i="3"/>
  <c r="P116" i="3"/>
  <c r="BK116" i="3"/>
  <c r="J116" i="3"/>
  <c r="BE116" i="3" s="1"/>
  <c r="BI114" i="3"/>
  <c r="BH114" i="3"/>
  <c r="BG114" i="3"/>
  <c r="BF114" i="3"/>
  <c r="T114" i="3"/>
  <c r="R114" i="3"/>
  <c r="P114" i="3"/>
  <c r="BK114" i="3"/>
  <c r="J114" i="3"/>
  <c r="BE114" i="3" s="1"/>
  <c r="BI112" i="3"/>
  <c r="BH112" i="3"/>
  <c r="BG112" i="3"/>
  <c r="BF112" i="3"/>
  <c r="T112" i="3"/>
  <c r="R112" i="3"/>
  <c r="P112" i="3"/>
  <c r="BK112" i="3"/>
  <c r="J112" i="3"/>
  <c r="BE112" i="3" s="1"/>
  <c r="BI110" i="3"/>
  <c r="F34" i="3" s="1"/>
  <c r="BD53" i="1" s="1"/>
  <c r="BH110" i="3"/>
  <c r="F33" i="3" s="1"/>
  <c r="BC53" i="1" s="1"/>
  <c r="BG110" i="3"/>
  <c r="F32" i="3" s="1"/>
  <c r="BB53" i="1" s="1"/>
  <c r="BF110" i="3"/>
  <c r="T110" i="3"/>
  <c r="T109" i="3" s="1"/>
  <c r="R110" i="3"/>
  <c r="P110" i="3"/>
  <c r="P109" i="3" s="1"/>
  <c r="P108" i="3" s="1"/>
  <c r="BK110" i="3"/>
  <c r="BK109" i="3" s="1"/>
  <c r="J110" i="3"/>
  <c r="BE110" i="3" s="1"/>
  <c r="J103" i="3"/>
  <c r="F103" i="3"/>
  <c r="F101" i="3"/>
  <c r="E99" i="3"/>
  <c r="F51" i="3"/>
  <c r="F49" i="3"/>
  <c r="E47" i="3"/>
  <c r="E45" i="3"/>
  <c r="J21" i="3"/>
  <c r="E21" i="3"/>
  <c r="J51" i="3" s="1"/>
  <c r="J20" i="3"/>
  <c r="J18" i="3"/>
  <c r="E18" i="3"/>
  <c r="F52" i="3" s="1"/>
  <c r="J17" i="3"/>
  <c r="J12" i="3"/>
  <c r="J49" i="3" s="1"/>
  <c r="E7" i="3"/>
  <c r="E97" i="3" s="1"/>
  <c r="T1450" i="2"/>
  <c r="T1449" i="2" s="1"/>
  <c r="P1450" i="2"/>
  <c r="P1449" i="2" s="1"/>
  <c r="AY52" i="1"/>
  <c r="AX52" i="1"/>
  <c r="BI1452" i="2"/>
  <c r="BH1452" i="2"/>
  <c r="BG1452" i="2"/>
  <c r="BF1452" i="2"/>
  <c r="BE1452" i="2"/>
  <c r="T1452" i="2"/>
  <c r="R1452" i="2"/>
  <c r="P1452" i="2"/>
  <c r="BK1452" i="2"/>
  <c r="J1452" i="2"/>
  <c r="BI1451" i="2"/>
  <c r="BH1451" i="2"/>
  <c r="BG1451" i="2"/>
  <c r="BF1451" i="2"/>
  <c r="BE1451" i="2"/>
  <c r="T1451" i="2"/>
  <c r="R1451" i="2"/>
  <c r="R1450" i="2" s="1"/>
  <c r="R1449" i="2" s="1"/>
  <c r="P1451" i="2"/>
  <c r="BK1451" i="2"/>
  <c r="BK1450" i="2" s="1"/>
  <c r="J1451" i="2"/>
  <c r="BI1441" i="2"/>
  <c r="BH1441" i="2"/>
  <c r="BG1441" i="2"/>
  <c r="BF1441" i="2"/>
  <c r="BE1441" i="2"/>
  <c r="T1441" i="2"/>
  <c r="R1441" i="2"/>
  <c r="P1441" i="2"/>
  <c r="BK1441" i="2"/>
  <c r="J1441" i="2"/>
  <c r="BI1436" i="2"/>
  <c r="BH1436" i="2"/>
  <c r="BG1436" i="2"/>
  <c r="BF1436" i="2"/>
  <c r="BE1436" i="2"/>
  <c r="T1436" i="2"/>
  <c r="R1436" i="2"/>
  <c r="P1436" i="2"/>
  <c r="BK1436" i="2"/>
  <c r="J1436" i="2"/>
  <c r="BI1435" i="2"/>
  <c r="BH1435" i="2"/>
  <c r="BG1435" i="2"/>
  <c r="BF1435" i="2"/>
  <c r="BE1435" i="2"/>
  <c r="T1435" i="2"/>
  <c r="T1434" i="2" s="1"/>
  <c r="R1435" i="2"/>
  <c r="R1434" i="2" s="1"/>
  <c r="P1435" i="2"/>
  <c r="P1434" i="2" s="1"/>
  <c r="BK1435" i="2"/>
  <c r="BK1434" i="2" s="1"/>
  <c r="J1434" i="2" s="1"/>
  <c r="J79" i="2" s="1"/>
  <c r="J1435" i="2"/>
  <c r="BI1432" i="2"/>
  <c r="BH1432" i="2"/>
  <c r="BG1432" i="2"/>
  <c r="BF1432" i="2"/>
  <c r="T1432" i="2"/>
  <c r="R1432" i="2"/>
  <c r="P1432" i="2"/>
  <c r="BK1432" i="2"/>
  <c r="J1432" i="2"/>
  <c r="BE1432" i="2" s="1"/>
  <c r="BI1430" i="2"/>
  <c r="BH1430" i="2"/>
  <c r="BG1430" i="2"/>
  <c r="BF1430" i="2"/>
  <c r="T1430" i="2"/>
  <c r="R1430" i="2"/>
  <c r="P1430" i="2"/>
  <c r="BK1430" i="2"/>
  <c r="J1430" i="2"/>
  <c r="BE1430" i="2" s="1"/>
  <c r="BI1425" i="2"/>
  <c r="BH1425" i="2"/>
  <c r="BG1425" i="2"/>
  <c r="BF1425" i="2"/>
  <c r="T1425" i="2"/>
  <c r="R1425" i="2"/>
  <c r="P1425" i="2"/>
  <c r="BK1425" i="2"/>
  <c r="J1425" i="2"/>
  <c r="BE1425" i="2" s="1"/>
  <c r="BI1423" i="2"/>
  <c r="BH1423" i="2"/>
  <c r="BG1423" i="2"/>
  <c r="BF1423" i="2"/>
  <c r="T1423" i="2"/>
  <c r="R1423" i="2"/>
  <c r="P1423" i="2"/>
  <c r="BK1423" i="2"/>
  <c r="J1423" i="2"/>
  <c r="BE1423" i="2" s="1"/>
  <c r="BI1400" i="2"/>
  <c r="BH1400" i="2"/>
  <c r="BG1400" i="2"/>
  <c r="BF1400" i="2"/>
  <c r="T1400" i="2"/>
  <c r="T1399" i="2" s="1"/>
  <c r="R1400" i="2"/>
  <c r="R1399" i="2" s="1"/>
  <c r="P1400" i="2"/>
  <c r="P1399" i="2" s="1"/>
  <c r="BK1400" i="2"/>
  <c r="BK1399" i="2" s="1"/>
  <c r="J1399" i="2" s="1"/>
  <c r="J78" i="2" s="1"/>
  <c r="J1400" i="2"/>
  <c r="BE1400" i="2" s="1"/>
  <c r="BI1397" i="2"/>
  <c r="BH1397" i="2"/>
  <c r="BG1397" i="2"/>
  <c r="BF1397" i="2"/>
  <c r="BE1397" i="2"/>
  <c r="T1397" i="2"/>
  <c r="R1397" i="2"/>
  <c r="P1397" i="2"/>
  <c r="BK1397" i="2"/>
  <c r="J1397" i="2"/>
  <c r="BI1395" i="2"/>
  <c r="BH1395" i="2"/>
  <c r="BG1395" i="2"/>
  <c r="BF1395" i="2"/>
  <c r="BE1395" i="2"/>
  <c r="T1395" i="2"/>
  <c r="R1395" i="2"/>
  <c r="P1395" i="2"/>
  <c r="BK1395" i="2"/>
  <c r="J1395" i="2"/>
  <c r="BI1393" i="2"/>
  <c r="BH1393" i="2"/>
  <c r="BG1393" i="2"/>
  <c r="BF1393" i="2"/>
  <c r="BE1393" i="2"/>
  <c r="T1393" i="2"/>
  <c r="R1393" i="2"/>
  <c r="P1393" i="2"/>
  <c r="BK1393" i="2"/>
  <c r="J1393" i="2"/>
  <c r="BI1391" i="2"/>
  <c r="BH1391" i="2"/>
  <c r="BG1391" i="2"/>
  <c r="BF1391" i="2"/>
  <c r="BE1391" i="2"/>
  <c r="T1391" i="2"/>
  <c r="R1391" i="2"/>
  <c r="P1391" i="2"/>
  <c r="BK1391" i="2"/>
  <c r="J1391" i="2"/>
  <c r="BI1386" i="2"/>
  <c r="BH1386" i="2"/>
  <c r="BG1386" i="2"/>
  <c r="BF1386" i="2"/>
  <c r="BE1386" i="2"/>
  <c r="T1386" i="2"/>
  <c r="R1386" i="2"/>
  <c r="P1386" i="2"/>
  <c r="BK1386" i="2"/>
  <c r="J1386" i="2"/>
  <c r="BI1383" i="2"/>
  <c r="BH1383" i="2"/>
  <c r="BG1383" i="2"/>
  <c r="BF1383" i="2"/>
  <c r="BE1383" i="2"/>
  <c r="T1383" i="2"/>
  <c r="R1383" i="2"/>
  <c r="P1383" i="2"/>
  <c r="BK1383" i="2"/>
  <c r="J1383" i="2"/>
  <c r="BI1378" i="2"/>
  <c r="BH1378" i="2"/>
  <c r="BG1378" i="2"/>
  <c r="BF1378" i="2"/>
  <c r="BE1378" i="2"/>
  <c r="T1378" i="2"/>
  <c r="T1377" i="2" s="1"/>
  <c r="R1378" i="2"/>
  <c r="R1377" i="2" s="1"/>
  <c r="P1378" i="2"/>
  <c r="P1377" i="2" s="1"/>
  <c r="BK1378" i="2"/>
  <c r="BK1377" i="2" s="1"/>
  <c r="J1377" i="2" s="1"/>
  <c r="J77" i="2" s="1"/>
  <c r="J1378" i="2"/>
  <c r="BI1375" i="2"/>
  <c r="BH1375" i="2"/>
  <c r="BG1375" i="2"/>
  <c r="BF1375" i="2"/>
  <c r="T1375" i="2"/>
  <c r="R1375" i="2"/>
  <c r="P1375" i="2"/>
  <c r="BK1375" i="2"/>
  <c r="J1375" i="2"/>
  <c r="BE1375" i="2" s="1"/>
  <c r="BI1371" i="2"/>
  <c r="BH1371" i="2"/>
  <c r="BG1371" i="2"/>
  <c r="BF1371" i="2"/>
  <c r="T1371" i="2"/>
  <c r="R1371" i="2"/>
  <c r="P1371" i="2"/>
  <c r="BK1371" i="2"/>
  <c r="J1371" i="2"/>
  <c r="BE1371" i="2" s="1"/>
  <c r="BI1368" i="2"/>
  <c r="BH1368" i="2"/>
  <c r="BG1368" i="2"/>
  <c r="BF1368" i="2"/>
  <c r="T1368" i="2"/>
  <c r="R1368" i="2"/>
  <c r="P1368" i="2"/>
  <c r="BK1368" i="2"/>
  <c r="J1368" i="2"/>
  <c r="BE1368" i="2" s="1"/>
  <c r="BI1367" i="2"/>
  <c r="BH1367" i="2"/>
  <c r="BG1367" i="2"/>
  <c r="BF1367" i="2"/>
  <c r="T1367" i="2"/>
  <c r="R1367" i="2"/>
  <c r="P1367" i="2"/>
  <c r="BK1367" i="2"/>
  <c r="J1367" i="2"/>
  <c r="BE1367" i="2" s="1"/>
  <c r="BI1361" i="2"/>
  <c r="BH1361" i="2"/>
  <c r="BG1361" i="2"/>
  <c r="BF1361" i="2"/>
  <c r="T1361" i="2"/>
  <c r="R1361" i="2"/>
  <c r="P1361" i="2"/>
  <c r="BK1361" i="2"/>
  <c r="J1361" i="2"/>
  <c r="BE1361" i="2" s="1"/>
  <c r="BI1356" i="2"/>
  <c r="BH1356" i="2"/>
  <c r="BG1356" i="2"/>
  <c r="BF1356" i="2"/>
  <c r="T1356" i="2"/>
  <c r="R1356" i="2"/>
  <c r="P1356" i="2"/>
  <c r="BK1356" i="2"/>
  <c r="J1356" i="2"/>
  <c r="BE1356" i="2" s="1"/>
  <c r="BI1354" i="2"/>
  <c r="BH1354" i="2"/>
  <c r="BG1354" i="2"/>
  <c r="BF1354" i="2"/>
  <c r="T1354" i="2"/>
  <c r="R1354" i="2"/>
  <c r="P1354" i="2"/>
  <c r="BK1354" i="2"/>
  <c r="J1354" i="2"/>
  <c r="BE1354" i="2" s="1"/>
  <c r="BI1346" i="2"/>
  <c r="BH1346" i="2"/>
  <c r="BG1346" i="2"/>
  <c r="BF1346" i="2"/>
  <c r="T1346" i="2"/>
  <c r="T1345" i="2" s="1"/>
  <c r="R1346" i="2"/>
  <c r="R1345" i="2" s="1"/>
  <c r="P1346" i="2"/>
  <c r="P1345" i="2" s="1"/>
  <c r="BK1346" i="2"/>
  <c r="BK1345" i="2" s="1"/>
  <c r="J1345" i="2" s="1"/>
  <c r="J76" i="2" s="1"/>
  <c r="J1346" i="2"/>
  <c r="BE1346" i="2" s="1"/>
  <c r="BI1343" i="2"/>
  <c r="BH1343" i="2"/>
  <c r="BG1343" i="2"/>
  <c r="BF1343" i="2"/>
  <c r="BE1343" i="2"/>
  <c r="T1343" i="2"/>
  <c r="R1343" i="2"/>
  <c r="P1343" i="2"/>
  <c r="BK1343" i="2"/>
  <c r="J1343" i="2"/>
  <c r="BI1342" i="2"/>
  <c r="BH1342" i="2"/>
  <c r="BG1342" i="2"/>
  <c r="BF1342" i="2"/>
  <c r="BE1342" i="2"/>
  <c r="T1342" i="2"/>
  <c r="R1342" i="2"/>
  <c r="P1342" i="2"/>
  <c r="BK1342" i="2"/>
  <c r="J1342" i="2"/>
  <c r="BI1341" i="2"/>
  <c r="BH1341" i="2"/>
  <c r="BG1341" i="2"/>
  <c r="BF1341" i="2"/>
  <c r="BE1341" i="2"/>
  <c r="T1341" i="2"/>
  <c r="R1341" i="2"/>
  <c r="P1341" i="2"/>
  <c r="BK1341" i="2"/>
  <c r="J1341" i="2"/>
  <c r="BI1340" i="2"/>
  <c r="BH1340" i="2"/>
  <c r="BG1340" i="2"/>
  <c r="BF1340" i="2"/>
  <c r="BE1340" i="2"/>
  <c r="T1340" i="2"/>
  <c r="R1340" i="2"/>
  <c r="P1340" i="2"/>
  <c r="BK1340" i="2"/>
  <c r="J1340" i="2"/>
  <c r="BI1339" i="2"/>
  <c r="BH1339" i="2"/>
  <c r="BG1339" i="2"/>
  <c r="BF1339" i="2"/>
  <c r="BE1339" i="2"/>
  <c r="T1339" i="2"/>
  <c r="R1339" i="2"/>
  <c r="P1339" i="2"/>
  <c r="BK1339" i="2"/>
  <c r="J1339" i="2"/>
  <c r="BI1338" i="2"/>
  <c r="BH1338" i="2"/>
  <c r="BG1338" i="2"/>
  <c r="BF1338" i="2"/>
  <c r="BE1338" i="2"/>
  <c r="T1338" i="2"/>
  <c r="R1338" i="2"/>
  <c r="P1338" i="2"/>
  <c r="BK1338" i="2"/>
  <c r="J1338" i="2"/>
  <c r="BI1337" i="2"/>
  <c r="BH1337" i="2"/>
  <c r="BG1337" i="2"/>
  <c r="BF1337" i="2"/>
  <c r="BE1337" i="2"/>
  <c r="T1337" i="2"/>
  <c r="R1337" i="2"/>
  <c r="P1337" i="2"/>
  <c r="BK1337" i="2"/>
  <c r="J1337" i="2"/>
  <c r="BI1336" i="2"/>
  <c r="BH1336" i="2"/>
  <c r="BG1336" i="2"/>
  <c r="BF1336" i="2"/>
  <c r="BE1336" i="2"/>
  <c r="T1336" i="2"/>
  <c r="R1336" i="2"/>
  <c r="P1336" i="2"/>
  <c r="BK1336" i="2"/>
  <c r="J1336" i="2"/>
  <c r="BI1332" i="2"/>
  <c r="BH1332" i="2"/>
  <c r="BG1332" i="2"/>
  <c r="BF1332" i="2"/>
  <c r="BE1332" i="2"/>
  <c r="T1332" i="2"/>
  <c r="R1332" i="2"/>
  <c r="P1332" i="2"/>
  <c r="BK1332" i="2"/>
  <c r="J1332" i="2"/>
  <c r="BI1331" i="2"/>
  <c r="BH1331" i="2"/>
  <c r="BG1331" i="2"/>
  <c r="BF1331" i="2"/>
  <c r="BE1331" i="2"/>
  <c r="T1331" i="2"/>
  <c r="R1331" i="2"/>
  <c r="P1331" i="2"/>
  <c r="BK1331" i="2"/>
  <c r="J1331" i="2"/>
  <c r="BI1330" i="2"/>
  <c r="BH1330" i="2"/>
  <c r="BG1330" i="2"/>
  <c r="BF1330" i="2"/>
  <c r="BE1330" i="2"/>
  <c r="T1330" i="2"/>
  <c r="R1330" i="2"/>
  <c r="P1330" i="2"/>
  <c r="BK1330" i="2"/>
  <c r="J1330" i="2"/>
  <c r="BI1329" i="2"/>
  <c r="BH1329" i="2"/>
  <c r="BG1329" i="2"/>
  <c r="BF1329" i="2"/>
  <c r="BE1329" i="2"/>
  <c r="T1329" i="2"/>
  <c r="R1329" i="2"/>
  <c r="P1329" i="2"/>
  <c r="BK1329" i="2"/>
  <c r="J1329" i="2"/>
  <c r="BI1324" i="2"/>
  <c r="BH1324" i="2"/>
  <c r="BG1324" i="2"/>
  <c r="BF1324" i="2"/>
  <c r="BE1324" i="2"/>
  <c r="T1324" i="2"/>
  <c r="T1323" i="2" s="1"/>
  <c r="R1324" i="2"/>
  <c r="R1323" i="2" s="1"/>
  <c r="P1324" i="2"/>
  <c r="P1323" i="2" s="1"/>
  <c r="BK1324" i="2"/>
  <c r="BK1323" i="2" s="1"/>
  <c r="J1323" i="2" s="1"/>
  <c r="J75" i="2" s="1"/>
  <c r="J1324" i="2"/>
  <c r="BI1321" i="2"/>
  <c r="BH1321" i="2"/>
  <c r="BG1321" i="2"/>
  <c r="BF1321" i="2"/>
  <c r="T1321" i="2"/>
  <c r="R1321" i="2"/>
  <c r="P1321" i="2"/>
  <c r="BK1321" i="2"/>
  <c r="J1321" i="2"/>
  <c r="BE1321" i="2" s="1"/>
  <c r="BI1320" i="2"/>
  <c r="BH1320" i="2"/>
  <c r="BG1320" i="2"/>
  <c r="BF1320" i="2"/>
  <c r="T1320" i="2"/>
  <c r="R1320" i="2"/>
  <c r="P1320" i="2"/>
  <c r="BK1320" i="2"/>
  <c r="J1320" i="2"/>
  <c r="BE1320" i="2" s="1"/>
  <c r="BI1317" i="2"/>
  <c r="BH1317" i="2"/>
  <c r="BG1317" i="2"/>
  <c r="BF1317" i="2"/>
  <c r="T1317" i="2"/>
  <c r="R1317" i="2"/>
  <c r="P1317" i="2"/>
  <c r="BK1317" i="2"/>
  <c r="J1317" i="2"/>
  <c r="BE1317" i="2" s="1"/>
  <c r="BI1316" i="2"/>
  <c r="BH1316" i="2"/>
  <c r="BG1316" i="2"/>
  <c r="BF1316" i="2"/>
  <c r="T1316" i="2"/>
  <c r="R1316" i="2"/>
  <c r="P1316" i="2"/>
  <c r="BK1316" i="2"/>
  <c r="J1316" i="2"/>
  <c r="BE1316" i="2" s="1"/>
  <c r="BI1315" i="2"/>
  <c r="BH1315" i="2"/>
  <c r="BG1315" i="2"/>
  <c r="BF1315" i="2"/>
  <c r="T1315" i="2"/>
  <c r="R1315" i="2"/>
  <c r="P1315" i="2"/>
  <c r="BK1315" i="2"/>
  <c r="J1315" i="2"/>
  <c r="BE1315" i="2" s="1"/>
  <c r="BI1314" i="2"/>
  <c r="BH1314" i="2"/>
  <c r="BG1314" i="2"/>
  <c r="BF1314" i="2"/>
  <c r="T1314" i="2"/>
  <c r="R1314" i="2"/>
  <c r="P1314" i="2"/>
  <c r="BK1314" i="2"/>
  <c r="J1314" i="2"/>
  <c r="BE1314" i="2" s="1"/>
  <c r="BI1313" i="2"/>
  <c r="BH1313" i="2"/>
  <c r="BG1313" i="2"/>
  <c r="BF1313" i="2"/>
  <c r="T1313" i="2"/>
  <c r="R1313" i="2"/>
  <c r="P1313" i="2"/>
  <c r="BK1313" i="2"/>
  <c r="J1313" i="2"/>
  <c r="BE1313" i="2" s="1"/>
  <c r="BI1312" i="2"/>
  <c r="BH1312" i="2"/>
  <c r="BG1312" i="2"/>
  <c r="BF1312" i="2"/>
  <c r="T1312" i="2"/>
  <c r="R1312" i="2"/>
  <c r="P1312" i="2"/>
  <c r="BK1312" i="2"/>
  <c r="J1312" i="2"/>
  <c r="BE1312" i="2" s="1"/>
  <c r="BI1311" i="2"/>
  <c r="BH1311" i="2"/>
  <c r="BG1311" i="2"/>
  <c r="BF1311" i="2"/>
  <c r="T1311" i="2"/>
  <c r="R1311" i="2"/>
  <c r="P1311" i="2"/>
  <c r="BK1311" i="2"/>
  <c r="J1311" i="2"/>
  <c r="BE1311" i="2" s="1"/>
  <c r="BI1302" i="2"/>
  <c r="BH1302" i="2"/>
  <c r="BG1302" i="2"/>
  <c r="BF1302" i="2"/>
  <c r="T1302" i="2"/>
  <c r="R1302" i="2"/>
  <c r="P1302" i="2"/>
  <c r="BK1302" i="2"/>
  <c r="J1302" i="2"/>
  <c r="BE1302" i="2" s="1"/>
  <c r="BI1301" i="2"/>
  <c r="BH1301" i="2"/>
  <c r="BG1301" i="2"/>
  <c r="BF1301" i="2"/>
  <c r="T1301" i="2"/>
  <c r="R1301" i="2"/>
  <c r="P1301" i="2"/>
  <c r="BK1301" i="2"/>
  <c r="J1301" i="2"/>
  <c r="BE1301" i="2" s="1"/>
  <c r="BI1300" i="2"/>
  <c r="BH1300" i="2"/>
  <c r="BG1300" i="2"/>
  <c r="BF1300" i="2"/>
  <c r="T1300" i="2"/>
  <c r="R1300" i="2"/>
  <c r="P1300" i="2"/>
  <c r="BK1300" i="2"/>
  <c r="J1300" i="2"/>
  <c r="BE1300" i="2" s="1"/>
  <c r="BI1299" i="2"/>
  <c r="BH1299" i="2"/>
  <c r="BG1299" i="2"/>
  <c r="BF1299" i="2"/>
  <c r="T1299" i="2"/>
  <c r="R1299" i="2"/>
  <c r="P1299" i="2"/>
  <c r="BK1299" i="2"/>
  <c r="J1299" i="2"/>
  <c r="BE1299" i="2" s="1"/>
  <c r="BI1298" i="2"/>
  <c r="BH1298" i="2"/>
  <c r="BG1298" i="2"/>
  <c r="BF1298" i="2"/>
  <c r="T1298" i="2"/>
  <c r="R1298" i="2"/>
  <c r="P1298" i="2"/>
  <c r="BK1298" i="2"/>
  <c r="J1298" i="2"/>
  <c r="BE1298" i="2" s="1"/>
  <c r="BI1297" i="2"/>
  <c r="BH1297" i="2"/>
  <c r="BG1297" i="2"/>
  <c r="BF1297" i="2"/>
  <c r="T1297" i="2"/>
  <c r="R1297" i="2"/>
  <c r="P1297" i="2"/>
  <c r="BK1297" i="2"/>
  <c r="J1297" i="2"/>
  <c r="BE1297" i="2" s="1"/>
  <c r="BI1296" i="2"/>
  <c r="BH1296" i="2"/>
  <c r="BG1296" i="2"/>
  <c r="BF1296" i="2"/>
  <c r="T1296" i="2"/>
  <c r="R1296" i="2"/>
  <c r="P1296" i="2"/>
  <c r="BK1296" i="2"/>
  <c r="J1296" i="2"/>
  <c r="BE1296" i="2" s="1"/>
  <c r="BI1295" i="2"/>
  <c r="BH1295" i="2"/>
  <c r="BG1295" i="2"/>
  <c r="BF1295" i="2"/>
  <c r="T1295" i="2"/>
  <c r="R1295" i="2"/>
  <c r="P1295" i="2"/>
  <c r="BK1295" i="2"/>
  <c r="J1295" i="2"/>
  <c r="BE1295" i="2" s="1"/>
  <c r="BI1294" i="2"/>
  <c r="BH1294" i="2"/>
  <c r="BG1294" i="2"/>
  <c r="BF1294" i="2"/>
  <c r="T1294" i="2"/>
  <c r="R1294" i="2"/>
  <c r="P1294" i="2"/>
  <c r="BK1294" i="2"/>
  <c r="J1294" i="2"/>
  <c r="BE1294" i="2" s="1"/>
  <c r="BI1293" i="2"/>
  <c r="BH1293" i="2"/>
  <c r="BG1293" i="2"/>
  <c r="BF1293" i="2"/>
  <c r="T1293" i="2"/>
  <c r="R1293" i="2"/>
  <c r="P1293" i="2"/>
  <c r="BK1293" i="2"/>
  <c r="J1293" i="2"/>
  <c r="BE1293" i="2" s="1"/>
  <c r="BI1292" i="2"/>
  <c r="BH1292" i="2"/>
  <c r="BG1292" i="2"/>
  <c r="BF1292" i="2"/>
  <c r="T1292" i="2"/>
  <c r="R1292" i="2"/>
  <c r="P1292" i="2"/>
  <c r="BK1292" i="2"/>
  <c r="J1292" i="2"/>
  <c r="BE1292" i="2" s="1"/>
  <c r="BI1279" i="2"/>
  <c r="BH1279" i="2"/>
  <c r="BG1279" i="2"/>
  <c r="BF1279" i="2"/>
  <c r="T1279" i="2"/>
  <c r="R1279" i="2"/>
  <c r="P1279" i="2"/>
  <c r="BK1279" i="2"/>
  <c r="J1279" i="2"/>
  <c r="BE1279" i="2" s="1"/>
  <c r="BI1278" i="2"/>
  <c r="BH1278" i="2"/>
  <c r="BG1278" i="2"/>
  <c r="BF1278" i="2"/>
  <c r="T1278" i="2"/>
  <c r="R1278" i="2"/>
  <c r="P1278" i="2"/>
  <c r="BK1278" i="2"/>
  <c r="J1278" i="2"/>
  <c r="BE1278" i="2" s="1"/>
  <c r="BI1277" i="2"/>
  <c r="BH1277" i="2"/>
  <c r="BG1277" i="2"/>
  <c r="BF1277" i="2"/>
  <c r="T1277" i="2"/>
  <c r="R1277" i="2"/>
  <c r="P1277" i="2"/>
  <c r="BK1277" i="2"/>
  <c r="J1277" i="2"/>
  <c r="BE1277" i="2" s="1"/>
  <c r="BI1276" i="2"/>
  <c r="BH1276" i="2"/>
  <c r="BG1276" i="2"/>
  <c r="BF1276" i="2"/>
  <c r="T1276" i="2"/>
  <c r="R1276" i="2"/>
  <c r="P1276" i="2"/>
  <c r="BK1276" i="2"/>
  <c r="J1276" i="2"/>
  <c r="BE1276" i="2" s="1"/>
  <c r="BI1275" i="2"/>
  <c r="BH1275" i="2"/>
  <c r="BG1275" i="2"/>
  <c r="BF1275" i="2"/>
  <c r="T1275" i="2"/>
  <c r="R1275" i="2"/>
  <c r="P1275" i="2"/>
  <c r="BK1275" i="2"/>
  <c r="J1275" i="2"/>
  <c r="BE1275" i="2" s="1"/>
  <c r="BI1274" i="2"/>
  <c r="BH1274" i="2"/>
  <c r="BG1274" i="2"/>
  <c r="BF1274" i="2"/>
  <c r="T1274" i="2"/>
  <c r="R1274" i="2"/>
  <c r="P1274" i="2"/>
  <c r="BK1274" i="2"/>
  <c r="J1274" i="2"/>
  <c r="BE1274" i="2" s="1"/>
  <c r="BI1273" i="2"/>
  <c r="BH1273" i="2"/>
  <c r="BG1273" i="2"/>
  <c r="BF1273" i="2"/>
  <c r="T1273" i="2"/>
  <c r="R1273" i="2"/>
  <c r="P1273" i="2"/>
  <c r="BK1273" i="2"/>
  <c r="J1273" i="2"/>
  <c r="BE1273" i="2" s="1"/>
  <c r="BI1272" i="2"/>
  <c r="BH1272" i="2"/>
  <c r="BG1272" i="2"/>
  <c r="BF1272" i="2"/>
  <c r="T1272" i="2"/>
  <c r="R1272" i="2"/>
  <c r="P1272" i="2"/>
  <c r="BK1272" i="2"/>
  <c r="J1272" i="2"/>
  <c r="BE1272" i="2" s="1"/>
  <c r="BI1271" i="2"/>
  <c r="BH1271" i="2"/>
  <c r="BG1271" i="2"/>
  <c r="BF1271" i="2"/>
  <c r="BE1271" i="2"/>
  <c r="T1271" i="2"/>
  <c r="R1271" i="2"/>
  <c r="P1271" i="2"/>
  <c r="BK1271" i="2"/>
  <c r="J1271" i="2"/>
  <c r="BI1270" i="2"/>
  <c r="BH1270" i="2"/>
  <c r="BG1270" i="2"/>
  <c r="BF1270" i="2"/>
  <c r="BE1270" i="2"/>
  <c r="T1270" i="2"/>
  <c r="R1270" i="2"/>
  <c r="P1270" i="2"/>
  <c r="BK1270" i="2"/>
  <c r="J1270" i="2"/>
  <c r="BI1269" i="2"/>
  <c r="BH1269" i="2"/>
  <c r="BG1269" i="2"/>
  <c r="BF1269" i="2"/>
  <c r="BE1269" i="2"/>
  <c r="T1269" i="2"/>
  <c r="R1269" i="2"/>
  <c r="P1269" i="2"/>
  <c r="BK1269" i="2"/>
  <c r="J1269" i="2"/>
  <c r="BI1268" i="2"/>
  <c r="BH1268" i="2"/>
  <c r="BG1268" i="2"/>
  <c r="BF1268" i="2"/>
  <c r="BE1268" i="2"/>
  <c r="T1268" i="2"/>
  <c r="R1268" i="2"/>
  <c r="P1268" i="2"/>
  <c r="BK1268" i="2"/>
  <c r="J1268" i="2"/>
  <c r="BI1254" i="2"/>
  <c r="BH1254" i="2"/>
  <c r="BG1254" i="2"/>
  <c r="BF1254" i="2"/>
  <c r="BE1254" i="2"/>
  <c r="T1254" i="2"/>
  <c r="R1254" i="2"/>
  <c r="P1254" i="2"/>
  <c r="BK1254" i="2"/>
  <c r="J1254" i="2"/>
  <c r="BI1253" i="2"/>
  <c r="BH1253" i="2"/>
  <c r="BG1253" i="2"/>
  <c r="BF1253" i="2"/>
  <c r="BE1253" i="2"/>
  <c r="T1253" i="2"/>
  <c r="R1253" i="2"/>
  <c r="P1253" i="2"/>
  <c r="BK1253" i="2"/>
  <c r="J1253" i="2"/>
  <c r="BI1252" i="2"/>
  <c r="BH1252" i="2"/>
  <c r="BG1252" i="2"/>
  <c r="BF1252" i="2"/>
  <c r="BE1252" i="2"/>
  <c r="T1252" i="2"/>
  <c r="R1252" i="2"/>
  <c r="P1252" i="2"/>
  <c r="BK1252" i="2"/>
  <c r="J1252" i="2"/>
  <c r="BI1251" i="2"/>
  <c r="BH1251" i="2"/>
  <c r="BG1251" i="2"/>
  <c r="BF1251" i="2"/>
  <c r="BE1251" i="2"/>
  <c r="T1251" i="2"/>
  <c r="R1251" i="2"/>
  <c r="P1251" i="2"/>
  <c r="BK1251" i="2"/>
  <c r="J1251" i="2"/>
  <c r="BI1245" i="2"/>
  <c r="BH1245" i="2"/>
  <c r="BG1245" i="2"/>
  <c r="BF1245" i="2"/>
  <c r="BE1245" i="2"/>
  <c r="T1245" i="2"/>
  <c r="R1245" i="2"/>
  <c r="P1245" i="2"/>
  <c r="BK1245" i="2"/>
  <c r="J1245" i="2"/>
  <c r="BI1244" i="2"/>
  <c r="BH1244" i="2"/>
  <c r="BG1244" i="2"/>
  <c r="BF1244" i="2"/>
  <c r="BE1244" i="2"/>
  <c r="T1244" i="2"/>
  <c r="R1244" i="2"/>
  <c r="P1244" i="2"/>
  <c r="BK1244" i="2"/>
  <c r="J1244" i="2"/>
  <c r="BI1241" i="2"/>
  <c r="BH1241" i="2"/>
  <c r="BG1241" i="2"/>
  <c r="BF1241" i="2"/>
  <c r="BE1241" i="2"/>
  <c r="T1241" i="2"/>
  <c r="R1241" i="2"/>
  <c r="P1241" i="2"/>
  <c r="BK1241" i="2"/>
  <c r="J1241" i="2"/>
  <c r="BI1240" i="2"/>
  <c r="BH1240" i="2"/>
  <c r="BG1240" i="2"/>
  <c r="BF1240" i="2"/>
  <c r="BE1240" i="2"/>
  <c r="T1240" i="2"/>
  <c r="R1240" i="2"/>
  <c r="P1240" i="2"/>
  <c r="BK1240" i="2"/>
  <c r="J1240" i="2"/>
  <c r="BI1239" i="2"/>
  <c r="BH1239" i="2"/>
  <c r="BG1239" i="2"/>
  <c r="BF1239" i="2"/>
  <c r="BE1239" i="2"/>
  <c r="T1239" i="2"/>
  <c r="R1239" i="2"/>
  <c r="P1239" i="2"/>
  <c r="BK1239" i="2"/>
  <c r="J1239" i="2"/>
  <c r="BI1238" i="2"/>
  <c r="BH1238" i="2"/>
  <c r="BG1238" i="2"/>
  <c r="BF1238" i="2"/>
  <c r="BE1238" i="2"/>
  <c r="T1238" i="2"/>
  <c r="R1238" i="2"/>
  <c r="P1238" i="2"/>
  <c r="BK1238" i="2"/>
  <c r="J1238" i="2"/>
  <c r="BI1237" i="2"/>
  <c r="BH1237" i="2"/>
  <c r="BG1237" i="2"/>
  <c r="BF1237" i="2"/>
  <c r="BE1237" i="2"/>
  <c r="T1237" i="2"/>
  <c r="R1237" i="2"/>
  <c r="P1237" i="2"/>
  <c r="BK1237" i="2"/>
  <c r="J1237" i="2"/>
  <c r="BI1236" i="2"/>
  <c r="BH1236" i="2"/>
  <c r="BG1236" i="2"/>
  <c r="BF1236" i="2"/>
  <c r="BE1236" i="2"/>
  <c r="T1236" i="2"/>
  <c r="R1236" i="2"/>
  <c r="P1236" i="2"/>
  <c r="BK1236" i="2"/>
  <c r="J1236" i="2"/>
  <c r="BI1235" i="2"/>
  <c r="BH1235" i="2"/>
  <c r="BG1235" i="2"/>
  <c r="BF1235" i="2"/>
  <c r="BE1235" i="2"/>
  <c r="T1235" i="2"/>
  <c r="R1235" i="2"/>
  <c r="P1235" i="2"/>
  <c r="BK1235" i="2"/>
  <c r="J1235" i="2"/>
  <c r="BI1226" i="2"/>
  <c r="BH1226" i="2"/>
  <c r="BG1226" i="2"/>
  <c r="BF1226" i="2"/>
  <c r="BE1226" i="2"/>
  <c r="T1226" i="2"/>
  <c r="R1226" i="2"/>
  <c r="P1226" i="2"/>
  <c r="BK1226" i="2"/>
  <c r="J1226" i="2"/>
  <c r="BI1225" i="2"/>
  <c r="BH1225" i="2"/>
  <c r="BG1225" i="2"/>
  <c r="BF1225" i="2"/>
  <c r="BE1225" i="2"/>
  <c r="T1225" i="2"/>
  <c r="R1225" i="2"/>
  <c r="P1225" i="2"/>
  <c r="BK1225" i="2"/>
  <c r="J1225" i="2"/>
  <c r="BI1223" i="2"/>
  <c r="BH1223" i="2"/>
  <c r="BG1223" i="2"/>
  <c r="BF1223" i="2"/>
  <c r="BE1223" i="2"/>
  <c r="T1223" i="2"/>
  <c r="T1222" i="2" s="1"/>
  <c r="R1223" i="2"/>
  <c r="R1222" i="2" s="1"/>
  <c r="P1223" i="2"/>
  <c r="P1222" i="2" s="1"/>
  <c r="BK1223" i="2"/>
  <c r="BK1222" i="2" s="1"/>
  <c r="J1222" i="2" s="1"/>
  <c r="J74" i="2" s="1"/>
  <c r="J1223" i="2"/>
  <c r="BI1221" i="2"/>
  <c r="BH1221" i="2"/>
  <c r="BG1221" i="2"/>
  <c r="BF1221" i="2"/>
  <c r="T1221" i="2"/>
  <c r="R1221" i="2"/>
  <c r="P1221" i="2"/>
  <c r="BK1221" i="2"/>
  <c r="J1221" i="2"/>
  <c r="BE1221" i="2" s="1"/>
  <c r="BI1220" i="2"/>
  <c r="BH1220" i="2"/>
  <c r="BG1220" i="2"/>
  <c r="BF1220" i="2"/>
  <c r="T1220" i="2"/>
  <c r="R1220" i="2"/>
  <c r="P1220" i="2"/>
  <c r="BK1220" i="2"/>
  <c r="J1220" i="2"/>
  <c r="BE1220" i="2" s="1"/>
  <c r="BI1219" i="2"/>
  <c r="BH1219" i="2"/>
  <c r="BG1219" i="2"/>
  <c r="BF1219" i="2"/>
  <c r="T1219" i="2"/>
  <c r="R1219" i="2"/>
  <c r="P1219" i="2"/>
  <c r="BK1219" i="2"/>
  <c r="J1219" i="2"/>
  <c r="BE1219" i="2" s="1"/>
  <c r="BI1218" i="2"/>
  <c r="BH1218" i="2"/>
  <c r="BG1218" i="2"/>
  <c r="BF1218" i="2"/>
  <c r="T1218" i="2"/>
  <c r="R1218" i="2"/>
  <c r="P1218" i="2"/>
  <c r="BK1218" i="2"/>
  <c r="J1218" i="2"/>
  <c r="BE1218" i="2" s="1"/>
  <c r="BI1217" i="2"/>
  <c r="BH1217" i="2"/>
  <c r="BG1217" i="2"/>
  <c r="BF1217" i="2"/>
  <c r="T1217" i="2"/>
  <c r="R1217" i="2"/>
  <c r="P1217" i="2"/>
  <c r="BK1217" i="2"/>
  <c r="J1217" i="2"/>
  <c r="BE1217" i="2" s="1"/>
  <c r="BI1215" i="2"/>
  <c r="BH1215" i="2"/>
  <c r="BG1215" i="2"/>
  <c r="BF1215" i="2"/>
  <c r="T1215" i="2"/>
  <c r="R1215" i="2"/>
  <c r="P1215" i="2"/>
  <c r="BK1215" i="2"/>
  <c r="J1215" i="2"/>
  <c r="BE1215" i="2" s="1"/>
  <c r="BI1214" i="2"/>
  <c r="BH1214" i="2"/>
  <c r="BG1214" i="2"/>
  <c r="BF1214" i="2"/>
  <c r="T1214" i="2"/>
  <c r="R1214" i="2"/>
  <c r="P1214" i="2"/>
  <c r="BK1214" i="2"/>
  <c r="J1214" i="2"/>
  <c r="BE1214" i="2" s="1"/>
  <c r="BI1213" i="2"/>
  <c r="BH1213" i="2"/>
  <c r="BG1213" i="2"/>
  <c r="BF1213" i="2"/>
  <c r="T1213" i="2"/>
  <c r="R1213" i="2"/>
  <c r="P1213" i="2"/>
  <c r="BK1213" i="2"/>
  <c r="J1213" i="2"/>
  <c r="BE1213" i="2" s="1"/>
  <c r="BI1212" i="2"/>
  <c r="BH1212" i="2"/>
  <c r="BG1212" i="2"/>
  <c r="BF1212" i="2"/>
  <c r="T1212" i="2"/>
  <c r="R1212" i="2"/>
  <c r="P1212" i="2"/>
  <c r="BK1212" i="2"/>
  <c r="J1212" i="2"/>
  <c r="BE1212" i="2" s="1"/>
  <c r="BI1211" i="2"/>
  <c r="BH1211" i="2"/>
  <c r="BG1211" i="2"/>
  <c r="BF1211" i="2"/>
  <c r="T1211" i="2"/>
  <c r="R1211" i="2"/>
  <c r="P1211" i="2"/>
  <c r="BK1211" i="2"/>
  <c r="J1211" i="2"/>
  <c r="BE1211" i="2" s="1"/>
  <c r="BI1210" i="2"/>
  <c r="BH1210" i="2"/>
  <c r="BG1210" i="2"/>
  <c r="BF1210" i="2"/>
  <c r="T1210" i="2"/>
  <c r="R1210" i="2"/>
  <c r="P1210" i="2"/>
  <c r="BK1210" i="2"/>
  <c r="J1210" i="2"/>
  <c r="BE1210" i="2" s="1"/>
  <c r="BI1209" i="2"/>
  <c r="BH1209" i="2"/>
  <c r="BG1209" i="2"/>
  <c r="BF1209" i="2"/>
  <c r="T1209" i="2"/>
  <c r="R1209" i="2"/>
  <c r="P1209" i="2"/>
  <c r="BK1209" i="2"/>
  <c r="J1209" i="2"/>
  <c r="BE1209" i="2" s="1"/>
  <c r="BI1208" i="2"/>
  <c r="BH1208" i="2"/>
  <c r="BG1208" i="2"/>
  <c r="BF1208" i="2"/>
  <c r="T1208" i="2"/>
  <c r="R1208" i="2"/>
  <c r="P1208" i="2"/>
  <c r="BK1208" i="2"/>
  <c r="J1208" i="2"/>
  <c r="BE1208" i="2" s="1"/>
  <c r="BI1207" i="2"/>
  <c r="BH1207" i="2"/>
  <c r="BG1207" i="2"/>
  <c r="BF1207" i="2"/>
  <c r="T1207" i="2"/>
  <c r="R1207" i="2"/>
  <c r="P1207" i="2"/>
  <c r="BK1207" i="2"/>
  <c r="J1207" i="2"/>
  <c r="BE1207" i="2" s="1"/>
  <c r="BI1206" i="2"/>
  <c r="BH1206" i="2"/>
  <c r="BG1206" i="2"/>
  <c r="BF1206" i="2"/>
  <c r="BE1206" i="2"/>
  <c r="T1206" i="2"/>
  <c r="R1206" i="2"/>
  <c r="P1206" i="2"/>
  <c r="BK1206" i="2"/>
  <c r="J1206" i="2"/>
  <c r="BI1205" i="2"/>
  <c r="BH1205" i="2"/>
  <c r="BG1205" i="2"/>
  <c r="BF1205" i="2"/>
  <c r="BE1205" i="2"/>
  <c r="T1205" i="2"/>
  <c r="R1205" i="2"/>
  <c r="P1205" i="2"/>
  <c r="BK1205" i="2"/>
  <c r="J1205" i="2"/>
  <c r="BI1204" i="2"/>
  <c r="BH1204" i="2"/>
  <c r="BG1204" i="2"/>
  <c r="BF1204" i="2"/>
  <c r="BE1204" i="2"/>
  <c r="T1204" i="2"/>
  <c r="R1204" i="2"/>
  <c r="P1204" i="2"/>
  <c r="BK1204" i="2"/>
  <c r="J1204" i="2"/>
  <c r="BI1203" i="2"/>
  <c r="BH1203" i="2"/>
  <c r="BG1203" i="2"/>
  <c r="BF1203" i="2"/>
  <c r="BE1203" i="2"/>
  <c r="T1203" i="2"/>
  <c r="R1203" i="2"/>
  <c r="P1203" i="2"/>
  <c r="BK1203" i="2"/>
  <c r="J1203" i="2"/>
  <c r="BI1202" i="2"/>
  <c r="BH1202" i="2"/>
  <c r="BG1202" i="2"/>
  <c r="BF1202" i="2"/>
  <c r="BE1202" i="2"/>
  <c r="T1202" i="2"/>
  <c r="R1202" i="2"/>
  <c r="P1202" i="2"/>
  <c r="BK1202" i="2"/>
  <c r="J1202" i="2"/>
  <c r="BI1200" i="2"/>
  <c r="BH1200" i="2"/>
  <c r="BG1200" i="2"/>
  <c r="BF1200" i="2"/>
  <c r="BE1200" i="2"/>
  <c r="T1200" i="2"/>
  <c r="R1200" i="2"/>
  <c r="P1200" i="2"/>
  <c r="BK1200" i="2"/>
  <c r="J1200" i="2"/>
  <c r="BI1199" i="2"/>
  <c r="BH1199" i="2"/>
  <c r="BG1199" i="2"/>
  <c r="BF1199" i="2"/>
  <c r="BE1199" i="2"/>
  <c r="T1199" i="2"/>
  <c r="R1199" i="2"/>
  <c r="P1199" i="2"/>
  <c r="BK1199" i="2"/>
  <c r="J1199" i="2"/>
  <c r="BI1198" i="2"/>
  <c r="BH1198" i="2"/>
  <c r="BG1198" i="2"/>
  <c r="BF1198" i="2"/>
  <c r="BE1198" i="2"/>
  <c r="T1198" i="2"/>
  <c r="R1198" i="2"/>
  <c r="P1198" i="2"/>
  <c r="BK1198" i="2"/>
  <c r="J1198" i="2"/>
  <c r="BI1196" i="2"/>
  <c r="BH1196" i="2"/>
  <c r="BG1196" i="2"/>
  <c r="BF1196" i="2"/>
  <c r="BE1196" i="2"/>
  <c r="T1196" i="2"/>
  <c r="R1196" i="2"/>
  <c r="P1196" i="2"/>
  <c r="BK1196" i="2"/>
  <c r="J1196" i="2"/>
  <c r="BI1195" i="2"/>
  <c r="BH1195" i="2"/>
  <c r="BG1195" i="2"/>
  <c r="BF1195" i="2"/>
  <c r="BE1195" i="2"/>
  <c r="T1195" i="2"/>
  <c r="R1195" i="2"/>
  <c r="P1195" i="2"/>
  <c r="BK1195" i="2"/>
  <c r="J1195" i="2"/>
  <c r="BI1194" i="2"/>
  <c r="BH1194" i="2"/>
  <c r="BG1194" i="2"/>
  <c r="BF1194" i="2"/>
  <c r="BE1194" i="2"/>
  <c r="T1194" i="2"/>
  <c r="R1194" i="2"/>
  <c r="P1194" i="2"/>
  <c r="BK1194" i="2"/>
  <c r="J1194" i="2"/>
  <c r="BI1193" i="2"/>
  <c r="BH1193" i="2"/>
  <c r="BG1193" i="2"/>
  <c r="BF1193" i="2"/>
  <c r="BE1193" i="2"/>
  <c r="T1193" i="2"/>
  <c r="R1193" i="2"/>
  <c r="P1193" i="2"/>
  <c r="BK1193" i="2"/>
  <c r="J1193" i="2"/>
  <c r="BI1192" i="2"/>
  <c r="BH1192" i="2"/>
  <c r="BG1192" i="2"/>
  <c r="BF1192" i="2"/>
  <c r="BE1192" i="2"/>
  <c r="T1192" i="2"/>
  <c r="R1192" i="2"/>
  <c r="P1192" i="2"/>
  <c r="BK1192" i="2"/>
  <c r="J1192" i="2"/>
  <c r="BI1191" i="2"/>
  <c r="BH1191" i="2"/>
  <c r="BG1191" i="2"/>
  <c r="BF1191" i="2"/>
  <c r="BE1191" i="2"/>
  <c r="T1191" i="2"/>
  <c r="R1191" i="2"/>
  <c r="P1191" i="2"/>
  <c r="BK1191" i="2"/>
  <c r="J1191" i="2"/>
  <c r="BI1190" i="2"/>
  <c r="BH1190" i="2"/>
  <c r="BG1190" i="2"/>
  <c r="BF1190" i="2"/>
  <c r="BE1190" i="2"/>
  <c r="T1190" i="2"/>
  <c r="R1190" i="2"/>
  <c r="P1190" i="2"/>
  <c r="BK1190" i="2"/>
  <c r="J1190" i="2"/>
  <c r="BI1189" i="2"/>
  <c r="BH1189" i="2"/>
  <c r="BG1189" i="2"/>
  <c r="BF1189" i="2"/>
  <c r="BE1189" i="2"/>
  <c r="T1189" i="2"/>
  <c r="R1189" i="2"/>
  <c r="P1189" i="2"/>
  <c r="BK1189" i="2"/>
  <c r="J1189" i="2"/>
  <c r="BI1188" i="2"/>
  <c r="BH1188" i="2"/>
  <c r="BG1188" i="2"/>
  <c r="BF1188" i="2"/>
  <c r="BE1188" i="2"/>
  <c r="T1188" i="2"/>
  <c r="R1188" i="2"/>
  <c r="P1188" i="2"/>
  <c r="BK1188" i="2"/>
  <c r="J1188" i="2"/>
  <c r="BI1187" i="2"/>
  <c r="BH1187" i="2"/>
  <c r="BG1187" i="2"/>
  <c r="BF1187" i="2"/>
  <c r="BE1187" i="2"/>
  <c r="T1187" i="2"/>
  <c r="R1187" i="2"/>
  <c r="P1187" i="2"/>
  <c r="BK1187" i="2"/>
  <c r="J1187" i="2"/>
  <c r="BI1186" i="2"/>
  <c r="BH1186" i="2"/>
  <c r="BG1186" i="2"/>
  <c r="BF1186" i="2"/>
  <c r="BE1186" i="2"/>
  <c r="T1186" i="2"/>
  <c r="T1185" i="2" s="1"/>
  <c r="R1186" i="2"/>
  <c r="R1185" i="2" s="1"/>
  <c r="P1186" i="2"/>
  <c r="P1185" i="2" s="1"/>
  <c r="BK1186" i="2"/>
  <c r="BK1185" i="2" s="1"/>
  <c r="J1185" i="2" s="1"/>
  <c r="J73" i="2" s="1"/>
  <c r="J1186" i="2"/>
  <c r="BI1183" i="2"/>
  <c r="BH1183" i="2"/>
  <c r="BG1183" i="2"/>
  <c r="BF1183" i="2"/>
  <c r="T1183" i="2"/>
  <c r="R1183" i="2"/>
  <c r="P1183" i="2"/>
  <c r="BK1183" i="2"/>
  <c r="J1183" i="2"/>
  <c r="BE1183" i="2" s="1"/>
  <c r="BI1182" i="2"/>
  <c r="BH1182" i="2"/>
  <c r="BG1182" i="2"/>
  <c r="BF1182" i="2"/>
  <c r="T1182" i="2"/>
  <c r="R1182" i="2"/>
  <c r="P1182" i="2"/>
  <c r="BK1182" i="2"/>
  <c r="J1182" i="2"/>
  <c r="BE1182" i="2" s="1"/>
  <c r="BI1181" i="2"/>
  <c r="BH1181" i="2"/>
  <c r="BG1181" i="2"/>
  <c r="BF1181" i="2"/>
  <c r="T1181" i="2"/>
  <c r="R1181" i="2"/>
  <c r="P1181" i="2"/>
  <c r="BK1181" i="2"/>
  <c r="J1181" i="2"/>
  <c r="BE1181" i="2" s="1"/>
  <c r="BI1180" i="2"/>
  <c r="BH1180" i="2"/>
  <c r="BG1180" i="2"/>
  <c r="BF1180" i="2"/>
  <c r="T1180" i="2"/>
  <c r="R1180" i="2"/>
  <c r="P1180" i="2"/>
  <c r="BK1180" i="2"/>
  <c r="J1180" i="2"/>
  <c r="BE1180" i="2" s="1"/>
  <c r="BI1179" i="2"/>
  <c r="BH1179" i="2"/>
  <c r="BG1179" i="2"/>
  <c r="BF1179" i="2"/>
  <c r="T1179" i="2"/>
  <c r="R1179" i="2"/>
  <c r="P1179" i="2"/>
  <c r="BK1179" i="2"/>
  <c r="J1179" i="2"/>
  <c r="BE1179" i="2" s="1"/>
  <c r="BI1178" i="2"/>
  <c r="BH1178" i="2"/>
  <c r="BG1178" i="2"/>
  <c r="BF1178" i="2"/>
  <c r="T1178" i="2"/>
  <c r="R1178" i="2"/>
  <c r="P1178" i="2"/>
  <c r="BK1178" i="2"/>
  <c r="J1178" i="2"/>
  <c r="BE1178" i="2" s="1"/>
  <c r="BI1177" i="2"/>
  <c r="BH1177" i="2"/>
  <c r="BG1177" i="2"/>
  <c r="BF1177" i="2"/>
  <c r="T1177" i="2"/>
  <c r="R1177" i="2"/>
  <c r="P1177" i="2"/>
  <c r="BK1177" i="2"/>
  <c r="J1177" i="2"/>
  <c r="BE1177" i="2" s="1"/>
  <c r="BI1176" i="2"/>
  <c r="BH1176" i="2"/>
  <c r="BG1176" i="2"/>
  <c r="BF1176" i="2"/>
  <c r="T1176" i="2"/>
  <c r="R1176" i="2"/>
  <c r="P1176" i="2"/>
  <c r="BK1176" i="2"/>
  <c r="J1176" i="2"/>
  <c r="BE1176" i="2" s="1"/>
  <c r="BI1175" i="2"/>
  <c r="BH1175" i="2"/>
  <c r="BG1175" i="2"/>
  <c r="BF1175" i="2"/>
  <c r="T1175" i="2"/>
  <c r="R1175" i="2"/>
  <c r="P1175" i="2"/>
  <c r="BK1175" i="2"/>
  <c r="J1175" i="2"/>
  <c r="BE1175" i="2" s="1"/>
  <c r="BI1174" i="2"/>
  <c r="BH1174" i="2"/>
  <c r="BG1174" i="2"/>
  <c r="BF1174" i="2"/>
  <c r="T1174" i="2"/>
  <c r="R1174" i="2"/>
  <c r="P1174" i="2"/>
  <c r="BK1174" i="2"/>
  <c r="J1174" i="2"/>
  <c r="BE1174" i="2" s="1"/>
  <c r="BI1173" i="2"/>
  <c r="BH1173" i="2"/>
  <c r="BG1173" i="2"/>
  <c r="BF1173" i="2"/>
  <c r="T1173" i="2"/>
  <c r="T1172" i="2" s="1"/>
  <c r="R1173" i="2"/>
  <c r="R1172" i="2" s="1"/>
  <c r="P1173" i="2"/>
  <c r="P1172" i="2" s="1"/>
  <c r="BK1173" i="2"/>
  <c r="BK1172" i="2" s="1"/>
  <c r="J1172" i="2" s="1"/>
  <c r="J72" i="2" s="1"/>
  <c r="J1173" i="2"/>
  <c r="BE1173" i="2" s="1"/>
  <c r="BI1170" i="2"/>
  <c r="BH1170" i="2"/>
  <c r="BG1170" i="2"/>
  <c r="BF1170" i="2"/>
  <c r="BE1170" i="2"/>
  <c r="T1170" i="2"/>
  <c r="R1170" i="2"/>
  <c r="P1170" i="2"/>
  <c r="BK1170" i="2"/>
  <c r="J1170" i="2"/>
  <c r="BI1168" i="2"/>
  <c r="BH1168" i="2"/>
  <c r="BG1168" i="2"/>
  <c r="BF1168" i="2"/>
  <c r="BE1168" i="2"/>
  <c r="T1168" i="2"/>
  <c r="R1168" i="2"/>
  <c r="P1168" i="2"/>
  <c r="BK1168" i="2"/>
  <c r="J1168" i="2"/>
  <c r="BI1166" i="2"/>
  <c r="BH1166" i="2"/>
  <c r="BG1166" i="2"/>
  <c r="BF1166" i="2"/>
  <c r="BE1166" i="2"/>
  <c r="T1166" i="2"/>
  <c r="R1166" i="2"/>
  <c r="P1166" i="2"/>
  <c r="BK1166" i="2"/>
  <c r="J1166" i="2"/>
  <c r="BI1165" i="2"/>
  <c r="BH1165" i="2"/>
  <c r="BG1165" i="2"/>
  <c r="BF1165" i="2"/>
  <c r="BE1165" i="2"/>
  <c r="T1165" i="2"/>
  <c r="R1165" i="2"/>
  <c r="P1165" i="2"/>
  <c r="BK1165" i="2"/>
  <c r="J1165" i="2"/>
  <c r="BI1163" i="2"/>
  <c r="BH1163" i="2"/>
  <c r="BG1163" i="2"/>
  <c r="BF1163" i="2"/>
  <c r="BE1163" i="2"/>
  <c r="T1163" i="2"/>
  <c r="R1163" i="2"/>
  <c r="P1163" i="2"/>
  <c r="BK1163" i="2"/>
  <c r="J1163" i="2"/>
  <c r="BI1161" i="2"/>
  <c r="BH1161" i="2"/>
  <c r="BG1161" i="2"/>
  <c r="BF1161" i="2"/>
  <c r="BE1161" i="2"/>
  <c r="T1161" i="2"/>
  <c r="R1161" i="2"/>
  <c r="P1161" i="2"/>
  <c r="BK1161" i="2"/>
  <c r="J1161" i="2"/>
  <c r="BI1159" i="2"/>
  <c r="BH1159" i="2"/>
  <c r="BG1159" i="2"/>
  <c r="BF1159" i="2"/>
  <c r="BE1159" i="2"/>
  <c r="T1159" i="2"/>
  <c r="R1159" i="2"/>
  <c r="P1159" i="2"/>
  <c r="BK1159" i="2"/>
  <c r="J1159" i="2"/>
  <c r="BI1157" i="2"/>
  <c r="BH1157" i="2"/>
  <c r="BG1157" i="2"/>
  <c r="BF1157" i="2"/>
  <c r="BE1157" i="2"/>
  <c r="T1157" i="2"/>
  <c r="R1157" i="2"/>
  <c r="P1157" i="2"/>
  <c r="BK1157" i="2"/>
  <c r="J1157" i="2"/>
  <c r="BI1152" i="2"/>
  <c r="BH1152" i="2"/>
  <c r="BG1152" i="2"/>
  <c r="BF1152" i="2"/>
  <c r="BE1152" i="2"/>
  <c r="T1152" i="2"/>
  <c r="R1152" i="2"/>
  <c r="P1152" i="2"/>
  <c r="BK1152" i="2"/>
  <c r="J1152" i="2"/>
  <c r="BI1151" i="2"/>
  <c r="BH1151" i="2"/>
  <c r="BG1151" i="2"/>
  <c r="BF1151" i="2"/>
  <c r="BE1151" i="2"/>
  <c r="T1151" i="2"/>
  <c r="R1151" i="2"/>
  <c r="P1151" i="2"/>
  <c r="BK1151" i="2"/>
  <c r="J1151" i="2"/>
  <c r="BI1149" i="2"/>
  <c r="BH1149" i="2"/>
  <c r="BG1149" i="2"/>
  <c r="BF1149" i="2"/>
  <c r="BE1149" i="2"/>
  <c r="T1149" i="2"/>
  <c r="R1149" i="2"/>
  <c r="P1149" i="2"/>
  <c r="BK1149" i="2"/>
  <c r="J1149" i="2"/>
  <c r="BI1147" i="2"/>
  <c r="BH1147" i="2"/>
  <c r="BG1147" i="2"/>
  <c r="BF1147" i="2"/>
  <c r="BE1147" i="2"/>
  <c r="T1147" i="2"/>
  <c r="R1147" i="2"/>
  <c r="P1147" i="2"/>
  <c r="BK1147" i="2"/>
  <c r="J1147" i="2"/>
  <c r="BI1145" i="2"/>
  <c r="BH1145" i="2"/>
  <c r="BG1145" i="2"/>
  <c r="BF1145" i="2"/>
  <c r="BE1145" i="2"/>
  <c r="T1145" i="2"/>
  <c r="T1144" i="2" s="1"/>
  <c r="R1145" i="2"/>
  <c r="R1144" i="2" s="1"/>
  <c r="P1145" i="2"/>
  <c r="P1144" i="2" s="1"/>
  <c r="BK1145" i="2"/>
  <c r="BK1144" i="2" s="1"/>
  <c r="J1144" i="2" s="1"/>
  <c r="J71" i="2" s="1"/>
  <c r="J1145" i="2"/>
  <c r="BI1142" i="2"/>
  <c r="BH1142" i="2"/>
  <c r="BG1142" i="2"/>
  <c r="BF1142" i="2"/>
  <c r="T1142" i="2"/>
  <c r="R1142" i="2"/>
  <c r="P1142" i="2"/>
  <c r="BK1142" i="2"/>
  <c r="J1142" i="2"/>
  <c r="BE1142" i="2" s="1"/>
  <c r="BI1140" i="2"/>
  <c r="BH1140" i="2"/>
  <c r="BG1140" i="2"/>
  <c r="BF1140" i="2"/>
  <c r="T1140" i="2"/>
  <c r="R1140" i="2"/>
  <c r="P1140" i="2"/>
  <c r="BK1140" i="2"/>
  <c r="J1140" i="2"/>
  <c r="BE1140" i="2" s="1"/>
  <c r="BI1138" i="2"/>
  <c r="BH1138" i="2"/>
  <c r="BG1138" i="2"/>
  <c r="BF1138" i="2"/>
  <c r="T1138" i="2"/>
  <c r="R1138" i="2"/>
  <c r="P1138" i="2"/>
  <c r="BK1138" i="2"/>
  <c r="J1138" i="2"/>
  <c r="BE1138" i="2" s="1"/>
  <c r="BI1137" i="2"/>
  <c r="BH1137" i="2"/>
  <c r="BG1137" i="2"/>
  <c r="BF1137" i="2"/>
  <c r="T1137" i="2"/>
  <c r="R1137" i="2"/>
  <c r="P1137" i="2"/>
  <c r="BK1137" i="2"/>
  <c r="J1137" i="2"/>
  <c r="BE1137" i="2" s="1"/>
  <c r="BI1136" i="2"/>
  <c r="BH1136" i="2"/>
  <c r="BG1136" i="2"/>
  <c r="BF1136" i="2"/>
  <c r="T1136" i="2"/>
  <c r="T1135" i="2" s="1"/>
  <c r="R1136" i="2"/>
  <c r="R1135" i="2" s="1"/>
  <c r="P1136" i="2"/>
  <c r="P1135" i="2" s="1"/>
  <c r="BK1136" i="2"/>
  <c r="BK1135" i="2" s="1"/>
  <c r="J1135" i="2" s="1"/>
  <c r="J70" i="2" s="1"/>
  <c r="J1136" i="2"/>
  <c r="BE1136" i="2" s="1"/>
  <c r="BI1133" i="2"/>
  <c r="BH1133" i="2"/>
  <c r="BG1133" i="2"/>
  <c r="BF1133" i="2"/>
  <c r="BE1133" i="2"/>
  <c r="T1133" i="2"/>
  <c r="R1133" i="2"/>
  <c r="P1133" i="2"/>
  <c r="BK1133" i="2"/>
  <c r="J1133" i="2"/>
  <c r="BI1132" i="2"/>
  <c r="BH1132" i="2"/>
  <c r="BG1132" i="2"/>
  <c r="BF1132" i="2"/>
  <c r="BE1132" i="2"/>
  <c r="T1132" i="2"/>
  <c r="R1132" i="2"/>
  <c r="P1132" i="2"/>
  <c r="BK1132" i="2"/>
  <c r="J1132" i="2"/>
  <c r="BI1130" i="2"/>
  <c r="BH1130" i="2"/>
  <c r="BG1130" i="2"/>
  <c r="BF1130" i="2"/>
  <c r="BE1130" i="2"/>
  <c r="T1130" i="2"/>
  <c r="R1130" i="2"/>
  <c r="P1130" i="2"/>
  <c r="BK1130" i="2"/>
  <c r="J1130" i="2"/>
  <c r="BI1128" i="2"/>
  <c r="BH1128" i="2"/>
  <c r="BG1128" i="2"/>
  <c r="BF1128" i="2"/>
  <c r="BE1128" i="2"/>
  <c r="T1128" i="2"/>
  <c r="R1128" i="2"/>
  <c r="P1128" i="2"/>
  <c r="BK1128" i="2"/>
  <c r="J1128" i="2"/>
  <c r="BI1126" i="2"/>
  <c r="BH1126" i="2"/>
  <c r="BG1126" i="2"/>
  <c r="BF1126" i="2"/>
  <c r="BE1126" i="2"/>
  <c r="T1126" i="2"/>
  <c r="R1126" i="2"/>
  <c r="P1126" i="2"/>
  <c r="BK1126" i="2"/>
  <c r="J1126" i="2"/>
  <c r="BI1119" i="2"/>
  <c r="BH1119" i="2"/>
  <c r="BG1119" i="2"/>
  <c r="BF1119" i="2"/>
  <c r="BE1119" i="2"/>
  <c r="T1119" i="2"/>
  <c r="R1119" i="2"/>
  <c r="P1119" i="2"/>
  <c r="BK1119" i="2"/>
  <c r="J1119" i="2"/>
  <c r="BI1117" i="2"/>
  <c r="BH1117" i="2"/>
  <c r="BG1117" i="2"/>
  <c r="BF1117" i="2"/>
  <c r="BE1117" i="2"/>
  <c r="T1117" i="2"/>
  <c r="R1117" i="2"/>
  <c r="P1117" i="2"/>
  <c r="BK1117" i="2"/>
  <c r="J1117" i="2"/>
  <c r="BI1115" i="2"/>
  <c r="BH1115" i="2"/>
  <c r="BG1115" i="2"/>
  <c r="BF1115" i="2"/>
  <c r="BE1115" i="2"/>
  <c r="T1115" i="2"/>
  <c r="R1115" i="2"/>
  <c r="P1115" i="2"/>
  <c r="BK1115" i="2"/>
  <c r="J1115" i="2"/>
  <c r="BI1113" i="2"/>
  <c r="BH1113" i="2"/>
  <c r="BG1113" i="2"/>
  <c r="BF1113" i="2"/>
  <c r="BE1113" i="2"/>
  <c r="T1113" i="2"/>
  <c r="R1113" i="2"/>
  <c r="P1113" i="2"/>
  <c r="BK1113" i="2"/>
  <c r="J1113" i="2"/>
  <c r="BI1111" i="2"/>
  <c r="BH1111" i="2"/>
  <c r="BG1111" i="2"/>
  <c r="BF1111" i="2"/>
  <c r="BE1111" i="2"/>
  <c r="T1111" i="2"/>
  <c r="T1110" i="2" s="1"/>
  <c r="R1111" i="2"/>
  <c r="R1110" i="2" s="1"/>
  <c r="P1111" i="2"/>
  <c r="P1110" i="2" s="1"/>
  <c r="BK1111" i="2"/>
  <c r="BK1110" i="2" s="1"/>
  <c r="J1110" i="2" s="1"/>
  <c r="J69" i="2" s="1"/>
  <c r="J1111" i="2"/>
  <c r="BI1108" i="2"/>
  <c r="BH1108" i="2"/>
  <c r="BG1108" i="2"/>
  <c r="BF1108" i="2"/>
  <c r="T1108" i="2"/>
  <c r="R1108" i="2"/>
  <c r="P1108" i="2"/>
  <c r="BK1108" i="2"/>
  <c r="J1108" i="2"/>
  <c r="BE1108" i="2" s="1"/>
  <c r="BI1105" i="2"/>
  <c r="BH1105" i="2"/>
  <c r="BG1105" i="2"/>
  <c r="BF1105" i="2"/>
  <c r="T1105" i="2"/>
  <c r="R1105" i="2"/>
  <c r="P1105" i="2"/>
  <c r="BK1105" i="2"/>
  <c r="J1105" i="2"/>
  <c r="BE1105" i="2" s="1"/>
  <c r="BI1102" i="2"/>
  <c r="BH1102" i="2"/>
  <c r="BG1102" i="2"/>
  <c r="BF1102" i="2"/>
  <c r="T1102" i="2"/>
  <c r="R1102" i="2"/>
  <c r="P1102" i="2"/>
  <c r="BK1102" i="2"/>
  <c r="J1102" i="2"/>
  <c r="BE1102" i="2" s="1"/>
  <c r="BI1100" i="2"/>
  <c r="BH1100" i="2"/>
  <c r="BG1100" i="2"/>
  <c r="BF1100" i="2"/>
  <c r="T1100" i="2"/>
  <c r="R1100" i="2"/>
  <c r="P1100" i="2"/>
  <c r="BK1100" i="2"/>
  <c r="J1100" i="2"/>
  <c r="BE1100" i="2" s="1"/>
  <c r="BI1096" i="2"/>
  <c r="BH1096" i="2"/>
  <c r="BG1096" i="2"/>
  <c r="BF1096" i="2"/>
  <c r="T1096" i="2"/>
  <c r="T1095" i="2" s="1"/>
  <c r="T1094" i="2" s="1"/>
  <c r="R1096" i="2"/>
  <c r="R1095" i="2" s="1"/>
  <c r="R1094" i="2" s="1"/>
  <c r="P1096" i="2"/>
  <c r="P1095" i="2" s="1"/>
  <c r="P1094" i="2" s="1"/>
  <c r="BK1096" i="2"/>
  <c r="BK1095" i="2" s="1"/>
  <c r="J1096" i="2"/>
  <c r="BE1096" i="2" s="1"/>
  <c r="BI1092" i="2"/>
  <c r="BH1092" i="2"/>
  <c r="BG1092" i="2"/>
  <c r="BF1092" i="2"/>
  <c r="T1092" i="2"/>
  <c r="T1091" i="2" s="1"/>
  <c r="R1092" i="2"/>
  <c r="R1091" i="2" s="1"/>
  <c r="P1092" i="2"/>
  <c r="P1091" i="2" s="1"/>
  <c r="BK1092" i="2"/>
  <c r="BK1091" i="2" s="1"/>
  <c r="J1091" i="2" s="1"/>
  <c r="J66" i="2" s="1"/>
  <c r="J1092" i="2"/>
  <c r="BE1092" i="2" s="1"/>
  <c r="BI1089" i="2"/>
  <c r="BH1089" i="2"/>
  <c r="BG1089" i="2"/>
  <c r="BF1089" i="2"/>
  <c r="BE1089" i="2"/>
  <c r="T1089" i="2"/>
  <c r="R1089" i="2"/>
  <c r="P1089" i="2"/>
  <c r="BK1089" i="2"/>
  <c r="J1089" i="2"/>
  <c r="BI1086" i="2"/>
  <c r="BH1086" i="2"/>
  <c r="BG1086" i="2"/>
  <c r="BF1086" i="2"/>
  <c r="BE1086" i="2"/>
  <c r="T1086" i="2"/>
  <c r="R1086" i="2"/>
  <c r="P1086" i="2"/>
  <c r="BK1086" i="2"/>
  <c r="J1086" i="2"/>
  <c r="BI1083" i="2"/>
  <c r="BH1083" i="2"/>
  <c r="BG1083" i="2"/>
  <c r="BF1083" i="2"/>
  <c r="BE1083" i="2"/>
  <c r="T1083" i="2"/>
  <c r="R1083" i="2"/>
  <c r="P1083" i="2"/>
  <c r="BK1083" i="2"/>
  <c r="J1083" i="2"/>
  <c r="BI1080" i="2"/>
  <c r="BH1080" i="2"/>
  <c r="BG1080" i="2"/>
  <c r="BF1080" i="2"/>
  <c r="BE1080" i="2"/>
  <c r="T1080" i="2"/>
  <c r="R1080" i="2"/>
  <c r="P1080" i="2"/>
  <c r="BK1080" i="2"/>
  <c r="J1080" i="2"/>
  <c r="BI1078" i="2"/>
  <c r="BH1078" i="2"/>
  <c r="BG1078" i="2"/>
  <c r="BF1078" i="2"/>
  <c r="BE1078" i="2"/>
  <c r="T1078" i="2"/>
  <c r="R1078" i="2"/>
  <c r="P1078" i="2"/>
  <c r="BK1078" i="2"/>
  <c r="J1078" i="2"/>
  <c r="BI1076" i="2"/>
  <c r="BH1076" i="2"/>
  <c r="BG1076" i="2"/>
  <c r="BF1076" i="2"/>
  <c r="BE1076" i="2"/>
  <c r="T1076" i="2"/>
  <c r="R1076" i="2"/>
  <c r="P1076" i="2"/>
  <c r="BK1076" i="2"/>
  <c r="J1076" i="2"/>
  <c r="BI1074" i="2"/>
  <c r="BH1074" i="2"/>
  <c r="BG1074" i="2"/>
  <c r="BF1074" i="2"/>
  <c r="BE1074" i="2"/>
  <c r="T1074" i="2"/>
  <c r="R1074" i="2"/>
  <c r="P1074" i="2"/>
  <c r="BK1074" i="2"/>
  <c r="J1074" i="2"/>
  <c r="BI1073" i="2"/>
  <c r="BH1073" i="2"/>
  <c r="BG1073" i="2"/>
  <c r="BF1073" i="2"/>
  <c r="BE1073" i="2"/>
  <c r="T1073" i="2"/>
  <c r="R1073" i="2"/>
  <c r="P1073" i="2"/>
  <c r="BK1073" i="2"/>
  <c r="J1073" i="2"/>
  <c r="BI1072" i="2"/>
  <c r="BH1072" i="2"/>
  <c r="BG1072" i="2"/>
  <c r="BF1072" i="2"/>
  <c r="BE1072" i="2"/>
  <c r="T1072" i="2"/>
  <c r="R1072" i="2"/>
  <c r="P1072" i="2"/>
  <c r="BK1072" i="2"/>
  <c r="J1072" i="2"/>
  <c r="BI1071" i="2"/>
  <c r="BH1071" i="2"/>
  <c r="BG1071" i="2"/>
  <c r="BF1071" i="2"/>
  <c r="BE1071" i="2"/>
  <c r="T1071" i="2"/>
  <c r="T1070" i="2" s="1"/>
  <c r="R1071" i="2"/>
  <c r="R1070" i="2" s="1"/>
  <c r="P1071" i="2"/>
  <c r="P1070" i="2" s="1"/>
  <c r="BK1071" i="2"/>
  <c r="BK1070" i="2" s="1"/>
  <c r="J1070" i="2" s="1"/>
  <c r="J65" i="2" s="1"/>
  <c r="J1071" i="2"/>
  <c r="BI1068" i="2"/>
  <c r="BH1068" i="2"/>
  <c r="BG1068" i="2"/>
  <c r="BF1068" i="2"/>
  <c r="T1068" i="2"/>
  <c r="R1068" i="2"/>
  <c r="P1068" i="2"/>
  <c r="BK1068" i="2"/>
  <c r="J1068" i="2"/>
  <c r="BE1068" i="2" s="1"/>
  <c r="BI1066" i="2"/>
  <c r="BH1066" i="2"/>
  <c r="BG1066" i="2"/>
  <c r="BF1066" i="2"/>
  <c r="T1066" i="2"/>
  <c r="R1066" i="2"/>
  <c r="P1066" i="2"/>
  <c r="BK1066" i="2"/>
  <c r="J1066" i="2"/>
  <c r="BE1066" i="2" s="1"/>
  <c r="BI1064" i="2"/>
  <c r="BH1064" i="2"/>
  <c r="BG1064" i="2"/>
  <c r="BF1064" i="2"/>
  <c r="T1064" i="2"/>
  <c r="R1064" i="2"/>
  <c r="P1064" i="2"/>
  <c r="BK1064" i="2"/>
  <c r="J1064" i="2"/>
  <c r="BE1064" i="2" s="1"/>
  <c r="BI1062" i="2"/>
  <c r="BH1062" i="2"/>
  <c r="BG1062" i="2"/>
  <c r="BF1062" i="2"/>
  <c r="T1062" i="2"/>
  <c r="R1062" i="2"/>
  <c r="P1062" i="2"/>
  <c r="BK1062" i="2"/>
  <c r="J1062" i="2"/>
  <c r="BE1062" i="2" s="1"/>
  <c r="BI1060" i="2"/>
  <c r="BH1060" i="2"/>
  <c r="BG1060" i="2"/>
  <c r="BF1060" i="2"/>
  <c r="T1060" i="2"/>
  <c r="R1060" i="2"/>
  <c r="P1060" i="2"/>
  <c r="BK1060" i="2"/>
  <c r="J1060" i="2"/>
  <c r="BE1060" i="2" s="1"/>
  <c r="BI1058" i="2"/>
  <c r="BH1058" i="2"/>
  <c r="BG1058" i="2"/>
  <c r="BF1058" i="2"/>
  <c r="T1058" i="2"/>
  <c r="R1058" i="2"/>
  <c r="P1058" i="2"/>
  <c r="BK1058" i="2"/>
  <c r="J1058" i="2"/>
  <c r="BE1058" i="2" s="1"/>
  <c r="BI1056" i="2"/>
  <c r="BH1056" i="2"/>
  <c r="BG1056" i="2"/>
  <c r="BF1056" i="2"/>
  <c r="T1056" i="2"/>
  <c r="R1056" i="2"/>
  <c r="P1056" i="2"/>
  <c r="BK1056" i="2"/>
  <c r="J1056" i="2"/>
  <c r="BE1056" i="2" s="1"/>
  <c r="BI1053" i="2"/>
  <c r="BH1053" i="2"/>
  <c r="BG1053" i="2"/>
  <c r="BF1053" i="2"/>
  <c r="T1053" i="2"/>
  <c r="R1053" i="2"/>
  <c r="P1053" i="2"/>
  <c r="BK1053" i="2"/>
  <c r="J1053" i="2"/>
  <c r="BE1053" i="2" s="1"/>
  <c r="BI1050" i="2"/>
  <c r="BH1050" i="2"/>
  <c r="BG1050" i="2"/>
  <c r="BF1050" i="2"/>
  <c r="T1050" i="2"/>
  <c r="R1050" i="2"/>
  <c r="P1050" i="2"/>
  <c r="BK1050" i="2"/>
  <c r="J1050" i="2"/>
  <c r="BE1050" i="2" s="1"/>
  <c r="BI1040" i="2"/>
  <c r="BH1040" i="2"/>
  <c r="BG1040" i="2"/>
  <c r="BF1040" i="2"/>
  <c r="T1040" i="2"/>
  <c r="R1040" i="2"/>
  <c r="P1040" i="2"/>
  <c r="BK1040" i="2"/>
  <c r="J1040" i="2"/>
  <c r="BE1040" i="2" s="1"/>
  <c r="BI1025" i="2"/>
  <c r="BH1025" i="2"/>
  <c r="BG1025" i="2"/>
  <c r="BF1025" i="2"/>
  <c r="T1025" i="2"/>
  <c r="R1025" i="2"/>
  <c r="P1025" i="2"/>
  <c r="BK1025" i="2"/>
  <c r="J1025" i="2"/>
  <c r="BE1025" i="2" s="1"/>
  <c r="BI1024" i="2"/>
  <c r="BH1024" i="2"/>
  <c r="BG1024" i="2"/>
  <c r="BF1024" i="2"/>
  <c r="T1024" i="2"/>
  <c r="R1024" i="2"/>
  <c r="P1024" i="2"/>
  <c r="BK1024" i="2"/>
  <c r="J1024" i="2"/>
  <c r="BE1024" i="2" s="1"/>
  <c r="BI1019" i="2"/>
  <c r="BH1019" i="2"/>
  <c r="BG1019" i="2"/>
  <c r="BF1019" i="2"/>
  <c r="T1019" i="2"/>
  <c r="R1019" i="2"/>
  <c r="P1019" i="2"/>
  <c r="BK1019" i="2"/>
  <c r="J1019" i="2"/>
  <c r="BE1019" i="2" s="1"/>
  <c r="BI1007" i="2"/>
  <c r="BH1007" i="2"/>
  <c r="BG1007" i="2"/>
  <c r="BF1007" i="2"/>
  <c r="T1007" i="2"/>
  <c r="R1007" i="2"/>
  <c r="P1007" i="2"/>
  <c r="BK1007" i="2"/>
  <c r="J1007" i="2"/>
  <c r="BE1007" i="2" s="1"/>
  <c r="BI995" i="2"/>
  <c r="BH995" i="2"/>
  <c r="BG995" i="2"/>
  <c r="BF995" i="2"/>
  <c r="T995" i="2"/>
  <c r="R995" i="2"/>
  <c r="P995" i="2"/>
  <c r="BK995" i="2"/>
  <c r="J995" i="2"/>
  <c r="BE995" i="2" s="1"/>
  <c r="BI983" i="2"/>
  <c r="BH983" i="2"/>
  <c r="BG983" i="2"/>
  <c r="BF983" i="2"/>
  <c r="T983" i="2"/>
  <c r="R983" i="2"/>
  <c r="P983" i="2"/>
  <c r="BK983" i="2"/>
  <c r="J983" i="2"/>
  <c r="BE983" i="2" s="1"/>
  <c r="BI979" i="2"/>
  <c r="BH979" i="2"/>
  <c r="BG979" i="2"/>
  <c r="BF979" i="2"/>
  <c r="T979" i="2"/>
  <c r="R979" i="2"/>
  <c r="P979" i="2"/>
  <c r="BK979" i="2"/>
  <c r="J979" i="2"/>
  <c r="BE979" i="2" s="1"/>
  <c r="BI975" i="2"/>
  <c r="BH975" i="2"/>
  <c r="BG975" i="2"/>
  <c r="BF975" i="2"/>
  <c r="T975" i="2"/>
  <c r="R975" i="2"/>
  <c r="P975" i="2"/>
  <c r="BK975" i="2"/>
  <c r="J975" i="2"/>
  <c r="BE975" i="2" s="1"/>
  <c r="BI974" i="2"/>
  <c r="BH974" i="2"/>
  <c r="BG974" i="2"/>
  <c r="BF974" i="2"/>
  <c r="T974" i="2"/>
  <c r="R974" i="2"/>
  <c r="P974" i="2"/>
  <c r="BK974" i="2"/>
  <c r="J974" i="2"/>
  <c r="BE974" i="2" s="1"/>
  <c r="BI973" i="2"/>
  <c r="BH973" i="2"/>
  <c r="BG973" i="2"/>
  <c r="BF973" i="2"/>
  <c r="T973" i="2"/>
  <c r="R973" i="2"/>
  <c r="P973" i="2"/>
  <c r="BK973" i="2"/>
  <c r="J973" i="2"/>
  <c r="BE973" i="2" s="1"/>
  <c r="BI972" i="2"/>
  <c r="BH972" i="2"/>
  <c r="BG972" i="2"/>
  <c r="BF972" i="2"/>
  <c r="T972" i="2"/>
  <c r="R972" i="2"/>
  <c r="P972" i="2"/>
  <c r="BK972" i="2"/>
  <c r="J972" i="2"/>
  <c r="BE972" i="2" s="1"/>
  <c r="BI971" i="2"/>
  <c r="BH971" i="2"/>
  <c r="BG971" i="2"/>
  <c r="BF971" i="2"/>
  <c r="BE971" i="2"/>
  <c r="T971" i="2"/>
  <c r="R971" i="2"/>
  <c r="P971" i="2"/>
  <c r="BK971" i="2"/>
  <c r="J971" i="2"/>
  <c r="BI970" i="2"/>
  <c r="BH970" i="2"/>
  <c r="BG970" i="2"/>
  <c r="BF970" i="2"/>
  <c r="BE970" i="2"/>
  <c r="T970" i="2"/>
  <c r="R970" i="2"/>
  <c r="P970" i="2"/>
  <c r="BK970" i="2"/>
  <c r="J970" i="2"/>
  <c r="BI969" i="2"/>
  <c r="BH969" i="2"/>
  <c r="BG969" i="2"/>
  <c r="BF969" i="2"/>
  <c r="BE969" i="2"/>
  <c r="T969" i="2"/>
  <c r="R969" i="2"/>
  <c r="P969" i="2"/>
  <c r="BK969" i="2"/>
  <c r="J969" i="2"/>
  <c r="BI958" i="2"/>
  <c r="BH958" i="2"/>
  <c r="BG958" i="2"/>
  <c r="BF958" i="2"/>
  <c r="BE958" i="2"/>
  <c r="T958" i="2"/>
  <c r="R958" i="2"/>
  <c r="P958" i="2"/>
  <c r="BK958" i="2"/>
  <c r="J958" i="2"/>
  <c r="BI951" i="2"/>
  <c r="BH951" i="2"/>
  <c r="BG951" i="2"/>
  <c r="BF951" i="2"/>
  <c r="BE951" i="2"/>
  <c r="T951" i="2"/>
  <c r="R951" i="2"/>
  <c r="P951" i="2"/>
  <c r="BK951" i="2"/>
  <c r="J951" i="2"/>
  <c r="BI946" i="2"/>
  <c r="BH946" i="2"/>
  <c r="BG946" i="2"/>
  <c r="BF946" i="2"/>
  <c r="BE946" i="2"/>
  <c r="T946" i="2"/>
  <c r="R946" i="2"/>
  <c r="P946" i="2"/>
  <c r="BK946" i="2"/>
  <c r="J946" i="2"/>
  <c r="BI923" i="2"/>
  <c r="BH923" i="2"/>
  <c r="BG923" i="2"/>
  <c r="BF923" i="2"/>
  <c r="BE923" i="2"/>
  <c r="T923" i="2"/>
  <c r="R923" i="2"/>
  <c r="P923" i="2"/>
  <c r="BK923" i="2"/>
  <c r="J923" i="2"/>
  <c r="BI918" i="2"/>
  <c r="BH918" i="2"/>
  <c r="BG918" i="2"/>
  <c r="BF918" i="2"/>
  <c r="BE918" i="2"/>
  <c r="T918" i="2"/>
  <c r="R918" i="2"/>
  <c r="P918" i="2"/>
  <c r="BK918" i="2"/>
  <c r="J918" i="2"/>
  <c r="BI886" i="2"/>
  <c r="BH886" i="2"/>
  <c r="BG886" i="2"/>
  <c r="BF886" i="2"/>
  <c r="BE886" i="2"/>
  <c r="T886" i="2"/>
  <c r="R886" i="2"/>
  <c r="P886" i="2"/>
  <c r="BK886" i="2"/>
  <c r="J886" i="2"/>
  <c r="BI885" i="2"/>
  <c r="BH885" i="2"/>
  <c r="BG885" i="2"/>
  <c r="BF885" i="2"/>
  <c r="BE885" i="2"/>
  <c r="T885" i="2"/>
  <c r="R885" i="2"/>
  <c r="P885" i="2"/>
  <c r="BK885" i="2"/>
  <c r="J885" i="2"/>
  <c r="BI875" i="2"/>
  <c r="BH875" i="2"/>
  <c r="BG875" i="2"/>
  <c r="BF875" i="2"/>
  <c r="BE875" i="2"/>
  <c r="T875" i="2"/>
  <c r="R875" i="2"/>
  <c r="P875" i="2"/>
  <c r="BK875" i="2"/>
  <c r="J875" i="2"/>
  <c r="BI854" i="2"/>
  <c r="BH854" i="2"/>
  <c r="BG854" i="2"/>
  <c r="BF854" i="2"/>
  <c r="BE854" i="2"/>
  <c r="T854" i="2"/>
  <c r="R854" i="2"/>
  <c r="P854" i="2"/>
  <c r="BK854" i="2"/>
  <c r="J854" i="2"/>
  <c r="BI853" i="2"/>
  <c r="BH853" i="2"/>
  <c r="BG853" i="2"/>
  <c r="BF853" i="2"/>
  <c r="BE853" i="2"/>
  <c r="T853" i="2"/>
  <c r="R853" i="2"/>
  <c r="P853" i="2"/>
  <c r="BK853" i="2"/>
  <c r="J853" i="2"/>
  <c r="BI849" i="2"/>
  <c r="BH849" i="2"/>
  <c r="BG849" i="2"/>
  <c r="BF849" i="2"/>
  <c r="BE849" i="2"/>
  <c r="T849" i="2"/>
  <c r="R849" i="2"/>
  <c r="P849" i="2"/>
  <c r="BK849" i="2"/>
  <c r="J849" i="2"/>
  <c r="BI842" i="2"/>
  <c r="BH842" i="2"/>
  <c r="BG842" i="2"/>
  <c r="BF842" i="2"/>
  <c r="BE842" i="2"/>
  <c r="T842" i="2"/>
  <c r="R842" i="2"/>
  <c r="P842" i="2"/>
  <c r="BK842" i="2"/>
  <c r="J842" i="2"/>
  <c r="BI841" i="2"/>
  <c r="BH841" i="2"/>
  <c r="BG841" i="2"/>
  <c r="BF841" i="2"/>
  <c r="BE841" i="2"/>
  <c r="T841" i="2"/>
  <c r="R841" i="2"/>
  <c r="P841" i="2"/>
  <c r="BK841" i="2"/>
  <c r="J841" i="2"/>
  <c r="BI837" i="2"/>
  <c r="BH837" i="2"/>
  <c r="BG837" i="2"/>
  <c r="BF837" i="2"/>
  <c r="BE837" i="2"/>
  <c r="T837" i="2"/>
  <c r="R837" i="2"/>
  <c r="P837" i="2"/>
  <c r="BK837" i="2"/>
  <c r="J837" i="2"/>
  <c r="BI833" i="2"/>
  <c r="BH833" i="2"/>
  <c r="BG833" i="2"/>
  <c r="BF833" i="2"/>
  <c r="BE833" i="2"/>
  <c r="T833" i="2"/>
  <c r="R833" i="2"/>
  <c r="P833" i="2"/>
  <c r="BK833" i="2"/>
  <c r="J833" i="2"/>
  <c r="BI827" i="2"/>
  <c r="BH827" i="2"/>
  <c r="BG827" i="2"/>
  <c r="BF827" i="2"/>
  <c r="BE827" i="2"/>
  <c r="T827" i="2"/>
  <c r="R827" i="2"/>
  <c r="P827" i="2"/>
  <c r="BK827" i="2"/>
  <c r="J827" i="2"/>
  <c r="BI822" i="2"/>
  <c r="BH822" i="2"/>
  <c r="BG822" i="2"/>
  <c r="BF822" i="2"/>
  <c r="BE822" i="2"/>
  <c r="T822" i="2"/>
  <c r="R822" i="2"/>
  <c r="P822" i="2"/>
  <c r="BK822" i="2"/>
  <c r="J822" i="2"/>
  <c r="BI817" i="2"/>
  <c r="BH817" i="2"/>
  <c r="BG817" i="2"/>
  <c r="BF817" i="2"/>
  <c r="BE817" i="2"/>
  <c r="T817" i="2"/>
  <c r="R817" i="2"/>
  <c r="P817" i="2"/>
  <c r="BK817" i="2"/>
  <c r="J817" i="2"/>
  <c r="BI816" i="2"/>
  <c r="BH816" i="2"/>
  <c r="BG816" i="2"/>
  <c r="BF816" i="2"/>
  <c r="BE816" i="2"/>
  <c r="T816" i="2"/>
  <c r="R816" i="2"/>
  <c r="P816" i="2"/>
  <c r="BK816" i="2"/>
  <c r="J816" i="2"/>
  <c r="BI779" i="2"/>
  <c r="BH779" i="2"/>
  <c r="BG779" i="2"/>
  <c r="BF779" i="2"/>
  <c r="BE779" i="2"/>
  <c r="T779" i="2"/>
  <c r="R779" i="2"/>
  <c r="P779" i="2"/>
  <c r="BK779" i="2"/>
  <c r="J779" i="2"/>
  <c r="BI765" i="2"/>
  <c r="BH765" i="2"/>
  <c r="BG765" i="2"/>
  <c r="BF765" i="2"/>
  <c r="BE765" i="2"/>
  <c r="T765" i="2"/>
  <c r="R765" i="2"/>
  <c r="P765" i="2"/>
  <c r="BK765" i="2"/>
  <c r="J765" i="2"/>
  <c r="BI757" i="2"/>
  <c r="BH757" i="2"/>
  <c r="BG757" i="2"/>
  <c r="BF757" i="2"/>
  <c r="BE757" i="2"/>
  <c r="T757" i="2"/>
  <c r="R757" i="2"/>
  <c r="P757" i="2"/>
  <c r="BK757" i="2"/>
  <c r="J757" i="2"/>
  <c r="BI731" i="2"/>
  <c r="BH731" i="2"/>
  <c r="BG731" i="2"/>
  <c r="BF731" i="2"/>
  <c r="BE731" i="2"/>
  <c r="T731" i="2"/>
  <c r="R731" i="2"/>
  <c r="P731" i="2"/>
  <c r="BK731" i="2"/>
  <c r="J731" i="2"/>
  <c r="BI723" i="2"/>
  <c r="BH723" i="2"/>
  <c r="BG723" i="2"/>
  <c r="BF723" i="2"/>
  <c r="BE723" i="2"/>
  <c r="T723" i="2"/>
  <c r="R723" i="2"/>
  <c r="P723" i="2"/>
  <c r="BK723" i="2"/>
  <c r="J723" i="2"/>
  <c r="BI722" i="2"/>
  <c r="BH722" i="2"/>
  <c r="BG722" i="2"/>
  <c r="BF722" i="2"/>
  <c r="BE722" i="2"/>
  <c r="T722" i="2"/>
  <c r="R722" i="2"/>
  <c r="P722" i="2"/>
  <c r="BK722" i="2"/>
  <c r="J722" i="2"/>
  <c r="BI720" i="2"/>
  <c r="BH720" i="2"/>
  <c r="BG720" i="2"/>
  <c r="BF720" i="2"/>
  <c r="BE720" i="2"/>
  <c r="T720" i="2"/>
  <c r="R720" i="2"/>
  <c r="P720" i="2"/>
  <c r="BK720" i="2"/>
  <c r="J720" i="2"/>
  <c r="BI718" i="2"/>
  <c r="BH718" i="2"/>
  <c r="BG718" i="2"/>
  <c r="BF718" i="2"/>
  <c r="BE718" i="2"/>
  <c r="T718" i="2"/>
  <c r="R718" i="2"/>
  <c r="P718" i="2"/>
  <c r="BK718" i="2"/>
  <c r="J718" i="2"/>
  <c r="BI716" i="2"/>
  <c r="BH716" i="2"/>
  <c r="BG716" i="2"/>
  <c r="BF716" i="2"/>
  <c r="BE716" i="2"/>
  <c r="T716" i="2"/>
  <c r="R716" i="2"/>
  <c r="P716" i="2"/>
  <c r="BK716" i="2"/>
  <c r="J716" i="2"/>
  <c r="BI708" i="2"/>
  <c r="BH708" i="2"/>
  <c r="BG708" i="2"/>
  <c r="BF708" i="2"/>
  <c r="BE708" i="2"/>
  <c r="T708" i="2"/>
  <c r="R708" i="2"/>
  <c r="P708" i="2"/>
  <c r="BK708" i="2"/>
  <c r="J708" i="2"/>
  <c r="BI706" i="2"/>
  <c r="BH706" i="2"/>
  <c r="BG706" i="2"/>
  <c r="BF706" i="2"/>
  <c r="BE706" i="2"/>
  <c r="T706" i="2"/>
  <c r="R706" i="2"/>
  <c r="P706" i="2"/>
  <c r="BK706" i="2"/>
  <c r="J706" i="2"/>
  <c r="BI699" i="2"/>
  <c r="BH699" i="2"/>
  <c r="BG699" i="2"/>
  <c r="BF699" i="2"/>
  <c r="BE699" i="2"/>
  <c r="T699" i="2"/>
  <c r="R699" i="2"/>
  <c r="P699" i="2"/>
  <c r="BK699" i="2"/>
  <c r="J699" i="2"/>
  <c r="BI698" i="2"/>
  <c r="BH698" i="2"/>
  <c r="BG698" i="2"/>
  <c r="BF698" i="2"/>
  <c r="BE698" i="2"/>
  <c r="T698" i="2"/>
  <c r="R698" i="2"/>
  <c r="P698" i="2"/>
  <c r="BK698" i="2"/>
  <c r="J698" i="2"/>
  <c r="BI697" i="2"/>
  <c r="BH697" i="2"/>
  <c r="BG697" i="2"/>
  <c r="BF697" i="2"/>
  <c r="BE697" i="2"/>
  <c r="T697" i="2"/>
  <c r="R697" i="2"/>
  <c r="P697" i="2"/>
  <c r="BK697" i="2"/>
  <c r="J697" i="2"/>
  <c r="BI696" i="2"/>
  <c r="BH696" i="2"/>
  <c r="BG696" i="2"/>
  <c r="BF696" i="2"/>
  <c r="BE696" i="2"/>
  <c r="T696" i="2"/>
  <c r="R696" i="2"/>
  <c r="P696" i="2"/>
  <c r="BK696" i="2"/>
  <c r="J696" i="2"/>
  <c r="BI694" i="2"/>
  <c r="BH694" i="2"/>
  <c r="BG694" i="2"/>
  <c r="BF694" i="2"/>
  <c r="BE694" i="2"/>
  <c r="T694" i="2"/>
  <c r="R694" i="2"/>
  <c r="P694" i="2"/>
  <c r="BK694" i="2"/>
  <c r="J694" i="2"/>
  <c r="BI693" i="2"/>
  <c r="BH693" i="2"/>
  <c r="BG693" i="2"/>
  <c r="BF693" i="2"/>
  <c r="BE693" i="2"/>
  <c r="T693" i="2"/>
  <c r="R693" i="2"/>
  <c r="P693" i="2"/>
  <c r="BK693" i="2"/>
  <c r="J693" i="2"/>
  <c r="BI692" i="2"/>
  <c r="BH692" i="2"/>
  <c r="BG692" i="2"/>
  <c r="BF692" i="2"/>
  <c r="BE692" i="2"/>
  <c r="T692" i="2"/>
  <c r="R692" i="2"/>
  <c r="P692" i="2"/>
  <c r="BK692" i="2"/>
  <c r="J692" i="2"/>
  <c r="BI687" i="2"/>
  <c r="BH687" i="2"/>
  <c r="BG687" i="2"/>
  <c r="BF687" i="2"/>
  <c r="BE687" i="2"/>
  <c r="T687" i="2"/>
  <c r="R687" i="2"/>
  <c r="P687" i="2"/>
  <c r="BK687" i="2"/>
  <c r="J687" i="2"/>
  <c r="BI683" i="2"/>
  <c r="BH683" i="2"/>
  <c r="BG683" i="2"/>
  <c r="BF683" i="2"/>
  <c r="BE683" i="2"/>
  <c r="T683" i="2"/>
  <c r="R683" i="2"/>
  <c r="P683" i="2"/>
  <c r="BK683" i="2"/>
  <c r="J683" i="2"/>
  <c r="BI682" i="2"/>
  <c r="BH682" i="2"/>
  <c r="BG682" i="2"/>
  <c r="BF682" i="2"/>
  <c r="BE682" i="2"/>
  <c r="T682" i="2"/>
  <c r="R682" i="2"/>
  <c r="P682" i="2"/>
  <c r="BK682" i="2"/>
  <c r="J682" i="2"/>
  <c r="BI681" i="2"/>
  <c r="BH681" i="2"/>
  <c r="BG681" i="2"/>
  <c r="BF681" i="2"/>
  <c r="BE681" i="2"/>
  <c r="T681" i="2"/>
  <c r="R681" i="2"/>
  <c r="P681" i="2"/>
  <c r="BK681" i="2"/>
  <c r="J681" i="2"/>
  <c r="BI680" i="2"/>
  <c r="BH680" i="2"/>
  <c r="BG680" i="2"/>
  <c r="BF680" i="2"/>
  <c r="BE680" i="2"/>
  <c r="T680" i="2"/>
  <c r="R680" i="2"/>
  <c r="P680" i="2"/>
  <c r="BK680" i="2"/>
  <c r="J680" i="2"/>
  <c r="BI679" i="2"/>
  <c r="BH679" i="2"/>
  <c r="BG679" i="2"/>
  <c r="BF679" i="2"/>
  <c r="BE679" i="2"/>
  <c r="T679" i="2"/>
  <c r="R679" i="2"/>
  <c r="P679" i="2"/>
  <c r="BK679" i="2"/>
  <c r="J679" i="2"/>
  <c r="BI678" i="2"/>
  <c r="BH678" i="2"/>
  <c r="BG678" i="2"/>
  <c r="BF678" i="2"/>
  <c r="BE678" i="2"/>
  <c r="T678" i="2"/>
  <c r="R678" i="2"/>
  <c r="P678" i="2"/>
  <c r="BK678" i="2"/>
  <c r="J678" i="2"/>
  <c r="BI677" i="2"/>
  <c r="BH677" i="2"/>
  <c r="BG677" i="2"/>
  <c r="BF677" i="2"/>
  <c r="BE677" i="2"/>
  <c r="T677" i="2"/>
  <c r="R677" i="2"/>
  <c r="P677" i="2"/>
  <c r="BK677" i="2"/>
  <c r="J677" i="2"/>
  <c r="BI676" i="2"/>
  <c r="BH676" i="2"/>
  <c r="BG676" i="2"/>
  <c r="BF676" i="2"/>
  <c r="BE676" i="2"/>
  <c r="T676" i="2"/>
  <c r="R676" i="2"/>
  <c r="P676" i="2"/>
  <c r="BK676" i="2"/>
  <c r="J676" i="2"/>
  <c r="BI675" i="2"/>
  <c r="BH675" i="2"/>
  <c r="BG675" i="2"/>
  <c r="BF675" i="2"/>
  <c r="BE675" i="2"/>
  <c r="T675" i="2"/>
  <c r="R675" i="2"/>
  <c r="P675" i="2"/>
  <c r="BK675" i="2"/>
  <c r="J675" i="2"/>
  <c r="BI674" i="2"/>
  <c r="BH674" i="2"/>
  <c r="BG674" i="2"/>
  <c r="BF674" i="2"/>
  <c r="BE674" i="2"/>
  <c r="T674" i="2"/>
  <c r="R674" i="2"/>
  <c r="P674" i="2"/>
  <c r="BK674" i="2"/>
  <c r="J674" i="2"/>
  <c r="BI673" i="2"/>
  <c r="BH673" i="2"/>
  <c r="BG673" i="2"/>
  <c r="BF673" i="2"/>
  <c r="BE673" i="2"/>
  <c r="T673" i="2"/>
  <c r="R673" i="2"/>
  <c r="P673" i="2"/>
  <c r="BK673" i="2"/>
  <c r="J673" i="2"/>
  <c r="BI672" i="2"/>
  <c r="BH672" i="2"/>
  <c r="BG672" i="2"/>
  <c r="BF672" i="2"/>
  <c r="BE672" i="2"/>
  <c r="T672" i="2"/>
  <c r="R672" i="2"/>
  <c r="P672" i="2"/>
  <c r="BK672" i="2"/>
  <c r="J672" i="2"/>
  <c r="BI668" i="2"/>
  <c r="BH668" i="2"/>
  <c r="BG668" i="2"/>
  <c r="BF668" i="2"/>
  <c r="BE668" i="2"/>
  <c r="T668" i="2"/>
  <c r="R668" i="2"/>
  <c r="P668" i="2"/>
  <c r="BK668" i="2"/>
  <c r="J668" i="2"/>
  <c r="BI667" i="2"/>
  <c r="BH667" i="2"/>
  <c r="BG667" i="2"/>
  <c r="BF667" i="2"/>
  <c r="BE667" i="2"/>
  <c r="T667" i="2"/>
  <c r="R667" i="2"/>
  <c r="P667" i="2"/>
  <c r="BK667" i="2"/>
  <c r="J667" i="2"/>
  <c r="BI643" i="2"/>
  <c r="BH643" i="2"/>
  <c r="BG643" i="2"/>
  <c r="BF643" i="2"/>
  <c r="BE643" i="2"/>
  <c r="T643" i="2"/>
  <c r="R643" i="2"/>
  <c r="P643" i="2"/>
  <c r="BK643" i="2"/>
  <c r="J643" i="2"/>
  <c r="BI642" i="2"/>
  <c r="BH642" i="2"/>
  <c r="BG642" i="2"/>
  <c r="BF642" i="2"/>
  <c r="BE642" i="2"/>
  <c r="T642" i="2"/>
  <c r="R642" i="2"/>
  <c r="P642" i="2"/>
  <c r="BK642" i="2"/>
  <c r="J642" i="2"/>
  <c r="BI638" i="2"/>
  <c r="BH638" i="2"/>
  <c r="BG638" i="2"/>
  <c r="BF638" i="2"/>
  <c r="BE638" i="2"/>
  <c r="T638" i="2"/>
  <c r="R638" i="2"/>
  <c r="P638" i="2"/>
  <c r="BK638" i="2"/>
  <c r="J638" i="2"/>
  <c r="BI637" i="2"/>
  <c r="BH637" i="2"/>
  <c r="BG637" i="2"/>
  <c r="BF637" i="2"/>
  <c r="BE637" i="2"/>
  <c r="T637" i="2"/>
  <c r="R637" i="2"/>
  <c r="P637" i="2"/>
  <c r="BK637" i="2"/>
  <c r="J637" i="2"/>
  <c r="BI631" i="2"/>
  <c r="BH631" i="2"/>
  <c r="BG631" i="2"/>
  <c r="BF631" i="2"/>
  <c r="BE631" i="2"/>
  <c r="T631" i="2"/>
  <c r="R631" i="2"/>
  <c r="P631" i="2"/>
  <c r="BK631" i="2"/>
  <c r="J631" i="2"/>
  <c r="BI611" i="2"/>
  <c r="BH611" i="2"/>
  <c r="BG611" i="2"/>
  <c r="BF611" i="2"/>
  <c r="BE611" i="2"/>
  <c r="T611" i="2"/>
  <c r="R611" i="2"/>
  <c r="P611" i="2"/>
  <c r="BK611" i="2"/>
  <c r="J611" i="2"/>
  <c r="BI610" i="2"/>
  <c r="BH610" i="2"/>
  <c r="BG610" i="2"/>
  <c r="BF610" i="2"/>
  <c r="BE610" i="2"/>
  <c r="T610" i="2"/>
  <c r="R610" i="2"/>
  <c r="P610" i="2"/>
  <c r="BK610" i="2"/>
  <c r="J610" i="2"/>
  <c r="BI609" i="2"/>
  <c r="BH609" i="2"/>
  <c r="BG609" i="2"/>
  <c r="BF609" i="2"/>
  <c r="BE609" i="2"/>
  <c r="T609" i="2"/>
  <c r="R609" i="2"/>
  <c r="P609" i="2"/>
  <c r="BK609" i="2"/>
  <c r="J609" i="2"/>
  <c r="BI591" i="2"/>
  <c r="BH591" i="2"/>
  <c r="BG591" i="2"/>
  <c r="BF591" i="2"/>
  <c r="BE591" i="2"/>
  <c r="T591" i="2"/>
  <c r="R591" i="2"/>
  <c r="P591" i="2"/>
  <c r="BK591" i="2"/>
  <c r="J591" i="2"/>
  <c r="BI585" i="2"/>
  <c r="BH585" i="2"/>
  <c r="BG585" i="2"/>
  <c r="BF585" i="2"/>
  <c r="BE585" i="2"/>
  <c r="T585" i="2"/>
  <c r="R585" i="2"/>
  <c r="P585" i="2"/>
  <c r="BK585" i="2"/>
  <c r="J585" i="2"/>
  <c r="BI574" i="2"/>
  <c r="BH574" i="2"/>
  <c r="BG574" i="2"/>
  <c r="BF574" i="2"/>
  <c r="BE574" i="2"/>
  <c r="T574" i="2"/>
  <c r="R574" i="2"/>
  <c r="P574" i="2"/>
  <c r="BK574" i="2"/>
  <c r="J574" i="2"/>
  <c r="BI572" i="2"/>
  <c r="BH572" i="2"/>
  <c r="BG572" i="2"/>
  <c r="BF572" i="2"/>
  <c r="BE572" i="2"/>
  <c r="T572" i="2"/>
  <c r="R572" i="2"/>
  <c r="P572" i="2"/>
  <c r="BK572" i="2"/>
  <c r="J572" i="2"/>
  <c r="BI566" i="2"/>
  <c r="BH566" i="2"/>
  <c r="BG566" i="2"/>
  <c r="BF566" i="2"/>
  <c r="BE566" i="2"/>
  <c r="T566" i="2"/>
  <c r="R566" i="2"/>
  <c r="P566" i="2"/>
  <c r="BK566" i="2"/>
  <c r="J566" i="2"/>
  <c r="BI561" i="2"/>
  <c r="BH561" i="2"/>
  <c r="BG561" i="2"/>
  <c r="BF561" i="2"/>
  <c r="BE561" i="2"/>
  <c r="T561" i="2"/>
  <c r="R561" i="2"/>
  <c r="P561" i="2"/>
  <c r="BK561" i="2"/>
  <c r="J561" i="2"/>
  <c r="BI559" i="2"/>
  <c r="BH559" i="2"/>
  <c r="BG559" i="2"/>
  <c r="BF559" i="2"/>
  <c r="BE559" i="2"/>
  <c r="T559" i="2"/>
  <c r="R559" i="2"/>
  <c r="P559" i="2"/>
  <c r="BK559" i="2"/>
  <c r="J559" i="2"/>
  <c r="BI551" i="2"/>
  <c r="BH551" i="2"/>
  <c r="BG551" i="2"/>
  <c r="BF551" i="2"/>
  <c r="BE551" i="2"/>
  <c r="T551" i="2"/>
  <c r="T550" i="2" s="1"/>
  <c r="R551" i="2"/>
  <c r="R550" i="2" s="1"/>
  <c r="P551" i="2"/>
  <c r="P550" i="2" s="1"/>
  <c r="BK551" i="2"/>
  <c r="BK550" i="2" s="1"/>
  <c r="J550" i="2" s="1"/>
  <c r="J64" i="2" s="1"/>
  <c r="J551" i="2"/>
  <c r="BI543" i="2"/>
  <c r="BH543" i="2"/>
  <c r="BG543" i="2"/>
  <c r="BF543" i="2"/>
  <c r="T543" i="2"/>
  <c r="R543" i="2"/>
  <c r="P543" i="2"/>
  <c r="BK543" i="2"/>
  <c r="J543" i="2"/>
  <c r="BE543" i="2" s="1"/>
  <c r="BI541" i="2"/>
  <c r="BH541" i="2"/>
  <c r="BG541" i="2"/>
  <c r="BF541" i="2"/>
  <c r="T541" i="2"/>
  <c r="R541" i="2"/>
  <c r="P541" i="2"/>
  <c r="BK541" i="2"/>
  <c r="J541" i="2"/>
  <c r="BE541" i="2" s="1"/>
  <c r="BI539" i="2"/>
  <c r="BH539" i="2"/>
  <c r="BG539" i="2"/>
  <c r="BF539" i="2"/>
  <c r="T539" i="2"/>
  <c r="R539" i="2"/>
  <c r="P539" i="2"/>
  <c r="BK539" i="2"/>
  <c r="J539" i="2"/>
  <c r="BE539" i="2" s="1"/>
  <c r="BI537" i="2"/>
  <c r="BH537" i="2"/>
  <c r="BG537" i="2"/>
  <c r="BF537" i="2"/>
  <c r="T537" i="2"/>
  <c r="R537" i="2"/>
  <c r="P537" i="2"/>
  <c r="BK537" i="2"/>
  <c r="J537" i="2"/>
  <c r="BE537" i="2" s="1"/>
  <c r="BI535" i="2"/>
  <c r="BH535" i="2"/>
  <c r="BG535" i="2"/>
  <c r="BF535" i="2"/>
  <c r="T535" i="2"/>
  <c r="R535" i="2"/>
  <c r="P535" i="2"/>
  <c r="BK535" i="2"/>
  <c r="J535" i="2"/>
  <c r="BE535" i="2" s="1"/>
  <c r="BI533" i="2"/>
  <c r="BH533" i="2"/>
  <c r="BG533" i="2"/>
  <c r="BF533" i="2"/>
  <c r="T533" i="2"/>
  <c r="R533" i="2"/>
  <c r="P533" i="2"/>
  <c r="BK533" i="2"/>
  <c r="J533" i="2"/>
  <c r="BE533" i="2" s="1"/>
  <c r="BI531" i="2"/>
  <c r="BH531" i="2"/>
  <c r="BG531" i="2"/>
  <c r="BF531" i="2"/>
  <c r="T531" i="2"/>
  <c r="R531" i="2"/>
  <c r="P531" i="2"/>
  <c r="BK531" i="2"/>
  <c r="J531" i="2"/>
  <c r="BE531" i="2" s="1"/>
  <c r="BI529" i="2"/>
  <c r="BH529" i="2"/>
  <c r="BG529" i="2"/>
  <c r="BF529" i="2"/>
  <c r="T529" i="2"/>
  <c r="R529" i="2"/>
  <c r="P529" i="2"/>
  <c r="BK529" i="2"/>
  <c r="J529" i="2"/>
  <c r="BE529" i="2" s="1"/>
  <c r="BI526" i="2"/>
  <c r="BH526" i="2"/>
  <c r="BG526" i="2"/>
  <c r="BF526" i="2"/>
  <c r="T526" i="2"/>
  <c r="R526" i="2"/>
  <c r="P526" i="2"/>
  <c r="BK526" i="2"/>
  <c r="J526" i="2"/>
  <c r="BE526" i="2" s="1"/>
  <c r="BI523" i="2"/>
  <c r="BH523" i="2"/>
  <c r="BG523" i="2"/>
  <c r="BF523" i="2"/>
  <c r="T523" i="2"/>
  <c r="R523" i="2"/>
  <c r="P523" i="2"/>
  <c r="BK523" i="2"/>
  <c r="J523" i="2"/>
  <c r="BE523" i="2" s="1"/>
  <c r="BI520" i="2"/>
  <c r="BH520" i="2"/>
  <c r="BG520" i="2"/>
  <c r="BF520" i="2"/>
  <c r="T520" i="2"/>
  <c r="R520" i="2"/>
  <c r="P520" i="2"/>
  <c r="BK520" i="2"/>
  <c r="J520" i="2"/>
  <c r="BE520" i="2" s="1"/>
  <c r="BI517" i="2"/>
  <c r="BH517" i="2"/>
  <c r="BG517" i="2"/>
  <c r="BF517" i="2"/>
  <c r="T517" i="2"/>
  <c r="R517" i="2"/>
  <c r="P517" i="2"/>
  <c r="BK517" i="2"/>
  <c r="J517" i="2"/>
  <c r="BE517" i="2" s="1"/>
  <c r="BI513" i="2"/>
  <c r="BH513" i="2"/>
  <c r="BG513" i="2"/>
  <c r="BF513" i="2"/>
  <c r="T513" i="2"/>
  <c r="R513" i="2"/>
  <c r="P513" i="2"/>
  <c r="BK513" i="2"/>
  <c r="J513" i="2"/>
  <c r="BE513" i="2" s="1"/>
  <c r="BI498" i="2"/>
  <c r="BH498" i="2"/>
  <c r="BG498" i="2"/>
  <c r="BF498" i="2"/>
  <c r="T498" i="2"/>
  <c r="R498" i="2"/>
  <c r="P498" i="2"/>
  <c r="BK498" i="2"/>
  <c r="J498" i="2"/>
  <c r="BE498" i="2" s="1"/>
  <c r="BI496" i="2"/>
  <c r="BH496" i="2"/>
  <c r="BG496" i="2"/>
  <c r="BF496" i="2"/>
  <c r="T496" i="2"/>
  <c r="R496" i="2"/>
  <c r="P496" i="2"/>
  <c r="BK496" i="2"/>
  <c r="J496" i="2"/>
  <c r="BE496" i="2" s="1"/>
  <c r="BI495" i="2"/>
  <c r="BH495" i="2"/>
  <c r="BG495" i="2"/>
  <c r="BF495" i="2"/>
  <c r="T495" i="2"/>
  <c r="R495" i="2"/>
  <c r="P495" i="2"/>
  <c r="BK495" i="2"/>
  <c r="J495" i="2"/>
  <c r="BE495" i="2" s="1"/>
  <c r="BI493" i="2"/>
  <c r="BH493" i="2"/>
  <c r="BG493" i="2"/>
  <c r="BF493" i="2"/>
  <c r="T493" i="2"/>
  <c r="R493" i="2"/>
  <c r="P493" i="2"/>
  <c r="BK493" i="2"/>
  <c r="J493" i="2"/>
  <c r="BE493" i="2" s="1"/>
  <c r="BI491" i="2"/>
  <c r="BH491" i="2"/>
  <c r="BG491" i="2"/>
  <c r="BF491" i="2"/>
  <c r="T491" i="2"/>
  <c r="R491" i="2"/>
  <c r="P491" i="2"/>
  <c r="BK491" i="2"/>
  <c r="J491" i="2"/>
  <c r="BE491" i="2" s="1"/>
  <c r="BI489" i="2"/>
  <c r="BH489" i="2"/>
  <c r="BG489" i="2"/>
  <c r="BF489" i="2"/>
  <c r="T489" i="2"/>
  <c r="R489" i="2"/>
  <c r="P489" i="2"/>
  <c r="BK489" i="2"/>
  <c r="J489" i="2"/>
  <c r="BE489" i="2" s="1"/>
  <c r="BI478" i="2"/>
  <c r="BH478" i="2"/>
  <c r="BG478" i="2"/>
  <c r="BF478" i="2"/>
  <c r="T478" i="2"/>
  <c r="R478" i="2"/>
  <c r="R477" i="2" s="1"/>
  <c r="R476" i="2" s="1"/>
  <c r="P478" i="2"/>
  <c r="P477" i="2" s="1"/>
  <c r="P476" i="2" s="1"/>
  <c r="BK478" i="2"/>
  <c r="BK477" i="2" s="1"/>
  <c r="J478" i="2"/>
  <c r="BE478" i="2" s="1"/>
  <c r="BI473" i="2"/>
  <c r="BH473" i="2"/>
  <c r="BG473" i="2"/>
  <c r="BF473" i="2"/>
  <c r="T473" i="2"/>
  <c r="R473" i="2"/>
  <c r="P473" i="2"/>
  <c r="BK473" i="2"/>
  <c r="J473" i="2"/>
  <c r="BE473" i="2" s="1"/>
  <c r="BI470" i="2"/>
  <c r="BH470" i="2"/>
  <c r="BG470" i="2"/>
  <c r="BF470" i="2"/>
  <c r="T470" i="2"/>
  <c r="R470" i="2"/>
  <c r="P470" i="2"/>
  <c r="BK470" i="2"/>
  <c r="J470" i="2"/>
  <c r="BE470" i="2" s="1"/>
  <c r="BI468" i="2"/>
  <c r="BH468" i="2"/>
  <c r="BG468" i="2"/>
  <c r="BF468" i="2"/>
  <c r="T468" i="2"/>
  <c r="R468" i="2"/>
  <c r="P468" i="2"/>
  <c r="BK468" i="2"/>
  <c r="J468" i="2"/>
  <c r="BE468" i="2" s="1"/>
  <c r="BI464" i="2"/>
  <c r="BH464" i="2"/>
  <c r="BG464" i="2"/>
  <c r="BF464" i="2"/>
  <c r="T464" i="2"/>
  <c r="R464" i="2"/>
  <c r="P464" i="2"/>
  <c r="BK464" i="2"/>
  <c r="J464" i="2"/>
  <c r="BE464" i="2" s="1"/>
  <c r="BI462" i="2"/>
  <c r="BH462" i="2"/>
  <c r="BG462" i="2"/>
  <c r="BF462" i="2"/>
  <c r="T462" i="2"/>
  <c r="R462" i="2"/>
  <c r="P462" i="2"/>
  <c r="BK462" i="2"/>
  <c r="J462" i="2"/>
  <c r="BE462" i="2" s="1"/>
  <c r="BI460" i="2"/>
  <c r="BH460" i="2"/>
  <c r="BG460" i="2"/>
  <c r="BF460" i="2"/>
  <c r="T460" i="2"/>
  <c r="R460" i="2"/>
  <c r="P460" i="2"/>
  <c r="BK460" i="2"/>
  <c r="J460" i="2"/>
  <c r="BE460" i="2" s="1"/>
  <c r="BI458" i="2"/>
  <c r="BH458" i="2"/>
  <c r="BG458" i="2"/>
  <c r="BF458" i="2"/>
  <c r="T458" i="2"/>
  <c r="R458" i="2"/>
  <c r="P458" i="2"/>
  <c r="BK458" i="2"/>
  <c r="J458" i="2"/>
  <c r="BE458" i="2" s="1"/>
  <c r="BI456" i="2"/>
  <c r="BH456" i="2"/>
  <c r="BG456" i="2"/>
  <c r="BF456" i="2"/>
  <c r="T456" i="2"/>
  <c r="R456" i="2"/>
  <c r="P456" i="2"/>
  <c r="BK456" i="2"/>
  <c r="J456" i="2"/>
  <c r="BE456" i="2" s="1"/>
  <c r="BI453" i="2"/>
  <c r="BH453" i="2"/>
  <c r="BG453" i="2"/>
  <c r="BF453" i="2"/>
  <c r="T453" i="2"/>
  <c r="R453" i="2"/>
  <c r="P453" i="2"/>
  <c r="BK453" i="2"/>
  <c r="J453" i="2"/>
  <c r="BE453" i="2" s="1"/>
  <c r="BI451" i="2"/>
  <c r="BH451" i="2"/>
  <c r="BG451" i="2"/>
  <c r="BF451" i="2"/>
  <c r="T451" i="2"/>
  <c r="R451" i="2"/>
  <c r="P451" i="2"/>
  <c r="BK451" i="2"/>
  <c r="J451" i="2"/>
  <c r="BE451" i="2" s="1"/>
  <c r="BI449" i="2"/>
  <c r="BH449" i="2"/>
  <c r="BG449" i="2"/>
  <c r="BF449" i="2"/>
  <c r="T449" i="2"/>
  <c r="R449" i="2"/>
  <c r="P449" i="2"/>
  <c r="BK449" i="2"/>
  <c r="J449" i="2"/>
  <c r="BE449" i="2" s="1"/>
  <c r="BI446" i="2"/>
  <c r="BH446" i="2"/>
  <c r="BG446" i="2"/>
  <c r="BF446" i="2"/>
  <c r="T446" i="2"/>
  <c r="R446" i="2"/>
  <c r="P446" i="2"/>
  <c r="BK446" i="2"/>
  <c r="J446" i="2"/>
  <c r="BE446" i="2" s="1"/>
  <c r="BI444" i="2"/>
  <c r="BH444" i="2"/>
  <c r="BG444" i="2"/>
  <c r="BF444" i="2"/>
  <c r="T444" i="2"/>
  <c r="R444" i="2"/>
  <c r="P444" i="2"/>
  <c r="BK444" i="2"/>
  <c r="J444" i="2"/>
  <c r="BE444" i="2" s="1"/>
  <c r="BI442" i="2"/>
  <c r="BH442" i="2"/>
  <c r="BG442" i="2"/>
  <c r="BF442" i="2"/>
  <c r="T442" i="2"/>
  <c r="R442" i="2"/>
  <c r="P442" i="2"/>
  <c r="BK442" i="2"/>
  <c r="J442" i="2"/>
  <c r="BE442" i="2" s="1"/>
  <c r="BI440" i="2"/>
  <c r="BH440" i="2"/>
  <c r="BG440" i="2"/>
  <c r="BF440" i="2"/>
  <c r="T440" i="2"/>
  <c r="R440" i="2"/>
  <c r="P440" i="2"/>
  <c r="BK440" i="2"/>
  <c r="J440" i="2"/>
  <c r="BE440" i="2" s="1"/>
  <c r="BI437" i="2"/>
  <c r="BH437" i="2"/>
  <c r="BG437" i="2"/>
  <c r="BF437" i="2"/>
  <c r="T437" i="2"/>
  <c r="R437" i="2"/>
  <c r="P437" i="2"/>
  <c r="BK437" i="2"/>
  <c r="J437" i="2"/>
  <c r="BE437" i="2" s="1"/>
  <c r="BI435" i="2"/>
  <c r="BH435" i="2"/>
  <c r="BG435" i="2"/>
  <c r="BF435" i="2"/>
  <c r="T435" i="2"/>
  <c r="R435" i="2"/>
  <c r="P435" i="2"/>
  <c r="BK435" i="2"/>
  <c r="J435" i="2"/>
  <c r="BE435" i="2" s="1"/>
  <c r="BI433" i="2"/>
  <c r="BH433" i="2"/>
  <c r="BG433" i="2"/>
  <c r="BF433" i="2"/>
  <c r="T433" i="2"/>
  <c r="R433" i="2"/>
  <c r="P433" i="2"/>
  <c r="BK433" i="2"/>
  <c r="J433" i="2"/>
  <c r="BE433" i="2" s="1"/>
  <c r="BI431" i="2"/>
  <c r="BH431" i="2"/>
  <c r="BG431" i="2"/>
  <c r="BF431" i="2"/>
  <c r="T431" i="2"/>
  <c r="R431" i="2"/>
  <c r="P431" i="2"/>
  <c r="BK431" i="2"/>
  <c r="J431" i="2"/>
  <c r="BE431" i="2" s="1"/>
  <c r="BI429" i="2"/>
  <c r="BH429" i="2"/>
  <c r="BG429" i="2"/>
  <c r="BF429" i="2"/>
  <c r="T429" i="2"/>
  <c r="R429" i="2"/>
  <c r="P429" i="2"/>
  <c r="BK429" i="2"/>
  <c r="J429" i="2"/>
  <c r="BE429" i="2" s="1"/>
  <c r="BI427" i="2"/>
  <c r="BH427" i="2"/>
  <c r="BG427" i="2"/>
  <c r="BF427" i="2"/>
  <c r="T427" i="2"/>
  <c r="R427" i="2"/>
  <c r="P427" i="2"/>
  <c r="BK427" i="2"/>
  <c r="J427" i="2"/>
  <c r="BE427" i="2" s="1"/>
  <c r="BI425" i="2"/>
  <c r="BH425" i="2"/>
  <c r="BG425" i="2"/>
  <c r="BF425" i="2"/>
  <c r="T425" i="2"/>
  <c r="R425" i="2"/>
  <c r="P425" i="2"/>
  <c r="BK425" i="2"/>
  <c r="J425" i="2"/>
  <c r="BE425" i="2" s="1"/>
  <c r="BI421" i="2"/>
  <c r="BH421" i="2"/>
  <c r="BG421" i="2"/>
  <c r="BF421" i="2"/>
  <c r="BE421" i="2"/>
  <c r="T421" i="2"/>
  <c r="R421" i="2"/>
  <c r="P421" i="2"/>
  <c r="BK421" i="2"/>
  <c r="J421" i="2"/>
  <c r="BI419" i="2"/>
  <c r="BH419" i="2"/>
  <c r="BG419" i="2"/>
  <c r="BF419" i="2"/>
  <c r="T419" i="2"/>
  <c r="R419" i="2"/>
  <c r="P419" i="2"/>
  <c r="BK419" i="2"/>
  <c r="J419" i="2"/>
  <c r="BE419" i="2" s="1"/>
  <c r="BI413" i="2"/>
  <c r="BH413" i="2"/>
  <c r="BG413" i="2"/>
  <c r="BF413" i="2"/>
  <c r="BE413" i="2"/>
  <c r="T413" i="2"/>
  <c r="R413" i="2"/>
  <c r="P413" i="2"/>
  <c r="BK413" i="2"/>
  <c r="J413" i="2"/>
  <c r="BI401" i="2"/>
  <c r="BH401" i="2"/>
  <c r="BG401" i="2"/>
  <c r="BF401" i="2"/>
  <c r="T401" i="2"/>
  <c r="R401" i="2"/>
  <c r="P401" i="2"/>
  <c r="BK401" i="2"/>
  <c r="J401" i="2"/>
  <c r="BE401" i="2" s="1"/>
  <c r="BI395" i="2"/>
  <c r="BH395" i="2"/>
  <c r="BG395" i="2"/>
  <c r="BF395" i="2"/>
  <c r="BE395" i="2"/>
  <c r="T395" i="2"/>
  <c r="R395" i="2"/>
  <c r="P395" i="2"/>
  <c r="BK395" i="2"/>
  <c r="J395" i="2"/>
  <c r="BI375" i="2"/>
  <c r="BH375" i="2"/>
  <c r="BG375" i="2"/>
  <c r="BF375" i="2"/>
  <c r="BE375" i="2"/>
  <c r="T375" i="2"/>
  <c r="R375" i="2"/>
  <c r="P375" i="2"/>
  <c r="BK375" i="2"/>
  <c r="J375" i="2"/>
  <c r="BI370" i="2"/>
  <c r="BH370" i="2"/>
  <c r="BG370" i="2"/>
  <c r="BF370" i="2"/>
  <c r="BE370" i="2"/>
  <c r="T370" i="2"/>
  <c r="R370" i="2"/>
  <c r="P370" i="2"/>
  <c r="BK370" i="2"/>
  <c r="J370" i="2"/>
  <c r="BI364" i="2"/>
  <c r="BH364" i="2"/>
  <c r="BG364" i="2"/>
  <c r="BF364" i="2"/>
  <c r="BE364" i="2"/>
  <c r="T364" i="2"/>
  <c r="R364" i="2"/>
  <c r="P364" i="2"/>
  <c r="BK364" i="2"/>
  <c r="J364" i="2"/>
  <c r="BI360" i="2"/>
  <c r="BH360" i="2"/>
  <c r="BG360" i="2"/>
  <c r="BF360" i="2"/>
  <c r="BE360" i="2"/>
  <c r="T360" i="2"/>
  <c r="R360" i="2"/>
  <c r="P360" i="2"/>
  <c r="BK360" i="2"/>
  <c r="J360" i="2"/>
  <c r="BI357" i="2"/>
  <c r="BH357" i="2"/>
  <c r="BG357" i="2"/>
  <c r="BF357" i="2"/>
  <c r="BE357" i="2"/>
  <c r="T357" i="2"/>
  <c r="R357" i="2"/>
  <c r="P357" i="2"/>
  <c r="BK357" i="2"/>
  <c r="J357" i="2"/>
  <c r="BI356" i="2"/>
  <c r="BH356" i="2"/>
  <c r="BG356" i="2"/>
  <c r="BF356" i="2"/>
  <c r="BE356" i="2"/>
  <c r="T356" i="2"/>
  <c r="R356" i="2"/>
  <c r="P356" i="2"/>
  <c r="BK356" i="2"/>
  <c r="J356" i="2"/>
  <c r="BI347" i="2"/>
  <c r="BH347" i="2"/>
  <c r="BG347" i="2"/>
  <c r="BF347" i="2"/>
  <c r="BE347" i="2"/>
  <c r="T347" i="2"/>
  <c r="R347" i="2"/>
  <c r="P347" i="2"/>
  <c r="BK347" i="2"/>
  <c r="J347" i="2"/>
  <c r="BI345" i="2"/>
  <c r="BH345" i="2"/>
  <c r="BG345" i="2"/>
  <c r="BF345" i="2"/>
  <c r="BE345" i="2"/>
  <c r="T345" i="2"/>
  <c r="R345" i="2"/>
  <c r="P345" i="2"/>
  <c r="BK345" i="2"/>
  <c r="J345" i="2"/>
  <c r="BI327" i="2"/>
  <c r="BH327" i="2"/>
  <c r="BG327" i="2"/>
  <c r="BF327" i="2"/>
  <c r="BE327" i="2"/>
  <c r="T327" i="2"/>
  <c r="R327" i="2"/>
  <c r="P327" i="2"/>
  <c r="BK327" i="2"/>
  <c r="J327" i="2"/>
  <c r="BI325" i="2"/>
  <c r="BH325" i="2"/>
  <c r="BG325" i="2"/>
  <c r="BF325" i="2"/>
  <c r="BE325" i="2"/>
  <c r="T325" i="2"/>
  <c r="T324" i="2" s="1"/>
  <c r="R325" i="2"/>
  <c r="R324" i="2" s="1"/>
  <c r="P325" i="2"/>
  <c r="P324" i="2" s="1"/>
  <c r="BK325" i="2"/>
  <c r="BK324" i="2" s="1"/>
  <c r="J324" i="2" s="1"/>
  <c r="J61" i="2" s="1"/>
  <c r="J325" i="2"/>
  <c r="BI321" i="2"/>
  <c r="BH321" i="2"/>
  <c r="BG321" i="2"/>
  <c r="BF321" i="2"/>
  <c r="T321" i="2"/>
  <c r="R321" i="2"/>
  <c r="P321" i="2"/>
  <c r="BK321" i="2"/>
  <c r="J321" i="2"/>
  <c r="BE321" i="2" s="1"/>
  <c r="BI318" i="2"/>
  <c r="BH318" i="2"/>
  <c r="BG318" i="2"/>
  <c r="BF318" i="2"/>
  <c r="T318" i="2"/>
  <c r="R318" i="2"/>
  <c r="P318" i="2"/>
  <c r="BK318" i="2"/>
  <c r="J318" i="2"/>
  <c r="BE318" i="2" s="1"/>
  <c r="BI317" i="2"/>
  <c r="BH317" i="2"/>
  <c r="BG317" i="2"/>
  <c r="BF317" i="2"/>
  <c r="T317" i="2"/>
  <c r="R317" i="2"/>
  <c r="P317" i="2"/>
  <c r="BK317" i="2"/>
  <c r="J317" i="2"/>
  <c r="BE317" i="2" s="1"/>
  <c r="BI314" i="2"/>
  <c r="BH314" i="2"/>
  <c r="BG314" i="2"/>
  <c r="BF314" i="2"/>
  <c r="T314" i="2"/>
  <c r="R314" i="2"/>
  <c r="P314" i="2"/>
  <c r="BK314" i="2"/>
  <c r="J314" i="2"/>
  <c r="BE314" i="2" s="1"/>
  <c r="BI312" i="2"/>
  <c r="BH312" i="2"/>
  <c r="BG312" i="2"/>
  <c r="BF312" i="2"/>
  <c r="T312" i="2"/>
  <c r="R312" i="2"/>
  <c r="P312" i="2"/>
  <c r="BK312" i="2"/>
  <c r="J312" i="2"/>
  <c r="BE312" i="2" s="1"/>
  <c r="BI307" i="2"/>
  <c r="BH307" i="2"/>
  <c r="BG307" i="2"/>
  <c r="BF307" i="2"/>
  <c r="T307" i="2"/>
  <c r="R307" i="2"/>
  <c r="P307" i="2"/>
  <c r="BK307" i="2"/>
  <c r="J307" i="2"/>
  <c r="BE307" i="2" s="1"/>
  <c r="BI304" i="2"/>
  <c r="BH304" i="2"/>
  <c r="BG304" i="2"/>
  <c r="BF304" i="2"/>
  <c r="T304" i="2"/>
  <c r="R304" i="2"/>
  <c r="P304" i="2"/>
  <c r="BK304" i="2"/>
  <c r="J304" i="2"/>
  <c r="BE304" i="2" s="1"/>
  <c r="BI301" i="2"/>
  <c r="BH301" i="2"/>
  <c r="BG301" i="2"/>
  <c r="BF301" i="2"/>
  <c r="T301" i="2"/>
  <c r="R301" i="2"/>
  <c r="P301" i="2"/>
  <c r="BK301" i="2"/>
  <c r="J301" i="2"/>
  <c r="BE301" i="2" s="1"/>
  <c r="BI298" i="2"/>
  <c r="BH298" i="2"/>
  <c r="BG298" i="2"/>
  <c r="BF298" i="2"/>
  <c r="T298" i="2"/>
  <c r="R298" i="2"/>
  <c r="P298" i="2"/>
  <c r="BK298" i="2"/>
  <c r="J298" i="2"/>
  <c r="BE298" i="2" s="1"/>
  <c r="BI297" i="2"/>
  <c r="BH297" i="2"/>
  <c r="BG297" i="2"/>
  <c r="BF297" i="2"/>
  <c r="BE297" i="2"/>
  <c r="T297" i="2"/>
  <c r="R297" i="2"/>
  <c r="P297" i="2"/>
  <c r="BK297" i="2"/>
  <c r="J297" i="2"/>
  <c r="BI293" i="2"/>
  <c r="BH293" i="2"/>
  <c r="BG293" i="2"/>
  <c r="BF293" i="2"/>
  <c r="BE293" i="2"/>
  <c r="T293" i="2"/>
  <c r="R293" i="2"/>
  <c r="P293" i="2"/>
  <c r="BK293" i="2"/>
  <c r="J293" i="2"/>
  <c r="BI291" i="2"/>
  <c r="BH291" i="2"/>
  <c r="BG291" i="2"/>
  <c r="BF291" i="2"/>
  <c r="BE291" i="2"/>
  <c r="T291" i="2"/>
  <c r="R291" i="2"/>
  <c r="P291" i="2"/>
  <c r="BK291" i="2"/>
  <c r="J291" i="2"/>
  <c r="BI289" i="2"/>
  <c r="BH289" i="2"/>
  <c r="BG289" i="2"/>
  <c r="BF289" i="2"/>
  <c r="BE289" i="2"/>
  <c r="T289" i="2"/>
  <c r="R289" i="2"/>
  <c r="P289" i="2"/>
  <c r="BK289" i="2"/>
  <c r="J289" i="2"/>
  <c r="BI287" i="2"/>
  <c r="BH287" i="2"/>
  <c r="BG287" i="2"/>
  <c r="BF287" i="2"/>
  <c r="BE287" i="2"/>
  <c r="T287" i="2"/>
  <c r="R287" i="2"/>
  <c r="P287" i="2"/>
  <c r="BK287" i="2"/>
  <c r="J287" i="2"/>
  <c r="BI286" i="2"/>
  <c r="BH286" i="2"/>
  <c r="BG286" i="2"/>
  <c r="BF286" i="2"/>
  <c r="BE286" i="2"/>
  <c r="T286" i="2"/>
  <c r="R286" i="2"/>
  <c r="P286" i="2"/>
  <c r="BK286" i="2"/>
  <c r="J286" i="2"/>
  <c r="BI284" i="2"/>
  <c r="BH284" i="2"/>
  <c r="BG284" i="2"/>
  <c r="BF284" i="2"/>
  <c r="BE284" i="2"/>
  <c r="T284" i="2"/>
  <c r="R284" i="2"/>
  <c r="P284" i="2"/>
  <c r="BK284" i="2"/>
  <c r="J284" i="2"/>
  <c r="BI283" i="2"/>
  <c r="BH283" i="2"/>
  <c r="BG283" i="2"/>
  <c r="BF283" i="2"/>
  <c r="BE283" i="2"/>
  <c r="T283" i="2"/>
  <c r="R283" i="2"/>
  <c r="P283" i="2"/>
  <c r="BK283" i="2"/>
  <c r="J283" i="2"/>
  <c r="BI282" i="2"/>
  <c r="BH282" i="2"/>
  <c r="BG282" i="2"/>
  <c r="BF282" i="2"/>
  <c r="BE282" i="2"/>
  <c r="T282" i="2"/>
  <c r="R282" i="2"/>
  <c r="P282" i="2"/>
  <c r="BK282" i="2"/>
  <c r="J282" i="2"/>
  <c r="BI281" i="2"/>
  <c r="BH281" i="2"/>
  <c r="BG281" i="2"/>
  <c r="BF281" i="2"/>
  <c r="BE281" i="2"/>
  <c r="T281" i="2"/>
  <c r="R281" i="2"/>
  <c r="P281" i="2"/>
  <c r="BK281" i="2"/>
  <c r="J281" i="2"/>
  <c r="BI280" i="2"/>
  <c r="BH280" i="2"/>
  <c r="BG280" i="2"/>
  <c r="BF280" i="2"/>
  <c r="BE280" i="2"/>
  <c r="T280" i="2"/>
  <c r="R280" i="2"/>
  <c r="P280" i="2"/>
  <c r="BK280" i="2"/>
  <c r="J280" i="2"/>
  <c r="BI279" i="2"/>
  <c r="BH279" i="2"/>
  <c r="BG279" i="2"/>
  <c r="BF279" i="2"/>
  <c r="BE279" i="2"/>
  <c r="T279" i="2"/>
  <c r="R279" i="2"/>
  <c r="P279" i="2"/>
  <c r="BK279" i="2"/>
  <c r="J279" i="2"/>
  <c r="BI274" i="2"/>
  <c r="BH274" i="2"/>
  <c r="BG274" i="2"/>
  <c r="BF274" i="2"/>
  <c r="BE274" i="2"/>
  <c r="T274" i="2"/>
  <c r="R274" i="2"/>
  <c r="P274" i="2"/>
  <c r="BK274" i="2"/>
  <c r="J274" i="2"/>
  <c r="BI272" i="2"/>
  <c r="BH272" i="2"/>
  <c r="BG272" i="2"/>
  <c r="BF272" i="2"/>
  <c r="BE272" i="2"/>
  <c r="T272" i="2"/>
  <c r="R272" i="2"/>
  <c r="P272" i="2"/>
  <c r="BK272" i="2"/>
  <c r="J272" i="2"/>
  <c r="BI270" i="2"/>
  <c r="BH270" i="2"/>
  <c r="BG270" i="2"/>
  <c r="BF270" i="2"/>
  <c r="BE270" i="2"/>
  <c r="T270" i="2"/>
  <c r="R270" i="2"/>
  <c r="P270" i="2"/>
  <c r="BK270" i="2"/>
  <c r="J270" i="2"/>
  <c r="BI264" i="2"/>
  <c r="BH264" i="2"/>
  <c r="BG264" i="2"/>
  <c r="BF264" i="2"/>
  <c r="BE264" i="2"/>
  <c r="T264" i="2"/>
  <c r="R264" i="2"/>
  <c r="P264" i="2"/>
  <c r="BK264" i="2"/>
  <c r="J264" i="2"/>
  <c r="BI258" i="2"/>
  <c r="BH258" i="2"/>
  <c r="BG258" i="2"/>
  <c r="BF258" i="2"/>
  <c r="BE258" i="2"/>
  <c r="T258" i="2"/>
  <c r="R258" i="2"/>
  <c r="P258" i="2"/>
  <c r="BK258" i="2"/>
  <c r="J258" i="2"/>
  <c r="BI257" i="2"/>
  <c r="BH257" i="2"/>
  <c r="BG257" i="2"/>
  <c r="BF257" i="2"/>
  <c r="BE257" i="2"/>
  <c r="T257" i="2"/>
  <c r="R257" i="2"/>
  <c r="P257" i="2"/>
  <c r="BK257" i="2"/>
  <c r="J257" i="2"/>
  <c r="BI252" i="2"/>
  <c r="BH252" i="2"/>
  <c r="BG252" i="2"/>
  <c r="BF252" i="2"/>
  <c r="BE252" i="2"/>
  <c r="T252" i="2"/>
  <c r="R252" i="2"/>
  <c r="P252" i="2"/>
  <c r="BK252" i="2"/>
  <c r="J252" i="2"/>
  <c r="BI249" i="2"/>
  <c r="BH249" i="2"/>
  <c r="BG249" i="2"/>
  <c r="BF249" i="2"/>
  <c r="BE249" i="2"/>
  <c r="T249" i="2"/>
  <c r="T248" i="2" s="1"/>
  <c r="R249" i="2"/>
  <c r="R248" i="2" s="1"/>
  <c r="P249" i="2"/>
  <c r="P248" i="2" s="1"/>
  <c r="BK249" i="2"/>
  <c r="BK248" i="2" s="1"/>
  <c r="J248" i="2" s="1"/>
  <c r="J60" i="2" s="1"/>
  <c r="J249" i="2"/>
  <c r="BI247" i="2"/>
  <c r="BH247" i="2"/>
  <c r="BG247" i="2"/>
  <c r="BF247" i="2"/>
  <c r="T247" i="2"/>
  <c r="R247" i="2"/>
  <c r="P247" i="2"/>
  <c r="BK247" i="2"/>
  <c r="J247" i="2"/>
  <c r="BE247" i="2" s="1"/>
  <c r="BI244" i="2"/>
  <c r="BH244" i="2"/>
  <c r="BG244" i="2"/>
  <c r="BF244" i="2"/>
  <c r="T244" i="2"/>
  <c r="R244" i="2"/>
  <c r="P244" i="2"/>
  <c r="BK244" i="2"/>
  <c r="J244" i="2"/>
  <c r="BE244" i="2" s="1"/>
  <c r="BI241" i="2"/>
  <c r="BH241" i="2"/>
  <c r="BG241" i="2"/>
  <c r="BF241" i="2"/>
  <c r="T241" i="2"/>
  <c r="R241" i="2"/>
  <c r="P241" i="2"/>
  <c r="BK241" i="2"/>
  <c r="J241" i="2"/>
  <c r="BE241" i="2" s="1"/>
  <c r="BI240" i="2"/>
  <c r="BH240" i="2"/>
  <c r="BG240" i="2"/>
  <c r="BF240" i="2"/>
  <c r="T240" i="2"/>
  <c r="R240" i="2"/>
  <c r="P240" i="2"/>
  <c r="BK240" i="2"/>
  <c r="J240" i="2"/>
  <c r="BE240" i="2" s="1"/>
  <c r="BI239" i="2"/>
  <c r="BH239" i="2"/>
  <c r="BG239" i="2"/>
  <c r="BF239" i="2"/>
  <c r="T239" i="2"/>
  <c r="R239" i="2"/>
  <c r="P239" i="2"/>
  <c r="BK239" i="2"/>
  <c r="J239" i="2"/>
  <c r="BE239" i="2" s="1"/>
  <c r="BI238" i="2"/>
  <c r="BH238" i="2"/>
  <c r="BG238" i="2"/>
  <c r="BF238" i="2"/>
  <c r="T238" i="2"/>
  <c r="R238" i="2"/>
  <c r="P238" i="2"/>
  <c r="BK238" i="2"/>
  <c r="J238" i="2"/>
  <c r="BE238" i="2" s="1"/>
  <c r="BI233" i="2"/>
  <c r="BH233" i="2"/>
  <c r="BG233" i="2"/>
  <c r="BF233" i="2"/>
  <c r="T233" i="2"/>
  <c r="R233" i="2"/>
  <c r="P233" i="2"/>
  <c r="BK233" i="2"/>
  <c r="J233" i="2"/>
  <c r="BE233" i="2" s="1"/>
  <c r="BI216" i="2"/>
  <c r="BH216" i="2"/>
  <c r="BG216" i="2"/>
  <c r="BF216" i="2"/>
  <c r="T216" i="2"/>
  <c r="R216" i="2"/>
  <c r="P216" i="2"/>
  <c r="BK216" i="2"/>
  <c r="J216" i="2"/>
  <c r="BE216" i="2" s="1"/>
  <c r="BI200" i="2"/>
  <c r="BH200" i="2"/>
  <c r="BG200" i="2"/>
  <c r="BF200" i="2"/>
  <c r="T200" i="2"/>
  <c r="R200" i="2"/>
  <c r="P200" i="2"/>
  <c r="BK200" i="2"/>
  <c r="J200" i="2"/>
  <c r="BE200" i="2" s="1"/>
  <c r="BI184" i="2"/>
  <c r="BH184" i="2"/>
  <c r="BG184" i="2"/>
  <c r="BF184" i="2"/>
  <c r="T184" i="2"/>
  <c r="R184" i="2"/>
  <c r="P184" i="2"/>
  <c r="BK184" i="2"/>
  <c r="J184" i="2"/>
  <c r="BE184" i="2" s="1"/>
  <c r="BI175" i="2"/>
  <c r="BH175" i="2"/>
  <c r="BG175" i="2"/>
  <c r="BF175" i="2"/>
  <c r="T175" i="2"/>
  <c r="R175" i="2"/>
  <c r="P175" i="2"/>
  <c r="BK175" i="2"/>
  <c r="J175" i="2"/>
  <c r="BE175" i="2" s="1"/>
  <c r="BI174" i="2"/>
  <c r="BH174" i="2"/>
  <c r="BG174" i="2"/>
  <c r="BF174" i="2"/>
  <c r="T174" i="2"/>
  <c r="R174" i="2"/>
  <c r="P174" i="2"/>
  <c r="BK174" i="2"/>
  <c r="J174" i="2"/>
  <c r="BE174" i="2" s="1"/>
  <c r="BI173" i="2"/>
  <c r="BH173" i="2"/>
  <c r="BG173" i="2"/>
  <c r="BF173" i="2"/>
  <c r="T173" i="2"/>
  <c r="R173" i="2"/>
  <c r="P173" i="2"/>
  <c r="BK173" i="2"/>
  <c r="J173" i="2"/>
  <c r="BE173" i="2" s="1"/>
  <c r="BI172" i="2"/>
  <c r="BH172" i="2"/>
  <c r="BG172" i="2"/>
  <c r="BF172" i="2"/>
  <c r="T172" i="2"/>
  <c r="R172" i="2"/>
  <c r="P172" i="2"/>
  <c r="BK172" i="2"/>
  <c r="J172" i="2"/>
  <c r="BE172" i="2" s="1"/>
  <c r="BI168" i="2"/>
  <c r="BH168" i="2"/>
  <c r="BG168" i="2"/>
  <c r="BF168" i="2"/>
  <c r="T168" i="2"/>
  <c r="R168" i="2"/>
  <c r="P168" i="2"/>
  <c r="BK168" i="2"/>
  <c r="J168" i="2"/>
  <c r="BE168" i="2" s="1"/>
  <c r="BI166" i="2"/>
  <c r="BH166" i="2"/>
  <c r="BG166" i="2"/>
  <c r="BF166" i="2"/>
  <c r="BE166" i="2"/>
  <c r="T166" i="2"/>
  <c r="R166" i="2"/>
  <c r="P166" i="2"/>
  <c r="BK166" i="2"/>
  <c r="J166" i="2"/>
  <c r="BI165" i="2"/>
  <c r="BH165" i="2"/>
  <c r="BG165" i="2"/>
  <c r="BF165" i="2"/>
  <c r="T165" i="2"/>
  <c r="R165" i="2"/>
  <c r="P165" i="2"/>
  <c r="BK165" i="2"/>
  <c r="J165" i="2"/>
  <c r="BE165" i="2" s="1"/>
  <c r="BI163" i="2"/>
  <c r="BH163" i="2"/>
  <c r="BG163" i="2"/>
  <c r="BF163" i="2"/>
  <c r="BE163" i="2"/>
  <c r="T163" i="2"/>
  <c r="R163" i="2"/>
  <c r="P163" i="2"/>
  <c r="BK163" i="2"/>
  <c r="J163" i="2"/>
  <c r="BI162" i="2"/>
  <c r="BH162" i="2"/>
  <c r="BG162" i="2"/>
  <c r="BF162" i="2"/>
  <c r="BE162" i="2"/>
  <c r="T162" i="2"/>
  <c r="R162" i="2"/>
  <c r="P162" i="2"/>
  <c r="BK162" i="2"/>
  <c r="J162" i="2"/>
  <c r="BI160" i="2"/>
  <c r="BH160" i="2"/>
  <c r="BG160" i="2"/>
  <c r="BF160" i="2"/>
  <c r="BE160" i="2"/>
  <c r="T160" i="2"/>
  <c r="R160" i="2"/>
  <c r="P160" i="2"/>
  <c r="BK160" i="2"/>
  <c r="J160" i="2"/>
  <c r="BI159" i="2"/>
  <c r="BH159" i="2"/>
  <c r="BG159" i="2"/>
  <c r="BF159" i="2"/>
  <c r="BE159" i="2"/>
  <c r="T159" i="2"/>
  <c r="R159" i="2"/>
  <c r="P159" i="2"/>
  <c r="BK159" i="2"/>
  <c r="J159" i="2"/>
  <c r="BI157" i="2"/>
  <c r="BH157" i="2"/>
  <c r="BG157" i="2"/>
  <c r="BF157" i="2"/>
  <c r="BE157" i="2"/>
  <c r="T157" i="2"/>
  <c r="R157" i="2"/>
  <c r="P157" i="2"/>
  <c r="BK157" i="2"/>
  <c r="J157" i="2"/>
  <c r="BI156" i="2"/>
  <c r="BH156" i="2"/>
  <c r="BG156" i="2"/>
  <c r="BF156" i="2"/>
  <c r="BE156" i="2"/>
  <c r="T156" i="2"/>
  <c r="R156" i="2"/>
  <c r="P156" i="2"/>
  <c r="BK156" i="2"/>
  <c r="J156" i="2"/>
  <c r="BI154" i="2"/>
  <c r="BH154" i="2"/>
  <c r="BG154" i="2"/>
  <c r="BF154" i="2"/>
  <c r="BE154" i="2"/>
  <c r="T154" i="2"/>
  <c r="R154" i="2"/>
  <c r="P154" i="2"/>
  <c r="BK154" i="2"/>
  <c r="J154" i="2"/>
  <c r="BI153" i="2"/>
  <c r="BH153" i="2"/>
  <c r="BG153" i="2"/>
  <c r="BF153" i="2"/>
  <c r="BE153" i="2"/>
  <c r="T153" i="2"/>
  <c r="R153" i="2"/>
  <c r="P153" i="2"/>
  <c r="BK153" i="2"/>
  <c r="J153" i="2"/>
  <c r="BI151" i="2"/>
  <c r="BH151" i="2"/>
  <c r="BG151" i="2"/>
  <c r="BF151" i="2"/>
  <c r="BE151" i="2"/>
  <c r="T151" i="2"/>
  <c r="R151" i="2"/>
  <c r="P151" i="2"/>
  <c r="BK151" i="2"/>
  <c r="J151" i="2"/>
  <c r="BI150" i="2"/>
  <c r="BH150" i="2"/>
  <c r="BG150" i="2"/>
  <c r="BF150" i="2"/>
  <c r="BE150" i="2"/>
  <c r="T150" i="2"/>
  <c r="R150" i="2"/>
  <c r="P150" i="2"/>
  <c r="BK150" i="2"/>
  <c r="J150" i="2"/>
  <c r="BI148" i="2"/>
  <c r="BH148" i="2"/>
  <c r="BG148" i="2"/>
  <c r="BF148" i="2"/>
  <c r="BE148" i="2"/>
  <c r="T148" i="2"/>
  <c r="R148" i="2"/>
  <c r="P148" i="2"/>
  <c r="BK148" i="2"/>
  <c r="J148" i="2"/>
  <c r="BI147" i="2"/>
  <c r="BH147" i="2"/>
  <c r="BG147" i="2"/>
  <c r="BF147" i="2"/>
  <c r="BE147" i="2"/>
  <c r="T147" i="2"/>
  <c r="R147" i="2"/>
  <c r="P147" i="2"/>
  <c r="BK147" i="2"/>
  <c r="J147" i="2"/>
  <c r="BI145" i="2"/>
  <c r="BH145" i="2"/>
  <c r="BG145" i="2"/>
  <c r="BF145" i="2"/>
  <c r="BE145" i="2"/>
  <c r="T145" i="2"/>
  <c r="R145" i="2"/>
  <c r="P145" i="2"/>
  <c r="BK145" i="2"/>
  <c r="J145" i="2"/>
  <c r="BI144" i="2"/>
  <c r="BH144" i="2"/>
  <c r="BG144" i="2"/>
  <c r="BF144" i="2"/>
  <c r="BE144" i="2"/>
  <c r="T144" i="2"/>
  <c r="R144" i="2"/>
  <c r="P144" i="2"/>
  <c r="BK144" i="2"/>
  <c r="J144" i="2"/>
  <c r="BI142" i="2"/>
  <c r="BH142" i="2"/>
  <c r="BG142" i="2"/>
  <c r="BF142" i="2"/>
  <c r="BE142" i="2"/>
  <c r="T142" i="2"/>
  <c r="R142" i="2"/>
  <c r="P142" i="2"/>
  <c r="BK142" i="2"/>
  <c r="J142" i="2"/>
  <c r="BI140" i="2"/>
  <c r="BH140" i="2"/>
  <c r="BG140" i="2"/>
  <c r="BF140" i="2"/>
  <c r="BE140" i="2"/>
  <c r="T140" i="2"/>
  <c r="R140" i="2"/>
  <c r="P140" i="2"/>
  <c r="BK140" i="2"/>
  <c r="J140" i="2"/>
  <c r="BI138" i="2"/>
  <c r="BH138" i="2"/>
  <c r="BG138" i="2"/>
  <c r="BF138" i="2"/>
  <c r="BE138" i="2"/>
  <c r="T138" i="2"/>
  <c r="R138" i="2"/>
  <c r="P138" i="2"/>
  <c r="BK138" i="2"/>
  <c r="J138" i="2"/>
  <c r="BI136" i="2"/>
  <c r="BH136" i="2"/>
  <c r="BG136" i="2"/>
  <c r="BF136" i="2"/>
  <c r="BE136" i="2"/>
  <c r="T136" i="2"/>
  <c r="R136" i="2"/>
  <c r="P136" i="2"/>
  <c r="BK136" i="2"/>
  <c r="J136" i="2"/>
  <c r="BI131" i="2"/>
  <c r="BH131" i="2"/>
  <c r="BG131" i="2"/>
  <c r="BF131" i="2"/>
  <c r="BE131" i="2"/>
  <c r="T131" i="2"/>
  <c r="R131" i="2"/>
  <c r="P131" i="2"/>
  <c r="BK131" i="2"/>
  <c r="J131" i="2"/>
  <c r="BI128" i="2"/>
  <c r="BH128" i="2"/>
  <c r="BG128" i="2"/>
  <c r="BF128" i="2"/>
  <c r="BE128" i="2"/>
  <c r="T128" i="2"/>
  <c r="R128" i="2"/>
  <c r="P128" i="2"/>
  <c r="BK128" i="2"/>
  <c r="J128" i="2"/>
  <c r="BI108" i="2"/>
  <c r="BH108" i="2"/>
  <c r="BG108" i="2"/>
  <c r="BF108" i="2"/>
  <c r="BE108" i="2"/>
  <c r="T108" i="2"/>
  <c r="T107" i="2" s="1"/>
  <c r="R108" i="2"/>
  <c r="R107" i="2" s="1"/>
  <c r="P108" i="2"/>
  <c r="P107" i="2" s="1"/>
  <c r="BK108" i="2"/>
  <c r="BK107" i="2" s="1"/>
  <c r="J107" i="2" s="1"/>
  <c r="J59" i="2" s="1"/>
  <c r="J108" i="2"/>
  <c r="BI104" i="2"/>
  <c r="BH104" i="2"/>
  <c r="F33" i="2" s="1"/>
  <c r="BC52" i="1" s="1"/>
  <c r="BG104" i="2"/>
  <c r="BF104" i="2"/>
  <c r="T104" i="2"/>
  <c r="T103" i="2" s="1"/>
  <c r="R104" i="2"/>
  <c r="R103" i="2" s="1"/>
  <c r="P104" i="2"/>
  <c r="P103" i="2" s="1"/>
  <c r="P102" i="2" s="1"/>
  <c r="P101" i="2" s="1"/>
  <c r="AU52" i="1" s="1"/>
  <c r="BK104" i="2"/>
  <c r="BK103" i="2" s="1"/>
  <c r="J104" i="2"/>
  <c r="BE104" i="2" s="1"/>
  <c r="J97" i="2"/>
  <c r="F97" i="2"/>
  <c r="F95" i="2"/>
  <c r="E93" i="2"/>
  <c r="F51" i="2"/>
  <c r="F49" i="2"/>
  <c r="E47" i="2"/>
  <c r="E45" i="2"/>
  <c r="J21" i="2"/>
  <c r="E21" i="2"/>
  <c r="J51" i="2" s="1"/>
  <c r="J20" i="2"/>
  <c r="J18" i="2"/>
  <c r="E18" i="2"/>
  <c r="F98" i="2" s="1"/>
  <c r="J17" i="2"/>
  <c r="J12" i="2"/>
  <c r="J49" i="2" s="1"/>
  <c r="E7" i="2"/>
  <c r="E91" i="2" s="1"/>
  <c r="AS51" i="1"/>
  <c r="AT68" i="1"/>
  <c r="L47" i="1"/>
  <c r="AM46" i="1"/>
  <c r="L46" i="1"/>
  <c r="AM44" i="1"/>
  <c r="L44" i="1"/>
  <c r="L42" i="1"/>
  <c r="L41" i="1"/>
  <c r="T312" i="3" l="1"/>
  <c r="J31" i="3"/>
  <c r="AW53" i="1" s="1"/>
  <c r="J30" i="2"/>
  <c r="AV52" i="1" s="1"/>
  <c r="AT52" i="1" s="1"/>
  <c r="F30" i="2"/>
  <c r="AZ52" i="1" s="1"/>
  <c r="F52" i="2"/>
  <c r="J95" i="2"/>
  <c r="F31" i="2"/>
  <c r="BA52" i="1" s="1"/>
  <c r="J31" i="2"/>
  <c r="AW52" i="1" s="1"/>
  <c r="R160" i="3"/>
  <c r="R102" i="2"/>
  <c r="R101" i="2" s="1"/>
  <c r="F32" i="2"/>
  <c r="BB52" i="1" s="1"/>
  <c r="T477" i="2"/>
  <c r="T476" i="2" s="1"/>
  <c r="T102" i="2" s="1"/>
  <c r="T101" i="2" s="1"/>
  <c r="J1095" i="2"/>
  <c r="J68" i="2" s="1"/>
  <c r="BK1094" i="2"/>
  <c r="J1094" i="2" s="1"/>
  <c r="J67" i="2" s="1"/>
  <c r="BK476" i="2"/>
  <c r="J476" i="2" s="1"/>
  <c r="J62" i="2" s="1"/>
  <c r="J477" i="2"/>
  <c r="J63" i="2" s="1"/>
  <c r="F30" i="3"/>
  <c r="AZ53" i="1" s="1"/>
  <c r="J30" i="3"/>
  <c r="AV53" i="1" s="1"/>
  <c r="AT53" i="1" s="1"/>
  <c r="J1225" i="3"/>
  <c r="J87" i="3" s="1"/>
  <c r="BK1224" i="3"/>
  <c r="J1224" i="3" s="1"/>
  <c r="J86" i="3" s="1"/>
  <c r="F30" i="4"/>
  <c r="AZ54" i="1" s="1"/>
  <c r="J30" i="4"/>
  <c r="AV54" i="1" s="1"/>
  <c r="BK102" i="2"/>
  <c r="J103" i="2"/>
  <c r="J58" i="2" s="1"/>
  <c r="F34" i="2"/>
  <c r="BD52" i="1" s="1"/>
  <c r="J1450" i="2"/>
  <c r="J81" i="2" s="1"/>
  <c r="BK1449" i="2"/>
  <c r="J1449" i="2" s="1"/>
  <c r="J80" i="2" s="1"/>
  <c r="J109" i="3"/>
  <c r="J58" i="3" s="1"/>
  <c r="F52" i="5"/>
  <c r="BK87" i="5"/>
  <c r="J30" i="5"/>
  <c r="AV55" i="1" s="1"/>
  <c r="F34" i="5"/>
  <c r="BD55" i="1" s="1"/>
  <c r="R87" i="5"/>
  <c r="F33" i="5"/>
  <c r="BC55" i="1" s="1"/>
  <c r="BC51" i="1" s="1"/>
  <c r="BK161" i="5"/>
  <c r="J161" i="5" s="1"/>
  <c r="J63" i="5" s="1"/>
  <c r="R96" i="6"/>
  <c r="P103" i="6"/>
  <c r="BK91" i="7"/>
  <c r="J92" i="7"/>
  <c r="J58" i="7" s="1"/>
  <c r="J30" i="7"/>
  <c r="AV57" i="1" s="1"/>
  <c r="AT57" i="1" s="1"/>
  <c r="J30" i="8"/>
  <c r="AV58" i="1" s="1"/>
  <c r="F30" i="8"/>
  <c r="AZ58" i="1" s="1"/>
  <c r="F104" i="3"/>
  <c r="T160" i="3"/>
  <c r="T592" i="3"/>
  <c r="P973" i="3"/>
  <c r="P733" i="3" s="1"/>
  <c r="P107" i="3" s="1"/>
  <c r="AU53" i="1" s="1"/>
  <c r="T1125" i="3"/>
  <c r="BK1194" i="3"/>
  <c r="J1194" i="3" s="1"/>
  <c r="J84" i="3" s="1"/>
  <c r="F31" i="3"/>
  <c r="BA53" i="1" s="1"/>
  <c r="J51" i="4"/>
  <c r="J31" i="5"/>
  <c r="AW55" i="1" s="1"/>
  <c r="F31" i="5"/>
  <c r="BA55" i="1" s="1"/>
  <c r="BK82" i="6"/>
  <c r="J82" i="6" s="1"/>
  <c r="J83" i="6"/>
  <c r="J57" i="6" s="1"/>
  <c r="J51" i="7"/>
  <c r="J87" i="8"/>
  <c r="J58" i="8" s="1"/>
  <c r="J101" i="3"/>
  <c r="BK160" i="3"/>
  <c r="J160" i="3" s="1"/>
  <c r="J60" i="3" s="1"/>
  <c r="BK592" i="3"/>
  <c r="J592" i="3" s="1"/>
  <c r="J69" i="3" s="1"/>
  <c r="T1068" i="3"/>
  <c r="T733" i="3" s="1"/>
  <c r="BK1125" i="3"/>
  <c r="J1125" i="3" s="1"/>
  <c r="J81" i="3" s="1"/>
  <c r="P1144" i="3"/>
  <c r="F34" i="4"/>
  <c r="BD54" i="1" s="1"/>
  <c r="BK77" i="4"/>
  <c r="J77" i="4" s="1"/>
  <c r="R112" i="5"/>
  <c r="P131" i="5"/>
  <c r="P86" i="5" s="1"/>
  <c r="P85" i="5" s="1"/>
  <c r="AU55" i="1" s="1"/>
  <c r="T155" i="5"/>
  <c r="R177" i="5"/>
  <c r="F30" i="5"/>
  <c r="AZ55" i="1" s="1"/>
  <c r="P83" i="6"/>
  <c r="P82" i="6" s="1"/>
  <c r="AU56" i="1" s="1"/>
  <c r="J31" i="6"/>
  <c r="AW56" i="1" s="1"/>
  <c r="AT56" i="1" s="1"/>
  <c r="F31" i="6"/>
  <c r="BA56" i="1" s="1"/>
  <c r="F34" i="6"/>
  <c r="BD56" i="1" s="1"/>
  <c r="BK96" i="6"/>
  <c r="J96" i="6" s="1"/>
  <c r="J60" i="6" s="1"/>
  <c r="R91" i="7"/>
  <c r="R90" i="7" s="1"/>
  <c r="R109" i="3"/>
  <c r="R108" i="3" s="1"/>
  <c r="R107" i="3" s="1"/>
  <c r="T259" i="3"/>
  <c r="J734" i="3"/>
  <c r="J73" i="3" s="1"/>
  <c r="J31" i="4"/>
  <c r="AW54" i="1" s="1"/>
  <c r="F31" i="4"/>
  <c r="BA54" i="1" s="1"/>
  <c r="T86" i="5"/>
  <c r="T85" i="5" s="1"/>
  <c r="R131" i="5"/>
  <c r="BK155" i="5"/>
  <c r="J155" i="5" s="1"/>
  <c r="J62" i="5" s="1"/>
  <c r="T161" i="5"/>
  <c r="R82" i="6"/>
  <c r="J31" i="7"/>
  <c r="AW57" i="1" s="1"/>
  <c r="E75" i="8"/>
  <c r="F30" i="10"/>
  <c r="AZ60" i="1" s="1"/>
  <c r="J30" i="10"/>
  <c r="AV60" i="1" s="1"/>
  <c r="J188" i="10"/>
  <c r="J70" i="10" s="1"/>
  <c r="BK187" i="10"/>
  <c r="J187" i="10" s="1"/>
  <c r="J69" i="10" s="1"/>
  <c r="F30" i="12"/>
  <c r="AZ62" i="1" s="1"/>
  <c r="J30" i="12"/>
  <c r="AV62" i="1" s="1"/>
  <c r="J30" i="16"/>
  <c r="AV66" i="1" s="1"/>
  <c r="AT66" i="1" s="1"/>
  <c r="F30" i="16"/>
  <c r="AZ66" i="1" s="1"/>
  <c r="F30" i="7"/>
  <c r="AZ57" i="1" s="1"/>
  <c r="F33" i="8"/>
  <c r="BC58" i="1" s="1"/>
  <c r="T199" i="8"/>
  <c r="E75" i="5"/>
  <c r="F82" i="8"/>
  <c r="F34" i="8"/>
  <c r="BD58" i="1" s="1"/>
  <c r="T118" i="8"/>
  <c r="T86" i="8" s="1"/>
  <c r="T85" i="8" s="1"/>
  <c r="P182" i="8"/>
  <c r="BK199" i="8"/>
  <c r="J199" i="8" s="1"/>
  <c r="J61" i="8" s="1"/>
  <c r="R268" i="8"/>
  <c r="T273" i="8"/>
  <c r="R156" i="9"/>
  <c r="F32" i="11"/>
  <c r="BB61" i="1" s="1"/>
  <c r="P87" i="8"/>
  <c r="P86" i="8" s="1"/>
  <c r="P85" i="8" s="1"/>
  <c r="AU58" i="1" s="1"/>
  <c r="J31" i="8"/>
  <c r="AW58" i="1" s="1"/>
  <c r="F31" i="8"/>
  <c r="BA58" i="1" s="1"/>
  <c r="BK118" i="8"/>
  <c r="J118" i="8" s="1"/>
  <c r="J59" i="8" s="1"/>
  <c r="R182" i="8"/>
  <c r="R86" i="8" s="1"/>
  <c r="R85" i="8" s="1"/>
  <c r="P199" i="8"/>
  <c r="R226" i="8"/>
  <c r="P273" i="8"/>
  <c r="J84" i="9"/>
  <c r="J51" i="9"/>
  <c r="R89" i="9"/>
  <c r="R88" i="9" s="1"/>
  <c r="T156" i="9"/>
  <c r="T252" i="9"/>
  <c r="F33" i="10"/>
  <c r="BC60" i="1" s="1"/>
  <c r="J105" i="10"/>
  <c r="J62" i="10" s="1"/>
  <c r="F34" i="10"/>
  <c r="BD60" i="1" s="1"/>
  <c r="T90" i="9"/>
  <c r="T89" i="9" s="1"/>
  <c r="T88" i="9" s="1"/>
  <c r="F33" i="9"/>
  <c r="BC59" i="1" s="1"/>
  <c r="T191" i="9"/>
  <c r="P226" i="9"/>
  <c r="J101" i="10"/>
  <c r="J59" i="10" s="1"/>
  <c r="J31" i="10"/>
  <c r="AW60" i="1" s="1"/>
  <c r="F31" i="10"/>
  <c r="BA60" i="1" s="1"/>
  <c r="BK130" i="10"/>
  <c r="J130" i="10" s="1"/>
  <c r="J64" i="10" s="1"/>
  <c r="R145" i="10"/>
  <c r="BK159" i="10"/>
  <c r="J159" i="10" s="1"/>
  <c r="J66" i="10" s="1"/>
  <c r="R164" i="10"/>
  <c r="P188" i="10"/>
  <c r="P187" i="10" s="1"/>
  <c r="T188" i="10"/>
  <c r="T187" i="10" s="1"/>
  <c r="J102" i="10"/>
  <c r="J60" i="10" s="1"/>
  <c r="J95" i="11"/>
  <c r="J57" i="11" s="1"/>
  <c r="J30" i="11"/>
  <c r="AV61" i="1" s="1"/>
  <c r="F30" i="11"/>
  <c r="AZ61" i="1" s="1"/>
  <c r="F34" i="11"/>
  <c r="BD61" i="1" s="1"/>
  <c r="T140" i="11"/>
  <c r="F30" i="13"/>
  <c r="AZ63" i="1" s="1"/>
  <c r="BK90" i="9"/>
  <c r="J30" i="9"/>
  <c r="AV59" i="1" s="1"/>
  <c r="F34" i="9"/>
  <c r="BD59" i="1" s="1"/>
  <c r="T167" i="9"/>
  <c r="BK191" i="9"/>
  <c r="J191" i="9" s="1"/>
  <c r="J62" i="9" s="1"/>
  <c r="F30" i="9"/>
  <c r="AZ59" i="1" s="1"/>
  <c r="F32" i="10"/>
  <c r="BB60" i="1" s="1"/>
  <c r="T105" i="10"/>
  <c r="T117" i="10"/>
  <c r="T164" i="10"/>
  <c r="R176" i="10"/>
  <c r="P176" i="10"/>
  <c r="P229" i="10"/>
  <c r="P218" i="10" s="1"/>
  <c r="R175" i="11"/>
  <c r="F31" i="9"/>
  <c r="BA59" i="1" s="1"/>
  <c r="BK167" i="9"/>
  <c r="J167" i="9" s="1"/>
  <c r="J61" i="9" s="1"/>
  <c r="P252" i="9"/>
  <c r="P89" i="9" s="1"/>
  <c r="P88" i="9" s="1"/>
  <c r="AU59" i="1" s="1"/>
  <c r="J31" i="9"/>
  <c r="AW59" i="1" s="1"/>
  <c r="J51" i="10"/>
  <c r="BK117" i="10"/>
  <c r="J117" i="10" s="1"/>
  <c r="J63" i="10" s="1"/>
  <c r="R117" i="10"/>
  <c r="R104" i="10" s="1"/>
  <c r="R100" i="10" s="1"/>
  <c r="R99" i="10" s="1"/>
  <c r="R98" i="10" s="1"/>
  <c r="R130" i="10"/>
  <c r="P130" i="10"/>
  <c r="P104" i="10" s="1"/>
  <c r="P100" i="10" s="1"/>
  <c r="P99" i="10" s="1"/>
  <c r="P98" i="10" s="1"/>
  <c r="AU60" i="1" s="1"/>
  <c r="T159" i="10"/>
  <c r="BK164" i="10"/>
  <c r="J164" i="10" s="1"/>
  <c r="J67" i="10" s="1"/>
  <c r="T176" i="10"/>
  <c r="BK199" i="10"/>
  <c r="J199" i="10" s="1"/>
  <c r="J72" i="10" s="1"/>
  <c r="T194" i="11"/>
  <c r="P82" i="12"/>
  <c r="P81" i="12" s="1"/>
  <c r="AU62" i="1" s="1"/>
  <c r="P199" i="10"/>
  <c r="BK218" i="10"/>
  <c r="J218" i="10" s="1"/>
  <c r="J74" i="10" s="1"/>
  <c r="F31" i="11"/>
  <c r="BA61" i="1" s="1"/>
  <c r="J31" i="11"/>
  <c r="AW61" i="1" s="1"/>
  <c r="R102" i="11"/>
  <c r="P111" i="11"/>
  <c r="R132" i="11"/>
  <c r="F33" i="13"/>
  <c r="BC63" i="1" s="1"/>
  <c r="F32" i="13"/>
  <c r="BB63" i="1" s="1"/>
  <c r="E88" i="10"/>
  <c r="R199" i="10"/>
  <c r="R225" i="10"/>
  <c r="BK235" i="10"/>
  <c r="J235" i="10" s="1"/>
  <c r="J78" i="10" s="1"/>
  <c r="J49" i="11"/>
  <c r="J88" i="11"/>
  <c r="R95" i="11"/>
  <c r="T102" i="11"/>
  <c r="P125" i="11"/>
  <c r="BK140" i="11"/>
  <c r="J140" i="11" s="1"/>
  <c r="J63" i="11" s="1"/>
  <c r="BK159" i="11"/>
  <c r="J159" i="11" s="1"/>
  <c r="J64" i="11" s="1"/>
  <c r="T175" i="11"/>
  <c r="BK194" i="11"/>
  <c r="J194" i="11" s="1"/>
  <c r="J72" i="11" s="1"/>
  <c r="R194" i="11"/>
  <c r="E71" i="12"/>
  <c r="E45" i="12"/>
  <c r="R118" i="12"/>
  <c r="R82" i="12" s="1"/>
  <c r="R81" i="12" s="1"/>
  <c r="J31" i="13"/>
  <c r="AW63" i="1" s="1"/>
  <c r="R219" i="10"/>
  <c r="R218" i="10" s="1"/>
  <c r="J219" i="10"/>
  <c r="J75" i="10" s="1"/>
  <c r="T111" i="11"/>
  <c r="P159" i="11"/>
  <c r="T183" i="11"/>
  <c r="P194" i="11"/>
  <c r="P106" i="12"/>
  <c r="F77" i="13"/>
  <c r="F52" i="13"/>
  <c r="J51" i="13"/>
  <c r="P82" i="13"/>
  <c r="P81" i="13" s="1"/>
  <c r="P80" i="13" s="1"/>
  <c r="AU63" i="1" s="1"/>
  <c r="F77" i="14"/>
  <c r="F52" i="14"/>
  <c r="J51" i="14"/>
  <c r="BK125" i="11"/>
  <c r="J125" i="11" s="1"/>
  <c r="J61" i="11" s="1"/>
  <c r="T132" i="11"/>
  <c r="BK165" i="11"/>
  <c r="J165" i="11" s="1"/>
  <c r="J65" i="11" s="1"/>
  <c r="T168" i="11"/>
  <c r="BK83" i="12"/>
  <c r="J31" i="12"/>
  <c r="AW62" i="1" s="1"/>
  <c r="BK82" i="13"/>
  <c r="J30" i="13"/>
  <c r="AV63" i="1" s="1"/>
  <c r="AT63" i="1" s="1"/>
  <c r="F34" i="13"/>
  <c r="BD63" i="1" s="1"/>
  <c r="BK82" i="14"/>
  <c r="J30" i="14"/>
  <c r="AV64" i="1" s="1"/>
  <c r="F30" i="14"/>
  <c r="AZ64" i="1" s="1"/>
  <c r="T95" i="11"/>
  <c r="F33" i="11"/>
  <c r="BC61" i="1" s="1"/>
  <c r="R99" i="11"/>
  <c r="P102" i="11"/>
  <c r="P94" i="11" s="1"/>
  <c r="AU61" i="1" s="1"/>
  <c r="BK132" i="11"/>
  <c r="J132" i="11" s="1"/>
  <c r="J62" i="11" s="1"/>
  <c r="P140" i="11"/>
  <c r="BK168" i="11"/>
  <c r="J168" i="11" s="1"/>
  <c r="J66" i="11" s="1"/>
  <c r="P172" i="11"/>
  <c r="T180" i="11"/>
  <c r="R183" i="11"/>
  <c r="T106" i="12"/>
  <c r="T82" i="12" s="1"/>
  <c r="T81" i="12" s="1"/>
  <c r="F31" i="13"/>
  <c r="BA63" i="1" s="1"/>
  <c r="P82" i="14"/>
  <c r="P81" i="14" s="1"/>
  <c r="P80" i="14" s="1"/>
  <c r="AU64" i="1" s="1"/>
  <c r="F31" i="14"/>
  <c r="BA64" i="1" s="1"/>
  <c r="J31" i="14"/>
  <c r="AW64" i="1" s="1"/>
  <c r="J30" i="15"/>
  <c r="AV65" i="1" s="1"/>
  <c r="AT65" i="1" s="1"/>
  <c r="F30" i="15"/>
  <c r="AZ65" i="1" s="1"/>
  <c r="T80" i="15"/>
  <c r="T79" i="15" s="1"/>
  <c r="J83" i="16"/>
  <c r="J58" i="16" s="1"/>
  <c r="BK82" i="16"/>
  <c r="R85" i="17"/>
  <c r="R84" i="17" s="1"/>
  <c r="J157" i="17"/>
  <c r="J63" i="17" s="1"/>
  <c r="BK156" i="17"/>
  <c r="J156" i="17" s="1"/>
  <c r="J62" i="17" s="1"/>
  <c r="BK77" i="18"/>
  <c r="J77" i="18" s="1"/>
  <c r="J78" i="18"/>
  <c r="J57" i="18" s="1"/>
  <c r="F78" i="12"/>
  <c r="F31" i="12"/>
  <c r="BA62" i="1" s="1"/>
  <c r="E70" i="13"/>
  <c r="E70" i="14"/>
  <c r="R82" i="14"/>
  <c r="R81" i="14" s="1"/>
  <c r="R80" i="14" s="1"/>
  <c r="F32" i="14"/>
  <c r="BB64" i="1" s="1"/>
  <c r="J81" i="15"/>
  <c r="J58" i="15" s="1"/>
  <c r="BK80" i="15"/>
  <c r="P82" i="16"/>
  <c r="P81" i="16" s="1"/>
  <c r="AU66" i="1" s="1"/>
  <c r="F30" i="17"/>
  <c r="AZ67" i="1" s="1"/>
  <c r="J30" i="17"/>
  <c r="AV67" i="1" s="1"/>
  <c r="AT67" i="1" s="1"/>
  <c r="T84" i="17"/>
  <c r="P156" i="17"/>
  <c r="P84" i="17" s="1"/>
  <c r="AU67" i="1" s="1"/>
  <c r="T82" i="14"/>
  <c r="T81" i="14" s="1"/>
  <c r="T80" i="14" s="1"/>
  <c r="F33" i="14"/>
  <c r="BC64" i="1" s="1"/>
  <c r="R82" i="16"/>
  <c r="R81" i="16" s="1"/>
  <c r="J86" i="17"/>
  <c r="J58" i="17" s="1"/>
  <c r="BK85" i="17"/>
  <c r="F76" i="15"/>
  <c r="J49" i="16"/>
  <c r="F81" i="17"/>
  <c r="J49" i="18"/>
  <c r="F31" i="18"/>
  <c r="BA68" i="1" s="1"/>
  <c r="J73" i="15"/>
  <c r="J78" i="17"/>
  <c r="F31" i="17"/>
  <c r="BA67" i="1" s="1"/>
  <c r="F31" i="15"/>
  <c r="BA65" i="1" s="1"/>
  <c r="F78" i="16"/>
  <c r="F31" i="16"/>
  <c r="BA66" i="1" s="1"/>
  <c r="F74" i="18"/>
  <c r="F30" i="18"/>
  <c r="AZ68" i="1" s="1"/>
  <c r="T108" i="3" l="1"/>
  <c r="T107" i="3" s="1"/>
  <c r="AU51" i="1"/>
  <c r="W29" i="1"/>
  <c r="AY51" i="1"/>
  <c r="J80" i="15"/>
  <c r="J57" i="15" s="1"/>
  <c r="BK79" i="15"/>
  <c r="J79" i="15" s="1"/>
  <c r="T94" i="11"/>
  <c r="J83" i="12"/>
  <c r="J58" i="12" s="1"/>
  <c r="BK82" i="12"/>
  <c r="BK89" i="9"/>
  <c r="J90" i="9"/>
  <c r="J58" i="9" s="1"/>
  <c r="BK733" i="3"/>
  <c r="J733" i="3" s="1"/>
  <c r="J72" i="3" s="1"/>
  <c r="BK86" i="8"/>
  <c r="J56" i="6"/>
  <c r="J27" i="6"/>
  <c r="J91" i="7"/>
  <c r="J57" i="7" s="1"/>
  <c r="BK90" i="7"/>
  <c r="J90" i="7" s="1"/>
  <c r="J87" i="5"/>
  <c r="J58" i="5" s="1"/>
  <c r="BK86" i="5"/>
  <c r="J102" i="2"/>
  <c r="J57" i="2" s="1"/>
  <c r="BK101" i="2"/>
  <c r="J101" i="2" s="1"/>
  <c r="J56" i="18"/>
  <c r="J27" i="18"/>
  <c r="J82" i="16"/>
  <c r="J57" i="16" s="1"/>
  <c r="BK81" i="16"/>
  <c r="J81" i="16" s="1"/>
  <c r="T104" i="10"/>
  <c r="T100" i="10" s="1"/>
  <c r="T99" i="10" s="1"/>
  <c r="T98" i="10" s="1"/>
  <c r="AT61" i="1"/>
  <c r="BK104" i="10"/>
  <c r="AT60" i="1"/>
  <c r="AT58" i="1"/>
  <c r="R86" i="5"/>
  <c r="R85" i="5" s="1"/>
  <c r="BA51" i="1"/>
  <c r="BK84" i="17"/>
  <c r="J84" i="17" s="1"/>
  <c r="J85" i="17"/>
  <c r="J57" i="17" s="1"/>
  <c r="AT64" i="1"/>
  <c r="BK81" i="13"/>
  <c r="J82" i="13"/>
  <c r="J58" i="13" s="1"/>
  <c r="R94" i="11"/>
  <c r="BK94" i="11"/>
  <c r="J94" i="11" s="1"/>
  <c r="BK108" i="3"/>
  <c r="BD51" i="1"/>
  <c r="W30" i="1" s="1"/>
  <c r="AT54" i="1"/>
  <c r="BB51" i="1"/>
  <c r="AZ51" i="1"/>
  <c r="BK81" i="14"/>
  <c r="J82" i="14"/>
  <c r="J58" i="14" s="1"/>
  <c r="AT59" i="1"/>
  <c r="AT62" i="1"/>
  <c r="J27" i="4"/>
  <c r="J56" i="4"/>
  <c r="AT55" i="1"/>
  <c r="J56" i="17" l="1"/>
  <c r="J27" i="17"/>
  <c r="J27" i="16"/>
  <c r="J56" i="16"/>
  <c r="W26" i="1"/>
  <c r="AV51" i="1"/>
  <c r="BK107" i="3"/>
  <c r="J107" i="3" s="1"/>
  <c r="J108" i="3"/>
  <c r="J57" i="3" s="1"/>
  <c r="J81" i="13"/>
  <c r="J57" i="13" s="1"/>
  <c r="BK80" i="13"/>
  <c r="J80" i="13" s="1"/>
  <c r="AW51" i="1"/>
  <c r="AK27" i="1" s="1"/>
  <c r="W27" i="1"/>
  <c r="J104" i="10"/>
  <c r="J61" i="10" s="1"/>
  <c r="BK100" i="10"/>
  <c r="J81" i="14"/>
  <c r="J57" i="14" s="1"/>
  <c r="BK80" i="14"/>
  <c r="J80" i="14" s="1"/>
  <c r="AX51" i="1"/>
  <c r="W28" i="1"/>
  <c r="J56" i="11"/>
  <c r="J27" i="11"/>
  <c r="AG68" i="1"/>
  <c r="AN68" i="1" s="1"/>
  <c r="J36" i="18"/>
  <c r="J86" i="5"/>
  <c r="J57" i="5" s="1"/>
  <c r="BK85" i="5"/>
  <c r="J85" i="5" s="1"/>
  <c r="J36" i="6"/>
  <c r="AG56" i="1"/>
  <c r="AN56" i="1" s="1"/>
  <c r="J36" i="4"/>
  <c r="AG54" i="1"/>
  <c r="AN54" i="1" s="1"/>
  <c r="J89" i="9"/>
  <c r="J57" i="9" s="1"/>
  <c r="BK88" i="9"/>
  <c r="J88" i="9" s="1"/>
  <c r="J27" i="15"/>
  <c r="J56" i="15"/>
  <c r="J56" i="2"/>
  <c r="J27" i="2"/>
  <c r="J56" i="7"/>
  <c r="J27" i="7"/>
  <c r="J86" i="8"/>
  <c r="J57" i="8" s="1"/>
  <c r="BK85" i="8"/>
  <c r="J85" i="8" s="1"/>
  <c r="J82" i="12"/>
  <c r="J57" i="12" s="1"/>
  <c r="BK81" i="12"/>
  <c r="J81" i="12" s="1"/>
  <c r="AG61" i="1" l="1"/>
  <c r="AN61" i="1" s="1"/>
  <c r="J36" i="11"/>
  <c r="J36" i="15"/>
  <c r="AG65" i="1"/>
  <c r="AN65" i="1" s="1"/>
  <c r="J56" i="3"/>
  <c r="J27" i="3"/>
  <c r="AG66" i="1"/>
  <c r="AN66" i="1" s="1"/>
  <c r="J36" i="16"/>
  <c r="J27" i="12"/>
  <c r="J56" i="12"/>
  <c r="AG57" i="1"/>
  <c r="AN57" i="1" s="1"/>
  <c r="J36" i="7"/>
  <c r="J27" i="5"/>
  <c r="J56" i="5"/>
  <c r="J56" i="14"/>
  <c r="J27" i="14"/>
  <c r="J27" i="8"/>
  <c r="J56" i="8"/>
  <c r="AG52" i="1"/>
  <c r="J36" i="2"/>
  <c r="J56" i="9"/>
  <c r="J27" i="9"/>
  <c r="J100" i="10"/>
  <c r="J58" i="10" s="1"/>
  <c r="BK99" i="10"/>
  <c r="J56" i="13"/>
  <c r="J27" i="13"/>
  <c r="AK26" i="1"/>
  <c r="AT51" i="1"/>
  <c r="J36" i="17"/>
  <c r="AG67" i="1"/>
  <c r="AN67" i="1" s="1"/>
  <c r="AN52" i="1" l="1"/>
  <c r="AG63" i="1"/>
  <c r="AN63" i="1" s="1"/>
  <c r="J36" i="13"/>
  <c r="AG59" i="1"/>
  <c r="AN59" i="1" s="1"/>
  <c r="J36" i="9"/>
  <c r="J36" i="3"/>
  <c r="AG53" i="1"/>
  <c r="AN53" i="1" s="1"/>
  <c r="BK98" i="10"/>
  <c r="J98" i="10" s="1"/>
  <c r="J99" i="10"/>
  <c r="J57" i="10" s="1"/>
  <c r="AG64" i="1"/>
  <c r="AN64" i="1" s="1"/>
  <c r="J36" i="14"/>
  <c r="AG58" i="1"/>
  <c r="AN58" i="1" s="1"/>
  <c r="J36" i="8"/>
  <c r="J36" i="5"/>
  <c r="AG55" i="1"/>
  <c r="AN55" i="1" s="1"/>
  <c r="AG62" i="1"/>
  <c r="AN62" i="1" s="1"/>
  <c r="J36" i="12"/>
  <c r="J56" i="10" l="1"/>
  <c r="J27" i="10"/>
  <c r="J36" i="10" l="1"/>
  <c r="AG60" i="1"/>
  <c r="AN60" i="1" l="1"/>
  <c r="AG51" i="1"/>
  <c r="AK23" i="1" l="1"/>
  <c r="AK32" i="1" s="1"/>
  <c r="AN51" i="1"/>
</calcChain>
</file>

<file path=xl/sharedStrings.xml><?xml version="1.0" encoding="utf-8"?>
<sst xmlns="http://schemas.openxmlformats.org/spreadsheetml/2006/main" count="44971" uniqueCount="6157">
  <si>
    <t>Export VZ</t>
  </si>
  <si>
    <t>List obsahuje:</t>
  </si>
  <si>
    <t>1) Rekapitulace stavby</t>
  </si>
  <si>
    <t>2) Rekapitulace objektů stavby a soupisů prací</t>
  </si>
  <si>
    <t>3.0</t>
  </si>
  <si>
    <t/>
  </si>
  <si>
    <t>False</t>
  </si>
  <si>
    <t>{abd0bdcb-33ae-4923-99a5-637b08092e8b}</t>
  </si>
  <si>
    <t>&gt;&gt;  skryté sloupce  &lt;&lt;</t>
  </si>
  <si>
    <t>0,01</t>
  </si>
  <si>
    <t>21</t>
  </si>
  <si>
    <t>15</t>
  </si>
  <si>
    <t>REKAPITULACE STAVBY</t>
  </si>
  <si>
    <t>v ---  níže se nacházejí doplnkové a pomocné údaje k sestavám  --- v</t>
  </si>
  <si>
    <t>Návod na vyplnění</t>
  </si>
  <si>
    <t>0,001</t>
  </si>
  <si>
    <t>Kód:</t>
  </si>
  <si>
    <t>04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</si>
  <si>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</si>
  <si>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</si>
  <si>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Dostavba ZŠ Charlotty Masarykové</t>
  </si>
  <si>
    <t>KSO:</t>
  </si>
  <si>
    <t>CC-CZ:</t>
  </si>
  <si>
    <t>Místo:</t>
  </si>
  <si>
    <t>Starochuchelská 240/38, Praha - Velká Chuchle</t>
  </si>
  <si>
    <t>Datum:</t>
  </si>
  <si>
    <t>11.1.2018</t>
  </si>
  <si>
    <t>Zadavatel:</t>
  </si>
  <si>
    <t>IČ:</t>
  </si>
  <si>
    <t>MČ Praha Velká Chuchle</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</si>
  <si>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</si>
  <si>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</si>
  <si>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</si>
  <si>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</si>
  <si>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</si>
  <si>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</si>
  <si>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</si>
  <si>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</si>
  <si>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</si>
  <si>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</si>
  <si>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</si>
  <si>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</si>
  <si>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</si>
  <si>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</si>
  <si>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</si>
  <si>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</si>
  <si>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</si>
  <si>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</si>
  <si>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</si>
  <si>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</si>
  <si>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</si>
  <si>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</si>
  <si>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</si>
  <si>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</si>
  <si>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</si>
  <si>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</si>
  <si>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</si>
  <si>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</si>
  <si>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</si>
  <si>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</si>
  <si>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</si>
  <si>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</si>
  <si>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</si>
  <si>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</si>
  <si>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</si>
  <si>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</si>
  <si>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</si>
  <si>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</si>
  <si>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</si>
  <si>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</si>
  <si>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</si>
  <si>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</si>
  <si>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</si>
  <si>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</si>
  <si>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</si>
  <si>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</si>
  <si>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</si>
  <si>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 SO 01</t>
  </si>
  <si>
    <t>Stavební práce</t>
  </si>
  <si>
    <t>STA</t>
  </si>
  <si>
    <t>1</t>
  </si>
  <si>
    <t>{aae83c1f-02ea-4594-8ac9-0080718036d9}</t>
  </si>
  <si>
    <t>2</t>
  </si>
  <si>
    <t>02. SO 02</t>
  </si>
  <si>
    <t>Stavební práce a příprava území</t>
  </si>
  <si>
    <t>{730cbe8e-a8c3-449c-93e0-bef781a7d25d}</t>
  </si>
  <si>
    <t>03. PBŘ</t>
  </si>
  <si>
    <t>Požárně bezpečnostní řešení</t>
  </si>
  <si>
    <t>{860ea0fe-aaab-4086-8a16-5ecb4946f18b}</t>
  </si>
  <si>
    <t>04. ZTI</t>
  </si>
  <si>
    <t>Zdravotechnické instalace</t>
  </si>
  <si>
    <t>{7ccdfcb4-8877-4c01-b56c-9695f29a1534}</t>
  </si>
  <si>
    <t>05. UT</t>
  </si>
  <si>
    <t>Ústřední vytápění</t>
  </si>
  <si>
    <t>{8bb3f78b-a398-484c-af2f-7ad2d8745b2b}</t>
  </si>
  <si>
    <t>06. VZT</t>
  </si>
  <si>
    <t>Vzduchotechnika</t>
  </si>
  <si>
    <t>{f1c2bfb4-29aa-4197-a77c-f4d3fe8c29aa}</t>
  </si>
  <si>
    <t>07. SIL</t>
  </si>
  <si>
    <t>Silnoproudé elektroinstalace</t>
  </si>
  <si>
    <t>{1416128c-3352-4a79-96c7-21769d5111e1}</t>
  </si>
  <si>
    <t>08. SLP</t>
  </si>
  <si>
    <t>Slaboproudé elektroinstalace</t>
  </si>
  <si>
    <t>{87f4ca04-2188-49dc-8c62-6a8cee26f695}</t>
  </si>
  <si>
    <t>09. MaR</t>
  </si>
  <si>
    <t>Měření a regulace</t>
  </si>
  <si>
    <t>{dfef8703-1062-4210-9783-f90134eea7ef}</t>
  </si>
  <si>
    <t>10. Gastro</t>
  </si>
  <si>
    <t>Technologie gastro</t>
  </si>
  <si>
    <t>{5e81c828-ff46-4ad6-8441-3b80e444d37e}</t>
  </si>
  <si>
    <t>11.1</t>
  </si>
  <si>
    <t>Venkovní plochy - chodník při ulici Pod Akáty</t>
  </si>
  <si>
    <t>{f405ffe7-e3ba-4cdd-bf9e-bec2ec00932b}</t>
  </si>
  <si>
    <t>11.2</t>
  </si>
  <si>
    <t>Parkovací stání v ulici Pod Akáty</t>
  </si>
  <si>
    <t>{2f12699f-0dd5-455c-95f4-5dba71a857a8}</t>
  </si>
  <si>
    <t>11.3</t>
  </si>
  <si>
    <t>Zpevněná plocha pro zásobování při ul. Starochuchelská</t>
  </si>
  <si>
    <t>{aad70b3a-0987-447e-a5cc-41703626c54d}</t>
  </si>
  <si>
    <t>11.4</t>
  </si>
  <si>
    <t>Oprava zpevněné pkochy při ul. Starochucelská</t>
  </si>
  <si>
    <t>{5136fc8f-d02a-4041-b165-0cee9065b9af}</t>
  </si>
  <si>
    <t>11.5</t>
  </si>
  <si>
    <t>Tartanová plocha pro hrací hřiště</t>
  </si>
  <si>
    <t>{8bde4e56-0d10-4955-b722-90d5de638b47}</t>
  </si>
  <si>
    <t>11.6</t>
  </si>
  <si>
    <t>Opěrná zed</t>
  </si>
  <si>
    <t>{9a56fca2-d91e-472d-88d1-9a10249d85e2}</t>
  </si>
  <si>
    <t>VRN</t>
  </si>
  <si>
    <t>Vedlejší rozpočtové náklady</t>
  </si>
  <si>
    <t>{42a03472-60d8-41d1-887c-912c62bde2d8}</t>
  </si>
  <si>
    <t>1) Krycí list soupisu</t>
  </si>
  <si>
    <t>2) Rekapitulace</t>
  </si>
  <si>
    <t>3) Soupis prací</t>
  </si>
  <si>
    <t>Zpět na list:</t>
  </si>
  <si>
    <t>Rekapitulace stavby</t>
  </si>
  <si>
    <t>KRYCÍ LIST SOUPISU</t>
  </si>
  <si>
    <t>Objekt:</t>
  </si>
  <si>
    <t>01. SO 01 - Stavební práce</t>
  </si>
  <si>
    <t>REKAPITULACE ČLENĚNÍ SOUPISU PRACÍ</t>
  </si>
  <si>
    <t>Kód dílu - Popis</t>
  </si>
  <si>
    <t>Cena celkem [CZK]</t>
  </si>
  <si>
    <t>Náklady soupisu celkem</t>
  </si>
  <si>
    <t>-1</t>
  </si>
  <si>
    <t>HSV - Práce a dodávky HSV</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</si>
  <si>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</si>
  <si>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</si>
  <si>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</si>
  <si>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</si>
  <si>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</si>
  <si>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94 - Lešení</t>
  </si>
  <si>
    <t xml:space="preserve">      96 - Bourání konstrukcí</t>
  </si>
  <si>
    <t xml:space="preserve">      97 - Prorážení otvorů a ostatní bourací práce pro zbudování mezistropu</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</si>
  <si>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</si>
  <si>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</si>
  <si>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</si>
  <si>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</si>
  <si>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</si>
  <si>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</si>
  <si>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</si>
  <si>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Krytiny tvrdé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</si>
  <si>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</si>
  <si>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</si>
  <si>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</si>
  <si>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</si>
  <si>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</si>
  <si>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</si>
  <si>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</si>
  <si>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</si>
  <si>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</si>
  <si>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</si>
  <si>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</si>
  <si>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</si>
  <si>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</si>
  <si>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</si>
  <si>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</si>
  <si>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</si>
  <si>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</si>
  <si>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</si>
  <si>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</si>
  <si>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</si>
  <si>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</si>
  <si>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</si>
  <si>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</si>
  <si>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</si>
  <si>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</si>
  <si>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Zakládání</t>
  </si>
  <si>
    <t>438</t>
  </si>
  <si>
    <t>K</t>
  </si>
  <si>
    <t>272361821</t>
  </si>
  <si>
    <t>Výztuž základů kleneb z betonářské oceli 10 505 (R) nebo BSt 500</t>
  </si>
  <si>
    <t>t</t>
  </si>
  <si>
    <t>CS ÚRS 2017 01</t>
  </si>
  <si>
    <t>4</t>
  </si>
  <si>
    <t>2108247139</t>
  </si>
  <si>
    <t>PSC</t>
  </si>
  <si>
    <t xml:space="preserve">Poznámka k souboru cen:_x000D_
1. Ceny platí pro desky rovné, s náběhy, hřibové nebo upnuté do žeber včetně výztuže těchto žeber. </t>
  </si>
  <si>
    <t>VV</t>
  </si>
  <si>
    <t>10,800*120/1000</t>
  </si>
  <si>
    <t>3</t>
  </si>
  <si>
    <t>Svislé a kompletní konstrukce</t>
  </si>
  <si>
    <t>310239211</t>
  </si>
  <si>
    <t>Zazdívka otvorů ve zdivu nadzákladovém cihlami pálenými plochy přes 1 m2 do 4 m2 na maltu vápenocementovou</t>
  </si>
  <si>
    <t>m3</t>
  </si>
  <si>
    <t>-1074806886</t>
  </si>
  <si>
    <t>místnost 1.20 1.np</t>
  </si>
  <si>
    <t>0,461</t>
  </si>
  <si>
    <t>místnost 1.20 2.np</t>
  </si>
  <si>
    <t>4,656</t>
  </si>
  <si>
    <t>místnost 1.21</t>
  </si>
  <si>
    <t>0,828</t>
  </si>
  <si>
    <t>místnost 2.01</t>
  </si>
  <si>
    <t>4,245</t>
  </si>
  <si>
    <t>místnost 2.02</t>
  </si>
  <si>
    <t>0,585</t>
  </si>
  <si>
    <t>místnost 2.03</t>
  </si>
  <si>
    <t>0,3</t>
  </si>
  <si>
    <t>místnost 2.04</t>
  </si>
  <si>
    <t>místnost 1.16</t>
  </si>
  <si>
    <t>3,87</t>
  </si>
  <si>
    <t>místnost 1.17</t>
  </si>
  <si>
    <t>1,03</t>
  </si>
  <si>
    <t>Součet</t>
  </si>
  <si>
    <t>224</t>
  </si>
  <si>
    <t>311231118</t>
  </si>
  <si>
    <t>Zdivo z cihel pálených nosné z cihel plných dl. 290 mm P 7 až 15, na maltu MC-15</t>
  </si>
  <si>
    <t>-1271003335</t>
  </si>
  <si>
    <t xml:space="preserve">Poznámka k souboru cen:_x000D_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</si>
  <si>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"2.17" 7,3</t>
  </si>
  <si>
    <t>220</t>
  </si>
  <si>
    <t>311238142</t>
  </si>
  <si>
    <t>Zdivo nosné jednovrstvé z cihel děrovaných vnitřní keramické broušené, spojené na pero a drážku, lepené tenkovrstvou maltou, pevnost cihel P10, tl. zdiva 175 mm</t>
  </si>
  <si>
    <t>m2</t>
  </si>
  <si>
    <t>-459592577</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</si>
  <si>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</si>
  <si>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197,21</t>
  </si>
  <si>
    <t>42,98</t>
  </si>
  <si>
    <t>222</t>
  </si>
  <si>
    <t>311238144</t>
  </si>
  <si>
    <t>Zdivo nosné jednovrstvé z cihel děrovaných vnitřní keramické broušené, spojené na pero a drážku, lepené tenkovrstvou maltou, pevnost cihel P10, tl. zdiva 300 mm</t>
  </si>
  <si>
    <t>-371538397</t>
  </si>
  <si>
    <t>223</t>
  </si>
  <si>
    <t>342248113</t>
  </si>
  <si>
    <t>Příčky jednoduché z cihel děrovaných spojených na pero a drážku keramické klasických na maltu MVC, pevnost cihel P 10, tl. příčky 140 mm</t>
  </si>
  <si>
    <t>2045809606</t>
  </si>
  <si>
    <t xml:space="preserve">Poznámka k souboru cen:_x000D_
1. Množství jednotek se určuje v m2 plochy konstrukce. </t>
  </si>
  <si>
    <t>450</t>
  </si>
  <si>
    <t>317944323</t>
  </si>
  <si>
    <t>Válcované nosníky dodatečně osazované do připravených otvorů bez zazdění hlav č. 14 až 22</t>
  </si>
  <si>
    <t>-281911569</t>
  </si>
  <si>
    <t xml:space="preserve">Poznámka k souboru cen:_x000D_
1. V cenách jsou zahrnuty náklady na dodávku a montáž válcovaných nosníků. 2. Ceny jsou určeny pouze pro ocenění konstrukce překladů nad otvory. </t>
  </si>
  <si>
    <t>164</t>
  </si>
  <si>
    <t>317168131</t>
  </si>
  <si>
    <t>Překlady keramické vysoké osazené do maltového lože, šířky překladu 7 cm výšky 23,8 cm, délky 125 cm</t>
  </si>
  <si>
    <t>kus</t>
  </si>
  <si>
    <t>-1012707825</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</si>
  <si>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</si>
  <si>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160</t>
  </si>
  <si>
    <t>M</t>
  </si>
  <si>
    <t>593407860</t>
  </si>
  <si>
    <t>překlad keramický nosný 7x23,8x125 cm</t>
  </si>
  <si>
    <t>8</t>
  </si>
  <si>
    <t>2010643626</t>
  </si>
  <si>
    <t>165</t>
  </si>
  <si>
    <t>317168132</t>
  </si>
  <si>
    <t>Překlady keramické vysoké osazené do maltového lože, šířky překladu 7 cm výšky 23,8 cm, délky 150 cm</t>
  </si>
  <si>
    <t>497852413</t>
  </si>
  <si>
    <t>593407870</t>
  </si>
  <si>
    <t>překlad keramický nosný 7x23,8x150 cm</t>
  </si>
  <si>
    <t>-183955597</t>
  </si>
  <si>
    <t>166</t>
  </si>
  <si>
    <t>317168133</t>
  </si>
  <si>
    <t>Překlady keramické vysoké osazené do maltového lože, šířky překladu 7 cm výšky 23,8 cm, délky 175 cm</t>
  </si>
  <si>
    <t>63619479</t>
  </si>
  <si>
    <t>5</t>
  </si>
  <si>
    <t>593407880</t>
  </si>
  <si>
    <t>překlad keramický nosný 7x23,8x175 cm</t>
  </si>
  <si>
    <t>90333593</t>
  </si>
  <si>
    <t>167</t>
  </si>
  <si>
    <t>317168135</t>
  </si>
  <si>
    <t>Překlady keramické vysoké osazené do maltového lože, šířky překladu 7 cm výšky 23,8 cm, délky 225 cm</t>
  </si>
  <si>
    <t>-515103561</t>
  </si>
  <si>
    <t>6</t>
  </si>
  <si>
    <t>593407900</t>
  </si>
  <si>
    <t>překlad keramický nosný 7x23,8x225 cm</t>
  </si>
  <si>
    <t>908191507</t>
  </si>
  <si>
    <t>168</t>
  </si>
  <si>
    <t>317168136</t>
  </si>
  <si>
    <t>Překlady keramické vysoké osazené do maltového lože, šířky překladu 7 cm výšky 23,8 cm, délky 250 cm</t>
  </si>
  <si>
    <t>1778794179</t>
  </si>
  <si>
    <t>7</t>
  </si>
  <si>
    <t>593407910</t>
  </si>
  <si>
    <t>překlad keramický nosný 7x23,8x250 cm</t>
  </si>
  <si>
    <t>-1398857368</t>
  </si>
  <si>
    <t>169</t>
  </si>
  <si>
    <t>317168137</t>
  </si>
  <si>
    <t>Překlady keramické vysoké osazené do maltového lože, šířky překladu 7 cm výšky 23,8 cm, délky 275 cm</t>
  </si>
  <si>
    <t>-784595300</t>
  </si>
  <si>
    <t>161</t>
  </si>
  <si>
    <t>593407920</t>
  </si>
  <si>
    <t>překlad keramický nosný 7x23,8x275 cm</t>
  </si>
  <si>
    <t>1412520362</t>
  </si>
  <si>
    <t>170</t>
  </si>
  <si>
    <t>317168122</t>
  </si>
  <si>
    <t>Překlady keramické ploché osazené do maltového lože, výšky překladu 7,1 cm šířky 14,5 cm, délky 125 cm</t>
  </si>
  <si>
    <t>-2101830069</t>
  </si>
  <si>
    <t>162</t>
  </si>
  <si>
    <t>593406540</t>
  </si>
  <si>
    <t>překlad keramický plochý 14,5x7,1x125 cm</t>
  </si>
  <si>
    <t>1618517072</t>
  </si>
  <si>
    <t>171</t>
  </si>
  <si>
    <t>317168127</t>
  </si>
  <si>
    <t>Překlady keramické ploché osazené do maltového lože, výšky překladu 7,1 cm šířky 14,5 cm, délky 250 cm</t>
  </si>
  <si>
    <t>-1069626262</t>
  </si>
  <si>
    <t>163</t>
  </si>
  <si>
    <t>593406590</t>
  </si>
  <si>
    <t>překlad keramický plochý 14,5x7,1x250 cm</t>
  </si>
  <si>
    <t>-1434571287</t>
  </si>
  <si>
    <t>317234410</t>
  </si>
  <si>
    <t>Vyzdívka mezi nosníky cihlami pálenými na maltu cementovou</t>
  </si>
  <si>
    <t>-1340309243</t>
  </si>
  <si>
    <t xml:space="preserve">Poznámka k souboru cen:_x000D_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</si>
  <si>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174</t>
  </si>
  <si>
    <t>317321511</t>
  </si>
  <si>
    <t>Překlady z betonu železového (bez výztuže) tř. C 20/25</t>
  </si>
  <si>
    <t>101878247</t>
  </si>
  <si>
    <t>místnost 1.20 - dozdívka 1.np</t>
  </si>
  <si>
    <t>0,038</t>
  </si>
  <si>
    <t>10</t>
  </si>
  <si>
    <t>317351101</t>
  </si>
  <si>
    <t>Bednění klenbových pásů, říms nebo překladů klenbových pásů válcových včetně podpěrné konstrukce do výše 4 m zřízení</t>
  </si>
  <si>
    <t>-456603267</t>
  </si>
  <si>
    <t>11</t>
  </si>
  <si>
    <t>317351102</t>
  </si>
  <si>
    <t>Bednění klenbových pásů, říms nebo překladů klenbových pásů válcových včetně podpěrné konstrukce do výše 4 m odstranění</t>
  </si>
  <si>
    <t>1966779615</t>
  </si>
  <si>
    <t>12</t>
  </si>
  <si>
    <t>317361821</t>
  </si>
  <si>
    <t>Výztuž překladů, říms, žlabů, žlabových říms, klenbových pásů z betonářské oceli 10 505 (R) nebo BSt 500</t>
  </si>
  <si>
    <t>-1264427639</t>
  </si>
  <si>
    <t>13</t>
  </si>
  <si>
    <t>329894475</t>
  </si>
  <si>
    <t>IPE140</t>
  </si>
  <si>
    <t>83,8*13,4/1000</t>
  </si>
  <si>
    <t>IPE180</t>
  </si>
  <si>
    <t>18,4*19,3/1000</t>
  </si>
  <si>
    <t>PLO 50/5</t>
  </si>
  <si>
    <t>18,522/1000</t>
  </si>
  <si>
    <t>14</t>
  </si>
  <si>
    <t>317R031</t>
  </si>
  <si>
    <t>Vyplnění maltou nesmrštivou dodatečných překladů pro aktivaci nosníků ocelových</t>
  </si>
  <si>
    <t>-340119794</t>
  </si>
  <si>
    <t>POD01</t>
  </si>
  <si>
    <t>0,6</t>
  </si>
  <si>
    <t>POD02</t>
  </si>
  <si>
    <t>0,104</t>
  </si>
  <si>
    <t>místnost 1.20</t>
  </si>
  <si>
    <t>0,162</t>
  </si>
  <si>
    <t>POD03</t>
  </si>
  <si>
    <t>0,2</t>
  </si>
  <si>
    <t>POD04</t>
  </si>
  <si>
    <t>POD08</t>
  </si>
  <si>
    <t>POD09</t>
  </si>
  <si>
    <t>319201321</t>
  </si>
  <si>
    <t>Vyrovnání nerovného povrchu vnitřního i vnějšího zdiva bez odsekání vadných cihel, maltou (s dodáním hmot) tl. do 30 mm</t>
  </si>
  <si>
    <t>1655419887</t>
  </si>
  <si>
    <t>1,08</t>
  </si>
  <si>
    <t>0,840</t>
  </si>
  <si>
    <t>0,21</t>
  </si>
  <si>
    <t>0,36</t>
  </si>
  <si>
    <t>0,5</t>
  </si>
  <si>
    <t>0,52</t>
  </si>
  <si>
    <t>1,48</t>
  </si>
  <si>
    <t>16</t>
  </si>
  <si>
    <t>341941001</t>
  </si>
  <si>
    <t>Nosné nebo spojovací svary ocelových doplňkových konstrukcí kromě betonářské oceli, tloušťky svaru do 10 mm</t>
  </si>
  <si>
    <t>m</t>
  </si>
  <si>
    <t>321035408</t>
  </si>
  <si>
    <t xml:space="preserve">Poznámka k souboru cen:_x000D_
1. Ceny jsou určeny pro dodatečné svařování dílců. 2. Ceny neplatí pro nosné tupé svary betonářské oceli do ocelové podložky. Tyto stavební práce se oceňují cenami souboru cen 341 94-101. Nosné tupé svary betonářské oceli. </t>
  </si>
  <si>
    <t>50,4</t>
  </si>
  <si>
    <t>4,5</t>
  </si>
  <si>
    <t>4,2</t>
  </si>
  <si>
    <t>9,2</t>
  </si>
  <si>
    <t>221</t>
  </si>
  <si>
    <t>342248141</t>
  </si>
  <si>
    <t>Příčky jednoduché z cihel děrovaných spojených na pero a drážku keramických broušených, lepených tenkovrstvou maltou, pevnost cihel P10, tl. příčky 115 mm</t>
  </si>
  <si>
    <t>516219651</t>
  </si>
  <si>
    <t>"příčky" 120,36</t>
  </si>
  <si>
    <t>"přizdívky" 1,45</t>
  </si>
  <si>
    <t>415</t>
  </si>
  <si>
    <t>342272148</t>
  </si>
  <si>
    <t>Příčky z pórobetonových přesných příčkovek hladkých, objemové hmotnosti 500 kg/m3 na tenké maltové lože, tloušťky příčky 50 mm</t>
  </si>
  <si>
    <t>-628706183</t>
  </si>
  <si>
    <t>17</t>
  </si>
  <si>
    <t>346244381</t>
  </si>
  <si>
    <t>Plentování ocelových válcovaných nosníků jednostranné cihlami na maltu, výška stojiny do 200 mm</t>
  </si>
  <si>
    <t>392071792</t>
  </si>
  <si>
    <t>18</t>
  </si>
  <si>
    <t>413232221</t>
  </si>
  <si>
    <t>Zazdívka zhlaví stropních trámů nebo válcovaných nosníků pálenými cihlami válcovaných nosníků, výšky přes 150 do 300 mm</t>
  </si>
  <si>
    <t>-701350975</t>
  </si>
  <si>
    <t>343</t>
  </si>
  <si>
    <t>310238211</t>
  </si>
  <si>
    <t>Zazdívka otvorů ve zdivu nadzákladovém cihlami pálenými plochy přes 0,25 m2 do 1 m2 na maltu vápenocementovou</t>
  </si>
  <si>
    <t>-1441530776</t>
  </si>
  <si>
    <t>nový mezistrop</t>
  </si>
  <si>
    <t>0,9</t>
  </si>
  <si>
    <t>344</t>
  </si>
  <si>
    <t>31794R037</t>
  </si>
  <si>
    <t>Betonová roznášecí vrstva s kari sítí pod zhlaví nosníků ocelových</t>
  </si>
  <si>
    <t>-292932174</t>
  </si>
  <si>
    <t>20</t>
  </si>
  <si>
    <t>414</t>
  </si>
  <si>
    <t>95339</t>
  </si>
  <si>
    <t xml:space="preserve">Úprava styku omítnuté Ytongové přizdívky a akustického obkladu stěny (výplň spáry trvale pružným tmelem) </t>
  </si>
  <si>
    <t>bm</t>
  </si>
  <si>
    <t>-1468017865</t>
  </si>
  <si>
    <t>Vodorovné konstrukce</t>
  </si>
  <si>
    <t>437</t>
  </si>
  <si>
    <t>273313711</t>
  </si>
  <si>
    <t>Základy z betonu prostého desky z betonu kamenem neprokládaného tř. C 20/25</t>
  </si>
  <si>
    <t>-262738956</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</si>
  <si>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</si>
  <si>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"obnova základové desky po bourání" 0,15*(74+46)*0,6</t>
  </si>
  <si>
    <t>231</t>
  </si>
  <si>
    <t>411321414</t>
  </si>
  <si>
    <t>Stropy z betonu železového (bez výztuže) stropů deskových, plochých střech, desek balkonových, desek hřibových stropů včetně hlavic hřibových sloupů tř. C 25/30</t>
  </si>
  <si>
    <t>756211532</t>
  </si>
  <si>
    <t>"strop 2.NP" 78,5</t>
  </si>
  <si>
    <t>"strop 3.NP" 70,9</t>
  </si>
  <si>
    <t>"strop 4.NP" 40</t>
  </si>
  <si>
    <t>416</t>
  </si>
  <si>
    <t>41135</t>
  </si>
  <si>
    <t>Izolace stěn stropních desek z pěnového polystyténu tl. 100 mm vkládaná do bednění</t>
  </si>
  <si>
    <t>410565907</t>
  </si>
  <si>
    <t>226</t>
  </si>
  <si>
    <t>411351101</t>
  </si>
  <si>
    <t>Bednění stropů, kleneb nebo skořepin bez podpěrné konstrukce stropů deskových, balkonových nebo plošných konzol plné, rovné, popř. s náběhy zřízení</t>
  </si>
  <si>
    <t>1992112750</t>
  </si>
  <si>
    <t xml:space="preserve">Poznámka k souboru cen:_x000D_
1. Při poloměru klenby do 1 m oceňuje se Bednění fabionů na přechodu stěn do stropů, monolitických kleneb, vnějších říms cenami souboru cen 416 35-11. </t>
  </si>
  <si>
    <t>"strop 2.NP" 250,53</t>
  </si>
  <si>
    <t>"strop 3.NP" 250,95</t>
  </si>
  <si>
    <t>"strop 4.NP" 173,06</t>
  </si>
  <si>
    <t>227</t>
  </si>
  <si>
    <t>411351102</t>
  </si>
  <si>
    <t>Bednění stropů, kleneb nebo skořepin bez podpěrné konstrukce stropů deskových, balkonových nebo plošných konzol plné, rovné, popř. s náběhy odstranění</t>
  </si>
  <si>
    <t>-2036128806</t>
  </si>
  <si>
    <t>228</t>
  </si>
  <si>
    <t>411354173</t>
  </si>
  <si>
    <t>Podpěrná konstrukce stropů výšky do 4 m se zesílením dna bednění na výměru m2 půdorysu pro zatížení betonovou směsí a výztuží přes 5 do 12 kPa zřízení</t>
  </si>
  <si>
    <t>177537471</t>
  </si>
  <si>
    <t>674,54</t>
  </si>
  <si>
    <t>229</t>
  </si>
  <si>
    <t>411354174</t>
  </si>
  <si>
    <t>Podpěrná konstrukce stropů výšky do 4 m se zesílením dna bednění na výměru m2 půdorysu pro zatížení betonovou směsí a výztuží přes 5 do 12 kPa odstranění</t>
  </si>
  <si>
    <t>-1579585602</t>
  </si>
  <si>
    <t>230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</si>
  <si>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</si>
  <si>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</si>
  <si>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816696436</t>
  </si>
  <si>
    <t>"D1" 10,993</t>
  </si>
  <si>
    <t>"D2" 9,923</t>
  </si>
  <si>
    <t>"D3" 5,594</t>
  </si>
  <si>
    <t>233</t>
  </si>
  <si>
    <t>413321414</t>
  </si>
  <si>
    <t>Nosníky z betonu železového (bez výztuže) včetně stěnových i jeřábových drah, volných trámů, průvlaků, rámových příčlí, ztužidel, konzol, vodorovných táhel apod., tyčových konstrukcí tř. C 25/30</t>
  </si>
  <si>
    <t>-244386914</t>
  </si>
  <si>
    <t>234</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</si>
  <si>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</si>
  <si>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</si>
  <si>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-762293196</t>
  </si>
  <si>
    <t>235</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</si>
  <si>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</si>
  <si>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</si>
  <si>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-638196352</t>
  </si>
  <si>
    <t>236</t>
  </si>
  <si>
    <t>413351213</t>
  </si>
  <si>
    <t>Podpěrná konstrukce nosníků a tyčových konstrukcí výšky do 4 m, se zesílením dna bednění, na výměru m2 půdorysu pro zatížení betonovou směsí a výztuží přes 5 do 10 kPa zřízení</t>
  </si>
  <si>
    <t>1547148629</t>
  </si>
  <si>
    <t>237</t>
  </si>
  <si>
    <t>413351214</t>
  </si>
  <si>
    <t>Podpěrná konstrukce nosníků a tyčových konstrukcí výšky do 4 m, se zesílením dna bednění, na výměru m2 půdorysu pro zatížení betonovou směsí a výztuží přes 5 do 10 kPa odstranění</t>
  </si>
  <si>
    <t>69549902</t>
  </si>
  <si>
    <t>238</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</si>
  <si>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</si>
  <si>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</si>
  <si>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-313446083</t>
  </si>
  <si>
    <t>17,95*120*0,001</t>
  </si>
  <si>
    <t>239</t>
  </si>
  <si>
    <t>417321515</t>
  </si>
  <si>
    <t>Ztužující pásy a věnce z betonu železového (bez výztuže) tř. C 25/30</t>
  </si>
  <si>
    <t>2142105298</t>
  </si>
  <si>
    <t>240</t>
  </si>
  <si>
    <t>985675111</t>
  </si>
  <si>
    <t>Bednění ztužujících věnců zřízení</t>
  </si>
  <si>
    <t>1353716247</t>
  </si>
  <si>
    <t xml:space="preserve">Poznámka k souboru cen:_x000D_
1. V ceně jsou započteny i náklady očištění bednění. </t>
  </si>
  <si>
    <t>241</t>
  </si>
  <si>
    <t>985675121</t>
  </si>
  <si>
    <t>Bednění ztužujících věnců odstranění</t>
  </si>
  <si>
    <t>1388035224</t>
  </si>
  <si>
    <t>242</t>
  </si>
  <si>
    <t>985676112</t>
  </si>
  <si>
    <t>Výztuž ztužujících věnců z oceli 10 505 (R) nebo BSt 500</t>
  </si>
  <si>
    <t>-1666774029</t>
  </si>
  <si>
    <t xml:space="preserve">Poznámka k souboru cen:_x000D_
1. Ceny jsou určeny pro jakýkoliv průměr výztužné oceli. 2. V cenách jsou započteny i náklady na vázání výztuže drátem, popř. na svary nahrazující vázání výztuže drátem. </t>
  </si>
  <si>
    <t>339</t>
  </si>
  <si>
    <t>413941123</t>
  </si>
  <si>
    <t>Osazování ocelových válcovaných nosníků ve stropech I nebo IE nebo U nebo UE nebo L č. 14 až 22 nebo výšky do 220 mm</t>
  </si>
  <si>
    <t>-944422368</t>
  </si>
  <si>
    <t xml:space="preserve">Poznámka k souboru cen:_x000D_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</si>
  <si>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2,083</t>
  </si>
  <si>
    <t>340</t>
  </si>
  <si>
    <t>130107540</t>
  </si>
  <si>
    <t>ocel profilová IPE, v jakosti 11 375, h=220 mm</t>
  </si>
  <si>
    <t>1556509583</t>
  </si>
  <si>
    <t>345</t>
  </si>
  <si>
    <t>411321515</t>
  </si>
  <si>
    <t>Stropy z betonu železového (bez výztuže) stropů deskových, plochých střech, desek balkonových, desek hřibových stropů včetně hlavic hřibových sloupů tř. C 20/25</t>
  </si>
  <si>
    <t>194652270</t>
  </si>
  <si>
    <t>9,79</t>
  </si>
  <si>
    <t>346</t>
  </si>
  <si>
    <t>411354171</t>
  </si>
  <si>
    <t>Podpěrná konstrukce stropů výšky do 4 m se zesílením dna bednění na výměru m2 půdorysu pro zatížení betonovou směsí a výztuží do 5 kPa zřízení</t>
  </si>
  <si>
    <t>195295440</t>
  </si>
  <si>
    <t>96</t>
  </si>
  <si>
    <t>347</t>
  </si>
  <si>
    <t>411354172</t>
  </si>
  <si>
    <t>Podpěrná konstrukce stropů výšky do 4 m se zesílením dna bednění na výměru m2 půdorysu pro zatížení betonovou směsí a výztuží do 5 kPa odstranění</t>
  </si>
  <si>
    <t>1004944526</t>
  </si>
  <si>
    <t>348</t>
  </si>
  <si>
    <t>411354245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</si>
  <si>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0,75 mm</t>
  </si>
  <si>
    <t>-858979504</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</si>
  <si>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</si>
  <si>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TR50-260 pozinkovaný plech tl.0,75mm</t>
  </si>
  <si>
    <t>95,92</t>
  </si>
  <si>
    <t>349</t>
  </si>
  <si>
    <t>411354271</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</si>
  <si>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</si>
  <si>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1924522599</t>
  </si>
  <si>
    <t>350</t>
  </si>
  <si>
    <t>-1131447640</t>
  </si>
  <si>
    <t>0,596</t>
  </si>
  <si>
    <t>351</t>
  </si>
  <si>
    <t>41136R039</t>
  </si>
  <si>
    <t>Spřažení ocelových konstrukcí pomocí spřahovacích trnů</t>
  </si>
  <si>
    <t>kpl</t>
  </si>
  <si>
    <t>523236747</t>
  </si>
  <si>
    <t>433</t>
  </si>
  <si>
    <t>213311141</t>
  </si>
  <si>
    <t>Polštáře zhutněné pod základy ze štěrkopísku tříděného</t>
  </si>
  <si>
    <t>-1568752617</t>
  </si>
  <si>
    <t xml:space="preserve">Poznámka k souboru cen:_x000D_
1. Ceny jsou určeny pro jakoukoliv míru zhutnění. 2. V cenách jsou započteny i náklady na urovnání povrchu polštáře. </t>
  </si>
  <si>
    <t>"obnova základové desky po bourání" 0,2*(74+46)*0,4</t>
  </si>
  <si>
    <t>434</t>
  </si>
  <si>
    <t>451315115</t>
  </si>
  <si>
    <t>Podkladní a výplňové vrstvy z betonu prostého tloušťky do 100 mm, z betonu C 16/20</t>
  </si>
  <si>
    <t>-201288937</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</si>
  <si>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</si>
  <si>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"obnova základové desky po bourání" (74+46)*0,4</t>
  </si>
  <si>
    <t>Úpravy povrchů, podlahy a osazování výplní</t>
  </si>
  <si>
    <t>321</t>
  </si>
  <si>
    <t>611325411</t>
  </si>
  <si>
    <t>Oprava vápenocementové nebo vápenné omítky vnitřních ploch hladké, tloušťky do 20 mm stropů, v rozsahu opravované plochy do 10%</t>
  </si>
  <si>
    <t>-1763398187</t>
  </si>
  <si>
    <t xml:space="preserve">Poznámka k souboru cen:_x000D_
1. Pro ocenění opravy omítek plochy do 1 m2 se použijí ceny souboru cen 61. 32-52.. Vápenocementová nebo vápenná omítka jednotlivých malých ploch. </t>
  </si>
  <si>
    <t>19</t>
  </si>
  <si>
    <t>612325213</t>
  </si>
  <si>
    <t>Vápenocementová nebo vápenná omítka jednotlivých malých ploch hladká na stěnách, plochy jednotlivě přes 0,25 do 1 m2</t>
  </si>
  <si>
    <t>1471998817</t>
  </si>
  <si>
    <t>2,688</t>
  </si>
  <si>
    <t>2,484</t>
  </si>
  <si>
    <t>místnost 2.06</t>
  </si>
  <si>
    <t>9,312</t>
  </si>
  <si>
    <t>16,464</t>
  </si>
  <si>
    <t>9,672</t>
  </si>
  <si>
    <t>2,76</t>
  </si>
  <si>
    <t>místnost 2.04-14</t>
  </si>
  <si>
    <t>5,031</t>
  </si>
  <si>
    <t>otvor po budování mezistropu</t>
  </si>
  <si>
    <t>322</t>
  </si>
  <si>
    <t>612325411</t>
  </si>
  <si>
    <t>Oprava vápenocementové nebo vápenné omítky vnitřních ploch hladké, tloušťky do 20 mm stěn, v rozsahu opravované plochy do 10%</t>
  </si>
  <si>
    <t>925960222</t>
  </si>
  <si>
    <t>622321101</t>
  </si>
  <si>
    <t>Omítka vápenocementová vnějších ploch nanášená ručně jednovrstvá, tloušťky do 15 mm hrubá nezatřená stěn</t>
  </si>
  <si>
    <t>414309203</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</si>
  <si>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</si>
  <si>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11,664</t>
  </si>
  <si>
    <t>622381001</t>
  </si>
  <si>
    <t>Omítka tenkovrstvá minerální vnějších ploch probarvená, včetně penetrace podkladu zrnitá, tloušťky 1,0 mm stěn</t>
  </si>
  <si>
    <t>-466110290</t>
  </si>
  <si>
    <t>243</t>
  </si>
  <si>
    <t>612311121</t>
  </si>
  <si>
    <t>Omítka vápenná vnitřních ploch nanášená ručně jednovrstvá hladká, tloušťky do 10 mm svislých konstrukcí stěn</t>
  </si>
  <si>
    <t>-873367222</t>
  </si>
  <si>
    <t xml:space="preserve">Poznámka k souboru cen:_x000D_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</si>
  <si>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"pod obklady" 191,7</t>
  </si>
  <si>
    <t>244</t>
  </si>
  <si>
    <t>612311141</t>
  </si>
  <si>
    <t>Omítka vápenná vnitřních ploch nanášená ručně dvouvrstvá štuková, tloušťky jádrové omítky do 10 mm a tloušťky štuku do 3 mm svislých konstrukcí stěn</t>
  </si>
  <si>
    <t>-732269460</t>
  </si>
  <si>
    <t>"celková plocha omítek" 1245,14</t>
  </si>
  <si>
    <t>245</t>
  </si>
  <si>
    <t>619991011</t>
  </si>
  <si>
    <t>Zakrytí vnitřních ploch před znečištěním včetně pozdějšího odkrytí konstrukcí a prvků obalením fólií a přelepením páskou</t>
  </si>
  <si>
    <t>-1502564056</t>
  </si>
  <si>
    <t xml:space="preserve">Poznámka k souboru cen:_x000D_
1. U ceny -1011 se množství měrných jednotek určuje v m2 rozvinuté plochy jednotlivých konstrukcí a prvků. 2. Zakrytí výplní otvorů se oceňuje příslušnými cenami souboru cen 629 99-10.. Zakrytí vnějších ploch před znečištěním. </t>
  </si>
  <si>
    <t>"okna" 110</t>
  </si>
  <si>
    <t>"dveře" 61</t>
  </si>
  <si>
    <t>"stávající výplně" 66</t>
  </si>
  <si>
    <t>246</t>
  </si>
  <si>
    <t>619991021</t>
  </si>
  <si>
    <t>Zakrytí vnitřních ploch před znečištěním včetně pozdějšího odkrytí rámů oken a dveří, keramických soklů oblepením malířskou páskou</t>
  </si>
  <si>
    <t>-1152950240</t>
  </si>
  <si>
    <t>"zárubně pro dveřešířky do 1,0 m" (29+11+6+5)*10,0</t>
  </si>
  <si>
    <t>"zárubně pro dvoukřídlé dveře" (3+3+1+2)*12</t>
  </si>
  <si>
    <t>247</t>
  </si>
  <si>
    <t>622541031</t>
  </si>
  <si>
    <t>Omítka tenkovrstvá silikonsilikátová vnějších ploch hydrofobní, se samočistícím účinkem probarvená, včetně penetrace podkladu zrnitá, tloušťky 3,0 mm stěn</t>
  </si>
  <si>
    <t>1666915864</t>
  </si>
  <si>
    <t>nová fasádní omítka bílá typ C</t>
  </si>
  <si>
    <t>"jih" 61,95</t>
  </si>
  <si>
    <t>"východ" 76,03</t>
  </si>
  <si>
    <t>"sever" 92,2</t>
  </si>
  <si>
    <t>"západ" 22,5</t>
  </si>
  <si>
    <t>nová fasádní omítka bílá typ C - ostění</t>
  </si>
  <si>
    <t>"jih" 7,56</t>
  </si>
  <si>
    <t>"východ" 7,4</t>
  </si>
  <si>
    <t>"sever" 7,9</t>
  </si>
  <si>
    <t>nová fasádní omítka růžová typ D</t>
  </si>
  <si>
    <t>"jih" 44,3</t>
  </si>
  <si>
    <t>"východ" 45,28</t>
  </si>
  <si>
    <t>"sever" 33,1</t>
  </si>
  <si>
    <t>"západ" 11,35</t>
  </si>
  <si>
    <t>"římsa" 45,26</t>
  </si>
  <si>
    <t>nová fasádní omítka růžová typ D - ostění</t>
  </si>
  <si>
    <t>"jih" 2,7</t>
  </si>
  <si>
    <t>"východ" 3,05</t>
  </si>
  <si>
    <t>248</t>
  </si>
  <si>
    <t>629991011</t>
  </si>
  <si>
    <t>Zakrytí vnějších ploch před znečištěním včetně pozdějšího odkrytí výplní otvorů a svislých ploch fólií přilepenou lepící páskou</t>
  </si>
  <si>
    <t>993417770</t>
  </si>
  <si>
    <t xml:space="preserve">Poznámka k souboru cen:_x000D_
1. V ceně -1012 nejsou započteny náklady na dodávku a montáž začišťovací lišty; tyto se oceňují cenou 622 14-3004 této části katalogu a materiálem ve specifikaci. </t>
  </si>
  <si>
    <t>klempířské prvky</t>
  </si>
  <si>
    <t>34,8*0,12+10,8*0,15+75*0,333+35,5*0,25</t>
  </si>
  <si>
    <t>3,1+1,85*2+2,1*4+2,1*2+1,45*3</t>
  </si>
  <si>
    <t>249</t>
  </si>
  <si>
    <t>629991012</t>
  </si>
  <si>
    <t>Zakrytí vnějších ploch před znečištěním včetně pozdějšího odkrytí výplní otvorů a svislých ploch fólií přilepenou na začišťovací lištu</t>
  </si>
  <si>
    <t>-942538556</t>
  </si>
  <si>
    <t>jižní fasáda</t>
  </si>
  <si>
    <t>1,65*1,25*2+1,45*1,2*3+0,9*2</t>
  </si>
  <si>
    <t>2,1*1,8*4+1,85*1,8*2</t>
  </si>
  <si>
    <t>východní fasáda</t>
  </si>
  <si>
    <t>2,1*1,8*2</t>
  </si>
  <si>
    <t>severní fasáda</t>
  </si>
  <si>
    <t>3,1*2,35*2</t>
  </si>
  <si>
    <t>nová okna</t>
  </si>
  <si>
    <t>88,47</t>
  </si>
  <si>
    <t>253</t>
  </si>
  <si>
    <t>63244R01</t>
  </si>
  <si>
    <t>Potěr anhydritový samonivelační litý tř. C 30, tl. 55 mm</t>
  </si>
  <si>
    <t>-1574112279</t>
  </si>
  <si>
    <t>nové podlahy</t>
  </si>
  <si>
    <t>539,892</t>
  </si>
  <si>
    <t>oprava podlahy po bourání kanalizace</t>
  </si>
  <si>
    <t>72</t>
  </si>
  <si>
    <t>254</t>
  </si>
  <si>
    <t>634112113</t>
  </si>
  <si>
    <t>Obvodová dilatace mezi stěnou a samonivelačním potěrem podlahovým páskem výšky 80 mm</t>
  </si>
  <si>
    <t>1934012691</t>
  </si>
  <si>
    <t>539,892*0,9</t>
  </si>
  <si>
    <t>255</t>
  </si>
  <si>
    <t>642942111</t>
  </si>
  <si>
    <t>Osazování zárubní nebo rámů kovových dveřních lisovaných nebo z úhelníků bez dveřních křídel, na cementovou maltu, plochy otvoru do 2,5 m2</t>
  </si>
  <si>
    <t>1097874096</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</si>
  <si>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</si>
  <si>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4+11+7+2+1+1+2+4+2</t>
  </si>
  <si>
    <t>272</t>
  </si>
  <si>
    <t>553311X01</t>
  </si>
  <si>
    <t>Zárubeň ocelová pro zazdění 700/1970/150 P,L</t>
  </si>
  <si>
    <t>928319662</t>
  </si>
  <si>
    <t>"1/LP"1+3</t>
  </si>
  <si>
    <t>273</t>
  </si>
  <si>
    <t>553311X02</t>
  </si>
  <si>
    <t>Zárubeň ocelová pro zazdění 800/1970/150 P,L</t>
  </si>
  <si>
    <t>1040720622</t>
  </si>
  <si>
    <t>"2/L,P" 5+6</t>
  </si>
  <si>
    <t>287</t>
  </si>
  <si>
    <t>553311X19</t>
  </si>
  <si>
    <t>Zárubeň ocelová pro zazdění 800/1970/150 P,L EI15 DP1</t>
  </si>
  <si>
    <t>416551929</t>
  </si>
  <si>
    <t>"14/L" 1</t>
  </si>
  <si>
    <t>290</t>
  </si>
  <si>
    <t>553311X22</t>
  </si>
  <si>
    <t>Zárubeň ocelová pro zazdění 800/1970/150 P,L EI15 DP3</t>
  </si>
  <si>
    <t>1843060994</t>
  </si>
  <si>
    <t>"19/LP" 4+4</t>
  </si>
  <si>
    <t>274</t>
  </si>
  <si>
    <t>553311X03</t>
  </si>
  <si>
    <t>Zárubeň ocelová pro zazdění 900/1970/100 P,L</t>
  </si>
  <si>
    <t>-1623249618</t>
  </si>
  <si>
    <t>"3/LP" 1+6</t>
  </si>
  <si>
    <t>284</t>
  </si>
  <si>
    <t>553311X16</t>
  </si>
  <si>
    <t>Zárubeň ocelová pro zazdění 900/1970/100 P,L EW30 DP1</t>
  </si>
  <si>
    <t>-393158453</t>
  </si>
  <si>
    <t>"11/L" 1</t>
  </si>
  <si>
    <t>291</t>
  </si>
  <si>
    <t>553311X23</t>
  </si>
  <si>
    <t>-1326699633</t>
  </si>
  <si>
    <t>"20/P" 1</t>
  </si>
  <si>
    <t>275</t>
  </si>
  <si>
    <t>553311X04</t>
  </si>
  <si>
    <t>Zárubeň ocelová pro zazdění 900/1970/150 P,L</t>
  </si>
  <si>
    <t>547932995</t>
  </si>
  <si>
    <t>"7/L" 2</t>
  </si>
  <si>
    <t>292</t>
  </si>
  <si>
    <t>553311X24</t>
  </si>
  <si>
    <t>Zárubeň ocelová pro zazdění 900/1970/150 P,L EI15 DP3</t>
  </si>
  <si>
    <t>-1567251898</t>
  </si>
  <si>
    <t>"21/LP" 1+3</t>
  </si>
  <si>
    <t>276</t>
  </si>
  <si>
    <t>553311X05</t>
  </si>
  <si>
    <t>Zárubeň ocelová pro zazdění 900/1970/300 P,L</t>
  </si>
  <si>
    <t>-852053485</t>
  </si>
  <si>
    <t>"9/L" 1</t>
  </si>
  <si>
    <t>283</t>
  </si>
  <si>
    <t>553311X15</t>
  </si>
  <si>
    <t>Zárubeň ocelová pro zazdění 1000/1970/300 P,L</t>
  </si>
  <si>
    <t>1742811197</t>
  </si>
  <si>
    <t>"10/L" 1</t>
  </si>
  <si>
    <t>270</t>
  </si>
  <si>
    <t>553311X13</t>
  </si>
  <si>
    <t>Zárubeň ocelová pro zazdění 700/1970/100 P,L</t>
  </si>
  <si>
    <t>1655640885</t>
  </si>
  <si>
    <t>269</t>
  </si>
  <si>
    <t>553311X12</t>
  </si>
  <si>
    <t>Zárubeň ocelová pro zazdění 800/1970/100 P,L</t>
  </si>
  <si>
    <t>-1400281522</t>
  </si>
  <si>
    <t>"5/LP" 2+2</t>
  </si>
  <si>
    <t>285</t>
  </si>
  <si>
    <t>553311X17</t>
  </si>
  <si>
    <t>Zárubeň ocelová pro zazdění 800/1970/100 P,L EW15 DP1</t>
  </si>
  <si>
    <t>-1855227738</t>
  </si>
  <si>
    <t>"12/L" 1</t>
  </si>
  <si>
    <t>268</t>
  </si>
  <si>
    <t>553311X11</t>
  </si>
  <si>
    <t>Zárubeň ocelová pro zazdění 900/1970/200 P,L</t>
  </si>
  <si>
    <t>582669631</t>
  </si>
  <si>
    <t>"4/P" 2</t>
  </si>
  <si>
    <t>282</t>
  </si>
  <si>
    <t>553311X14</t>
  </si>
  <si>
    <t>Zárubeň ocelová pro zazdění 1700/2150 P,L EW30 DP1</t>
  </si>
  <si>
    <t>-1993718690</t>
  </si>
  <si>
    <t>"8/P" 2</t>
  </si>
  <si>
    <t>288</t>
  </si>
  <si>
    <t>553311X20</t>
  </si>
  <si>
    <t>Zárubeň ocelová pro zazdění 1250/1970/150 P,L EI15 DP1</t>
  </si>
  <si>
    <t>1573809427</t>
  </si>
  <si>
    <t>"15/P" 1</t>
  </si>
  <si>
    <t>289</t>
  </si>
  <si>
    <t>553311X21</t>
  </si>
  <si>
    <t>Zárubeň ocelová pro zazdění 1400/1970/150 P,L EI15 DP1</t>
  </si>
  <si>
    <t>-12966632</t>
  </si>
  <si>
    <t>"16/P" 1</t>
  </si>
  <si>
    <t>293</t>
  </si>
  <si>
    <t>553311X25</t>
  </si>
  <si>
    <t>Zárubeň ocelová pro zazdění 1800/1970/100 P,L EI15 DP3</t>
  </si>
  <si>
    <t>1476779359</t>
  </si>
  <si>
    <t>"22/P" 2</t>
  </si>
  <si>
    <t>"13/P" 1</t>
  </si>
  <si>
    <t>294</t>
  </si>
  <si>
    <t>553311X26</t>
  </si>
  <si>
    <t>Zárubeň ocelová pro zazdění 1500/1970/150 P,L EI15 DP3</t>
  </si>
  <si>
    <t>1123373871</t>
  </si>
  <si>
    <t>"23/L" 1</t>
  </si>
  <si>
    <t>295</t>
  </si>
  <si>
    <t>642945111</t>
  </si>
  <si>
    <t>Osazování ocelových zárubní protipožárních nebo protiplynových dveří do vynechaného otvoru, s obetonováním, dveří jednokřídlových do 2,5 m2</t>
  </si>
  <si>
    <t>295404789</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</si>
  <si>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</si>
  <si>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1+8+1+1+1+4+1</t>
  </si>
  <si>
    <t>267</t>
  </si>
  <si>
    <t>642945112</t>
  </si>
  <si>
    <t>Osazování ocelových zárubní protipožárních nebo protiplynových dveří do vynechaného otvoru, s obetonováním, dveří dvoukřídlových přes 2,5 do 6,5 m2</t>
  </si>
  <si>
    <t>-564131779</t>
  </si>
  <si>
    <t>2+1+1+2+1</t>
  </si>
  <si>
    <t>9</t>
  </si>
  <si>
    <t>Ostatní konstrukce a práce, bourání</t>
  </si>
  <si>
    <t>94</t>
  </si>
  <si>
    <t>Lešení</t>
  </si>
  <si>
    <t>22</t>
  </si>
  <si>
    <t>629991001</t>
  </si>
  <si>
    <t>Zakrytí vnějších ploch před znečištěním včetně pozdějšího odkrytí ploch podélných rovných (např. chodníků) fólií položenou volně</t>
  </si>
  <si>
    <t>-1129650058</t>
  </si>
  <si>
    <t>19,457</t>
  </si>
  <si>
    <t>3,78</t>
  </si>
  <si>
    <t>6,66</t>
  </si>
  <si>
    <t>1.NP</t>
  </si>
  <si>
    <t>9,8</t>
  </si>
  <si>
    <t>23</t>
  </si>
  <si>
    <t>941111121</t>
  </si>
  <si>
    <t>Montáž lešení řadového trubkového lehkého pracovního s podlahami s provozním zatížením tř. 3 do 200 kg/m2 šířky tř. W09 přes 0,9 do 1,2 m, výšky do 10 m</t>
  </si>
  <si>
    <t>1122014042</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</si>
  <si>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</si>
  <si>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24</t>
  </si>
  <si>
    <t>941111221</t>
  </si>
  <si>
    <t>Montáž lešení řadového trubkového lehkého pracovního s podlahami s provozním zatížením tř. 3 do 200 kg/m2 Příplatek za první a každý další den použití lešení k ceně -1121</t>
  </si>
  <si>
    <t>-1511710444</t>
  </si>
  <si>
    <t>25</t>
  </si>
  <si>
    <t>941111821</t>
  </si>
  <si>
    <t>Demontáž lešení řadového trubkového lehkého pracovního s podlahami s provozním zatížením tř. 3 do 200 kg/m2 šířky tř. W09 přes 0,9 do 1,2 m, výšky do 10 m</t>
  </si>
  <si>
    <t>1192991651</t>
  </si>
  <si>
    <t xml:space="preserve">Poznámka k souboru cen:_x000D_
1. Demontáž lešení řadového trubkového lehkého výšky přes 25 m se oceňuje individuálně. </t>
  </si>
  <si>
    <t>26</t>
  </si>
  <si>
    <t>941111R030</t>
  </si>
  <si>
    <t>Ochranná kce spojovací chodby pod lešení např.OSB desky</t>
  </si>
  <si>
    <t>-1190268970</t>
  </si>
  <si>
    <t>27</t>
  </si>
  <si>
    <t>949101111</t>
  </si>
  <si>
    <t>Lešení pomocné pracovní pro objekty pozemních staveb pro zatížení do 150 kg/m2, o výšce lešeňové podlahy do 1,9 m</t>
  </si>
  <si>
    <t>-611884802</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</si>
  <si>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</si>
  <si>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28</t>
  </si>
  <si>
    <t>975021311</t>
  </si>
  <si>
    <t>Podchycení nadzákladového zdiva pod stropem dřevěnou výztuhou nad vybouraným otvorem, pro jakoukoliv délku podchycení, při tl. zdiva přes 450 do 600 mm</t>
  </si>
  <si>
    <t>1487187731</t>
  </si>
  <si>
    <t xml:space="preserve">Poznámka k souboru cen:_x000D_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</si>
  <si>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POD1 2.06</t>
  </si>
  <si>
    <t>3,6</t>
  </si>
  <si>
    <t>1,9</t>
  </si>
  <si>
    <t>296</t>
  </si>
  <si>
    <t>944121111</t>
  </si>
  <si>
    <t>Montáž ochranného zábradlí dílcového na vnějších volných stranách objektů odkloněného od svislice do 15 st.</t>
  </si>
  <si>
    <t>639931583</t>
  </si>
  <si>
    <t xml:space="preserve">Poznámka k souboru cen:_x000D_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</si>
  <si>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střecha</t>
  </si>
  <si>
    <t>39,5</t>
  </si>
  <si>
    <t>297</t>
  </si>
  <si>
    <t>944121211</t>
  </si>
  <si>
    <t>Montáž ochranného zábradlí dílcového Příplatek za první a každý další den použití zábradlí k ceně -1111</t>
  </si>
  <si>
    <t>-441267413</t>
  </si>
  <si>
    <t>39,5*60</t>
  </si>
  <si>
    <t>298</t>
  </si>
  <si>
    <t>944121811</t>
  </si>
  <si>
    <t>Demontáž ochranného zábradlí dílcového na vnějších volných stranách objektů odkloněného od svislice do 15 st.</t>
  </si>
  <si>
    <t>-1680396269</t>
  </si>
  <si>
    <t xml:space="preserve">Poznámka k souboru cen:_x000D_
1. Cena -1811 je určena pro zábradlí na objektech jakékoliv výšky. 2. Ceny -1821 a -1822 jsou určeny pro lešeňové trubkové konstrukce do výšky 25 m. </t>
  </si>
  <si>
    <t>299</t>
  </si>
  <si>
    <t>944511111</t>
  </si>
  <si>
    <t>Montáž ochranné sítě zavěšené na konstrukci lešení z textilie z umělých vláken</t>
  </si>
  <si>
    <t>1976298808</t>
  </si>
  <si>
    <t xml:space="preserve">Poznámka k souboru cen:_x000D_
1. V cenách nejsou započteny náklady na lešení potřebné pro zavěšení sítí; toto lešení se oceňuje příslušnými cenami lešení. </t>
  </si>
  <si>
    <t>970</t>
  </si>
  <si>
    <t>300</t>
  </si>
  <si>
    <t>944511211</t>
  </si>
  <si>
    <t>Montáž ochranné sítě Příplatek za první a každý další den použití sítě k ceně -1111</t>
  </si>
  <si>
    <t>886802572</t>
  </si>
  <si>
    <t>970*90</t>
  </si>
  <si>
    <t>301</t>
  </si>
  <si>
    <t>944511811</t>
  </si>
  <si>
    <t>Demontáž ochranné sítě zavěšené na konstrukci lešení z textilie z umělých vláken</t>
  </si>
  <si>
    <t>108603856</t>
  </si>
  <si>
    <t>352</t>
  </si>
  <si>
    <t>943121111</t>
  </si>
  <si>
    <t>Montáž lešení prostorového trubkového těžkého pracovního nebo podpěrného bez podlah s provozním zatížením tř. 4 od 200 do 300 kg/m2, výšky do 20 m</t>
  </si>
  <si>
    <t>-460185144</t>
  </si>
  <si>
    <t xml:space="preserve">Poznámka k souboru cen:_x000D_
1. Montáž lešení prostorového trubkového lehkého výšky přes 30 m se oceňuje individuálně. 2. Montáž lešeňové podlahy se oceňuje cenami souboru cen 949 21 Montáž lešeňové podlahy pro trubková lešení. 3. U podpěrného lešení prostorového zřizovaného pro bednění se z výšky lešení odečítá 6 m (podpěrná konstrukce do výšky 6 m je započítána v cenách bednění katalogu 801-1) a to pouze v případě, že se podpěrná konstrukce a bednění předává jako celek. Výškou se rozumí vzdálenost od spodní plochy podkladních prvků podpěrného lešení až ke spodní ploše nejvýše položeného prvku podhledu podpírané konstrukce. </t>
  </si>
  <si>
    <t>353</t>
  </si>
  <si>
    <t>943121211</t>
  </si>
  <si>
    <t>Montáž lešení prostorového trubkového těžkého pracovního nebo podpěrného bez podlah Příplatek za první a každý další den použití lešení k ceně -1111</t>
  </si>
  <si>
    <t>853928818</t>
  </si>
  <si>
    <t>354</t>
  </si>
  <si>
    <t>943121811</t>
  </si>
  <si>
    <t>Demontáž lešení prostorového trubkového těžkého pracovního nebo podpěrného bez podlah s provozním zatížením tř. 4 od 200 do 300 kg/m2, výšky do 20 m</t>
  </si>
  <si>
    <t>-1922070408</t>
  </si>
  <si>
    <t xml:space="preserve">Poznámka k souboru cen:_x000D_
1. Demontáž lešení prostorového trubkového lehkého výšky přes 30 m se oceňuje individuálně. 2. Demontáž lešeňové podlahy se oceňuje cenami souboru cen 949 21-18 Demontáž lešeňové podlahy pro trubková lešení. </t>
  </si>
  <si>
    <t>355</t>
  </si>
  <si>
    <t>949211111</t>
  </si>
  <si>
    <t>Montáž lešeňové podlahy pro trubková lešení z fošen, prken nebo dřevěných sbíjených lešeňových dílců s příčníky nebo podélníky, ve výšce do 10 m</t>
  </si>
  <si>
    <t>2102799162</t>
  </si>
  <si>
    <t xml:space="preserve">Poznámka k souboru cen:_x000D_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</si>
  <si>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356</t>
  </si>
  <si>
    <t>949211211</t>
  </si>
  <si>
    <t>Montáž lešeňové podlahy pro trubková lešení Příplatek za první a každý další den použití lešení k ceně -1111 nebo -1112</t>
  </si>
  <si>
    <t>-1092778706</t>
  </si>
  <si>
    <t>357</t>
  </si>
  <si>
    <t>949211811</t>
  </si>
  <si>
    <t>Demontáž lešeňové podlahy pro trubková lešení z fošen, prken nebo dřevěných sbíjených lešeňových dílců s příčníky nebo podélníky, ve výšce do 10 m</t>
  </si>
  <si>
    <t>651619160</t>
  </si>
  <si>
    <t xml:space="preserve">Poznámka k souboru cen:_x000D_
1. Ceny -1811 až -1822 lze použít i pro demontáž lešeňové podlahy ve světlíku nebo šachtě o půdorysné ploše přes 6 m2. 2. Demontáž lešeňové podlahy ve výšce přes 25 m se oceňuje individuálně. </t>
  </si>
  <si>
    <t>302</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</si>
  <si>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</si>
  <si>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</si>
  <si>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1987883697</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</si>
  <si>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</si>
  <si>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"1.NP" 412,46</t>
  </si>
  <si>
    <t>"2.NP" 398,05</t>
  </si>
  <si>
    <t>"3.NP" 341,59</t>
  </si>
  <si>
    <t>"4.NP" 311,66</t>
  </si>
  <si>
    <t>Bourání konstrukcí</t>
  </si>
  <si>
    <t>29</t>
  </si>
  <si>
    <t>21022R036</t>
  </si>
  <si>
    <t>Demontáž hromosvodného vedení vč.kotvících prvků</t>
  </si>
  <si>
    <t>-1898886174</t>
  </si>
  <si>
    <t>fasáda sever</t>
  </si>
  <si>
    <t>17,5</t>
  </si>
  <si>
    <t>fasáda západ</t>
  </si>
  <si>
    <t>14,4</t>
  </si>
  <si>
    <t>132</t>
  </si>
  <si>
    <t>30</t>
  </si>
  <si>
    <t>611135101</t>
  </si>
  <si>
    <t>Hrubá výplň rýh maltou jakékoli šířky rýhy ve stropech</t>
  </si>
  <si>
    <t>332205662</t>
  </si>
  <si>
    <t xml:space="preserve">Poznámka k souboru cen:_x000D_
1. V cenách nejsou započteny náklady na omítku rýh, tyto se ocení příšlušnými cenami tohoto katalogu. </t>
  </si>
  <si>
    <t>430</t>
  </si>
  <si>
    <t>711131811</t>
  </si>
  <si>
    <t>Odstranění izolace proti zemní vlhkosti na ploše vodorovné V</t>
  </si>
  <si>
    <t>122413198</t>
  </si>
  <si>
    <t xml:space="preserve">Poznámka k souboru cen:_x000D_
1. Ceny se používají pro odstranění hydroizolačních pásů a folií bez rozlišení tloušťky a počtu vrstev. </t>
  </si>
  <si>
    <t>"tuková kanalizace" 74*0,6</t>
  </si>
  <si>
    <t>"splašková kanalizace" 46*0,6</t>
  </si>
  <si>
    <t>31</t>
  </si>
  <si>
    <t>712600832</t>
  </si>
  <si>
    <t>Odstranění ze střech šikmých přes 30 st. do 45 st. krytiny povlakové dvouvrstvé</t>
  </si>
  <si>
    <t>-551520814</t>
  </si>
  <si>
    <t>264</t>
  </si>
  <si>
    <t>přesahy a atiky</t>
  </si>
  <si>
    <t>52,8</t>
  </si>
  <si>
    <t>32</t>
  </si>
  <si>
    <t>713140861</t>
  </si>
  <si>
    <t>Odstranění tepelné izolace běžných stavebních konstrukcí z rohoží, pásů, dílců, desek, bloků střech plochých nadstřešních izolací připevněných do 100 mm lepením z polystyrenu, tloušťky izolace</t>
  </si>
  <si>
    <t>-874274376</t>
  </si>
  <si>
    <t xml:space="preserve">Poznámka k souboru cen:_x000D_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</si>
  <si>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33</t>
  </si>
  <si>
    <t>721100911</t>
  </si>
  <si>
    <t>Opravy potrubí hrdlového zazátkování hrdla kanalizačního potrubí</t>
  </si>
  <si>
    <t>-1499225876</t>
  </si>
  <si>
    <t>Podlahové vpusti</t>
  </si>
  <si>
    <t>místnost 1.29-1.37</t>
  </si>
  <si>
    <t>místnost 2.05</t>
  </si>
  <si>
    <t>34</t>
  </si>
  <si>
    <t>725110811</t>
  </si>
  <si>
    <t>Demontáž klozetů splachovacích s nádrží nebo tlakovým splachovačem</t>
  </si>
  <si>
    <t>soubor</t>
  </si>
  <si>
    <t>-698841736</t>
  </si>
  <si>
    <t>místnost 1.14-1.18</t>
  </si>
  <si>
    <t>35</t>
  </si>
  <si>
    <t>725210821</t>
  </si>
  <si>
    <t>Demontáž umyvadel bez výtokových armatur umyvadel</t>
  </si>
  <si>
    <t>-1068376040</t>
  </si>
  <si>
    <t>místnost 1.26</t>
  </si>
  <si>
    <t>místnost 3.12</t>
  </si>
  <si>
    <t>36</t>
  </si>
  <si>
    <t>725240811</t>
  </si>
  <si>
    <t>Demontáž sprchových kabin a vaniček bez výtokových armatur kabin</t>
  </si>
  <si>
    <t>279267036</t>
  </si>
  <si>
    <t>37</t>
  </si>
  <si>
    <t>725240812</t>
  </si>
  <si>
    <t>Demontáž sprchových kabin a vaniček bez výtokových armatur vaniček</t>
  </si>
  <si>
    <t>867540657</t>
  </si>
  <si>
    <t>38</t>
  </si>
  <si>
    <t>725820801</t>
  </si>
  <si>
    <t>Demontáž baterií nástěnných do G 3/4</t>
  </si>
  <si>
    <t>-364548789</t>
  </si>
  <si>
    <t>místnost 1.14-1.18 sprcha</t>
  </si>
  <si>
    <t>místnost 1.29-1.37 sprcha</t>
  </si>
  <si>
    <t>39</t>
  </si>
  <si>
    <t>725840860</t>
  </si>
  <si>
    <t>Demontáž baterií sprchových diferenciálních T 1954 sprchových ramen T 1305 nebo sprch táhlových T 2772</t>
  </si>
  <si>
    <t>1085481869</t>
  </si>
  <si>
    <t>40</t>
  </si>
  <si>
    <t>725R008</t>
  </si>
  <si>
    <t>Revize rozvodů ZTI a ÚT před zahájením bouracích prací</t>
  </si>
  <si>
    <t>-1930025565</t>
  </si>
  <si>
    <t>41</t>
  </si>
  <si>
    <t>725R010</t>
  </si>
  <si>
    <t>Demontáž a odpojení hydrantu vč. zaslepení přívodu vody</t>
  </si>
  <si>
    <t>83242022</t>
  </si>
  <si>
    <t>místnost 2.14</t>
  </si>
  <si>
    <t>42</t>
  </si>
  <si>
    <t>728R009</t>
  </si>
  <si>
    <t>Demontáž stávajících rozvodů ZTI, ÚT(rozsah na základě prohlídky stavby)</t>
  </si>
  <si>
    <t>1335236359</t>
  </si>
  <si>
    <t>43</t>
  </si>
  <si>
    <t>735121810</t>
  </si>
  <si>
    <t>Demontáž otopných těles ocelových článkových</t>
  </si>
  <si>
    <t>1457795291</t>
  </si>
  <si>
    <t>2,88</t>
  </si>
  <si>
    <t>1,95</t>
  </si>
  <si>
    <t>místnost 1.21-22</t>
  </si>
  <si>
    <t>místnost 1.24</t>
  </si>
  <si>
    <t>0,96</t>
  </si>
  <si>
    <t>1,92</t>
  </si>
  <si>
    <t>4,8</t>
  </si>
  <si>
    <t>místnost 4.13</t>
  </si>
  <si>
    <t>44</t>
  </si>
  <si>
    <t>735R011</t>
  </si>
  <si>
    <t>Zaslepení stávající trasy vytápění</t>
  </si>
  <si>
    <t>-1782324454</t>
  </si>
  <si>
    <t>45</t>
  </si>
  <si>
    <t>741R019</t>
  </si>
  <si>
    <t>Revize bouranného rozvaděče</t>
  </si>
  <si>
    <t>1198752558</t>
  </si>
  <si>
    <t>46</t>
  </si>
  <si>
    <t>741R020</t>
  </si>
  <si>
    <t>Odpojení rozvaděče 2.14</t>
  </si>
  <si>
    <t>-1467441151</t>
  </si>
  <si>
    <t>47</t>
  </si>
  <si>
    <t>741R021</t>
  </si>
  <si>
    <t>Demontáž rozvaděče 2.14</t>
  </si>
  <si>
    <t>-1855480171</t>
  </si>
  <si>
    <t>48</t>
  </si>
  <si>
    <t>741R022</t>
  </si>
  <si>
    <t>Demontáž stávajících svítidel a rozvodů elektroinstalací (rozsah na základě prohlídky stavby)</t>
  </si>
  <si>
    <t>-248736520</t>
  </si>
  <si>
    <t>49</t>
  </si>
  <si>
    <t>741R023</t>
  </si>
  <si>
    <t>Revize stávajících rozvodů po bouracích pracích</t>
  </si>
  <si>
    <t>-1593294048</t>
  </si>
  <si>
    <t>50</t>
  </si>
  <si>
    <t>751R012</t>
  </si>
  <si>
    <t>Demontáž vzduchotechnických rozvodů v celém rozsahu m.1.29-37</t>
  </si>
  <si>
    <t>-1952339144</t>
  </si>
  <si>
    <t>51</t>
  </si>
  <si>
    <t>751R013</t>
  </si>
  <si>
    <t>Demontáž stávající strojovny vzduchotechniky m.1.29-37</t>
  </si>
  <si>
    <t>1811072914</t>
  </si>
  <si>
    <t>52</t>
  </si>
  <si>
    <t>751R014</t>
  </si>
  <si>
    <t>Demontáž vzduchotechnických rozvodů v celém rozsahu místnosti 2.04</t>
  </si>
  <si>
    <t>1801311970</t>
  </si>
  <si>
    <t>53</t>
  </si>
  <si>
    <t>751R015</t>
  </si>
  <si>
    <t>Demontáž vzduchotechnických rozvodů v celém rozsahu místnosti 2.05</t>
  </si>
  <si>
    <t>-1026608716</t>
  </si>
  <si>
    <t>54</t>
  </si>
  <si>
    <t>751R016</t>
  </si>
  <si>
    <t>Demontáž vzduchotechnických rozvodů na fasádě</t>
  </si>
  <si>
    <t>559733533</t>
  </si>
  <si>
    <t>55</t>
  </si>
  <si>
    <t>751R017</t>
  </si>
  <si>
    <t>Zazděn otvorů po demontáži vzt na fasádě</t>
  </si>
  <si>
    <t>ks</t>
  </si>
  <si>
    <t>21048151</t>
  </si>
  <si>
    <t>56</t>
  </si>
  <si>
    <t>751R018</t>
  </si>
  <si>
    <t>Revize rozvodů ZTI, ÚT a VZT po bourání</t>
  </si>
  <si>
    <t>881896071</t>
  </si>
  <si>
    <t>57</t>
  </si>
  <si>
    <t>762522812</t>
  </si>
  <si>
    <t>Demontáž podlah s polštáři z prken nebo fošen tl. přes 32 mm</t>
  </si>
  <si>
    <t>-1017666886</t>
  </si>
  <si>
    <t>91,53</t>
  </si>
  <si>
    <t>58</t>
  </si>
  <si>
    <t>763111811</t>
  </si>
  <si>
    <t>Demontáž příček ze sádrokartonových desek s nosnou konstrukcí z ocelových profilů jednoduchých, opláštění jednoduché</t>
  </si>
  <si>
    <t>-1500097953</t>
  </si>
  <si>
    <t xml:space="preserve">Poznámka k souboru cen:_x000D_
1. Ceny -1811 až -1821 jsou určeny pro kompletní demontáž příčky, tj. nosné konstrukce, desek i tepelné izolace. 2. Ceny demontáže desek -2811 až -2813 jsou určeny pro odstranění pouze desek z obou stran příčky. </t>
  </si>
  <si>
    <t>místnost 1.13-1.19</t>
  </si>
  <si>
    <t>5,83</t>
  </si>
  <si>
    <t>59</t>
  </si>
  <si>
    <t>764001821</t>
  </si>
  <si>
    <t>Demontáž klempířských konstrukcí krytiny ze svitků nebo tabulí do suti</t>
  </si>
  <si>
    <t>-1496943583</t>
  </si>
  <si>
    <t>60</t>
  </si>
  <si>
    <t>764002811</t>
  </si>
  <si>
    <t>Demontáž klempířských konstrukcí okapového plechu do suti, v krytině povlakové</t>
  </si>
  <si>
    <t>-2015351928</t>
  </si>
  <si>
    <t>61</t>
  </si>
  <si>
    <t>764002861</t>
  </si>
  <si>
    <t>Demontáž klempířských konstrukcí oplechování říms do suti</t>
  </si>
  <si>
    <t>-1106281464</t>
  </si>
  <si>
    <t>65,64+13,2</t>
  </si>
  <si>
    <t>62</t>
  </si>
  <si>
    <t>764004801</t>
  </si>
  <si>
    <t>Demontáž klempířských konstrukcí žlabu podokapního do suti</t>
  </si>
  <si>
    <t>780323482</t>
  </si>
  <si>
    <t>63</t>
  </si>
  <si>
    <t>764004861</t>
  </si>
  <si>
    <t>Demontáž klempířských konstrukcí svodu do suti</t>
  </si>
  <si>
    <t>-842933600</t>
  </si>
  <si>
    <t>64</t>
  </si>
  <si>
    <t>764345832</t>
  </si>
  <si>
    <t>Demontáž ventilačích nástavců výšky 500 až 1000 mm se stříškou a lemováním průměru přes 75 do 15 mm</t>
  </si>
  <si>
    <t>-247478516</t>
  </si>
  <si>
    <t>65</t>
  </si>
  <si>
    <t>766411821</t>
  </si>
  <si>
    <t>Demontáž obložení stěn palubkami</t>
  </si>
  <si>
    <t>-695514324</t>
  </si>
  <si>
    <t xml:space="preserve">Poznámka k souboru cen:_x000D_
1. Cenami nelze oceňovat demontáž obložení stěn výšky přes 2,5 m; tyto práce se oceňují cenami souboru cen 766 42-18 Demontáž obložení podhledů. </t>
  </si>
  <si>
    <t>61,191</t>
  </si>
  <si>
    <t>48,04</t>
  </si>
  <si>
    <t>66</t>
  </si>
  <si>
    <t>766411822</t>
  </si>
  <si>
    <t>Demontáž obložení stěn podkladových roštů</t>
  </si>
  <si>
    <t>-813264198</t>
  </si>
  <si>
    <t>67</t>
  </si>
  <si>
    <t>766441821</t>
  </si>
  <si>
    <t>Demontáž parapetních desek dřevěných nebo plastových šířky do 300 mm délky přes 1m</t>
  </si>
  <si>
    <t>-1139020392</t>
  </si>
  <si>
    <t>6,4</t>
  </si>
  <si>
    <t>10,8</t>
  </si>
  <si>
    <t>68</t>
  </si>
  <si>
    <t>766691914</t>
  </si>
  <si>
    <t>Ostatní práce vyvěšení nebo zavěšení křídel s případným uložením a opětovným zavěšením po provedení stavebních změn dřevěných dveřních, plochy do 2 m2</t>
  </si>
  <si>
    <t>768036449</t>
  </si>
  <si>
    <t xml:space="preserve">Poznámka k souboru cen:_x000D_
1. Ceny -1931 a -1932 lze užít jen pro křídlo mající současně obě jmenované funkce. </t>
  </si>
  <si>
    <t>69</t>
  </si>
  <si>
    <t>766691915</t>
  </si>
  <si>
    <t>Ostatní práce vyvěšení nebo zavěšení křídel s případným uložením a opětovným zavěšením po provedení stavebních změn dřevěných dveřních, plochy přes 2 m2</t>
  </si>
  <si>
    <t>-1967586506</t>
  </si>
  <si>
    <t>70</t>
  </si>
  <si>
    <t>766691922</t>
  </si>
  <si>
    <t>Ostatní práce vyvěšení nebo zavěšení křídel s případným uložením a opětovným zavěšením po provedení stavebních změn plastových s křídly otevíravými, plochy přes 1,5 m2</t>
  </si>
  <si>
    <t>-106221333</t>
  </si>
  <si>
    <t>71</t>
  </si>
  <si>
    <t>767161813</t>
  </si>
  <si>
    <t>Demontáž zábradlí rovného nerozebíratelný spoj hmotnosti 1 m zábradlí do 20 kg</t>
  </si>
  <si>
    <t>-582904992</t>
  </si>
  <si>
    <t>775511810</t>
  </si>
  <si>
    <t>Demontáž podlah vlysových s lištami přibíjených</t>
  </si>
  <si>
    <t>727145743</t>
  </si>
  <si>
    <t>místnost 1.13</t>
  </si>
  <si>
    <t>6,85</t>
  </si>
  <si>
    <t>44,95</t>
  </si>
  <si>
    <t>73</t>
  </si>
  <si>
    <t>776201812</t>
  </si>
  <si>
    <t>Demontáž povlakových podlahovin lepených ručně s podložkou</t>
  </si>
  <si>
    <t>-670466733</t>
  </si>
  <si>
    <t>místnost 1.14 a 1.17</t>
  </si>
  <si>
    <t>25,76</t>
  </si>
  <si>
    <t>5,52</t>
  </si>
  <si>
    <t>místnost 1.25 - schodiště</t>
  </si>
  <si>
    <t>11,724</t>
  </si>
  <si>
    <t>15,99</t>
  </si>
  <si>
    <t>46,14</t>
  </si>
  <si>
    <t>1,71</t>
  </si>
  <si>
    <t>80,9</t>
  </si>
  <si>
    <t>18,85</t>
  </si>
  <si>
    <t>místnost 1.07</t>
  </si>
  <si>
    <t>42,83</t>
  </si>
  <si>
    <t>55,96</t>
  </si>
  <si>
    <t>místost 4.13</t>
  </si>
  <si>
    <t>hlavní schodiště</t>
  </si>
  <si>
    <t>140,9</t>
  </si>
  <si>
    <t>428</t>
  </si>
  <si>
    <t>961044111</t>
  </si>
  <si>
    <t>Bourání základů z betonu prostého</t>
  </si>
  <si>
    <t>-703865867</t>
  </si>
  <si>
    <t>bourání základové desky</t>
  </si>
  <si>
    <t>"tuková kanalizace" 74*0,6*0,15</t>
  </si>
  <si>
    <t>"splašková kanalizace" 46*0,6*0,15</t>
  </si>
  <si>
    <t>bourání podkladního betonu</t>
  </si>
  <si>
    <t>"tuková kanalizace" 74*0,4*0,1</t>
  </si>
  <si>
    <t>"splašková kanalizace" 46*0,4*0,1</t>
  </si>
  <si>
    <t>74</t>
  </si>
  <si>
    <t>962031133</t>
  </si>
  <si>
    <t>Bourání příček z cihel, tvárnic nebo příčkovek z cihel pálených, plných nebo dutých na maltu vápennou nebo vápenocementovou, tl. do 150 mm</t>
  </si>
  <si>
    <t>1873818510</t>
  </si>
  <si>
    <t>1,071</t>
  </si>
  <si>
    <t>6,202</t>
  </si>
  <si>
    <t>1,580</t>
  </si>
  <si>
    <t>8,466</t>
  </si>
  <si>
    <t>0,253</t>
  </si>
  <si>
    <t>místnost</t>
  </si>
  <si>
    <t>4.13</t>
  </si>
  <si>
    <t>75</t>
  </si>
  <si>
    <t>962032231</t>
  </si>
  <si>
    <t>Bourání zdiva nadzákladového z cihel nebo tvárnic z cihel pálených nebo vápenopískových, na maltu vápennou nebo vápenocementovou, objemu přes 1 m3</t>
  </si>
  <si>
    <t>561994893</t>
  </si>
  <si>
    <t xml:space="preserve">Poznámka k souboru cen:_x000D_
1. Bourání pilířů o průřezu přes 0,36 m2 se oceňuje příslušnými cenami -2230, -2231, -2240, -2241,-2253 a -2254 jako bourání zdiva nadzákladového cihelného. </t>
  </si>
  <si>
    <t>místnost 1.20 - vybourání parapetů</t>
  </si>
  <si>
    <t>0,756</t>
  </si>
  <si>
    <t>1,584</t>
  </si>
  <si>
    <t>místnost 1.24 - sloupek</t>
  </si>
  <si>
    <t>0,042</t>
  </si>
  <si>
    <t>místnost 1.29-1.37 - sloupek</t>
  </si>
  <si>
    <t>0,125</t>
  </si>
  <si>
    <t>10,437</t>
  </si>
  <si>
    <t>0,736</t>
  </si>
  <si>
    <t>místnost 2.03 - sloupek</t>
  </si>
  <si>
    <t>0,098</t>
  </si>
  <si>
    <t>34,518</t>
  </si>
  <si>
    <t>1,103</t>
  </si>
  <si>
    <t>1,588</t>
  </si>
  <si>
    <t>6,892</t>
  </si>
  <si>
    <t>3.12 okna</t>
  </si>
  <si>
    <t>4,54</t>
  </si>
  <si>
    <t>3.12 parapet a okna</t>
  </si>
  <si>
    <t>2,2</t>
  </si>
  <si>
    <t>místnost 4.12</t>
  </si>
  <si>
    <t>1,75</t>
  </si>
  <si>
    <t>otvor 3.12</t>
  </si>
  <si>
    <t>1,25</t>
  </si>
  <si>
    <t>otvor 4.13</t>
  </si>
  <si>
    <t>76</t>
  </si>
  <si>
    <t>962032231R</t>
  </si>
  <si>
    <t>1945390717</t>
  </si>
  <si>
    <t>77</t>
  </si>
  <si>
    <t>962032432</t>
  </si>
  <si>
    <t>Bourání zdiva nadzákladového z cihel nebo tvárnic z dutých cihel nebo tvárnic pálených nebo nepálených, na maltu vápennou nebo vápenocementovou, objemu přes 1 m3</t>
  </si>
  <si>
    <t>-409218921</t>
  </si>
  <si>
    <t>místnost 1.19</t>
  </si>
  <si>
    <t>0,25</t>
  </si>
  <si>
    <t>78</t>
  </si>
  <si>
    <t>962052210</t>
  </si>
  <si>
    <t>Bourání zdiva železobetonového nadzákladového, objemu do 1 m3</t>
  </si>
  <si>
    <t>-1469857706</t>
  </si>
  <si>
    <t xml:space="preserve">Poznámka k souboru cen:_x000D_
1. Bourání pilířů o průřezu přes 0,36 m2 se oceňuje cenami - 2210 a -2211 jako bourání zdiva nadzákladového železobetonového. </t>
  </si>
  <si>
    <t>místnost 1.21 - schodiště</t>
  </si>
  <si>
    <t>0,123</t>
  </si>
  <si>
    <t>79</t>
  </si>
  <si>
    <t>962081131</t>
  </si>
  <si>
    <t>Bourání zdiva příček nebo vybourání otvorů ze skleněných tvárnic, tl. do 100 mm</t>
  </si>
  <si>
    <t>-226792587</t>
  </si>
  <si>
    <t>16,16</t>
  </si>
  <si>
    <t>4,030</t>
  </si>
  <si>
    <t>80</t>
  </si>
  <si>
    <t>963011510</t>
  </si>
  <si>
    <t>Bourání stropů z tvárnic pálených do nosníků ocelových, bez jejich vybourání a odklizení, tloušťky do 80 mm</t>
  </si>
  <si>
    <t>543852977</t>
  </si>
  <si>
    <t>panely Hurdis</t>
  </si>
  <si>
    <t>241,344</t>
  </si>
  <si>
    <t>81</t>
  </si>
  <si>
    <t>964052111</t>
  </si>
  <si>
    <t>Bourání samostatných trámů, průvlaků nebo pásů ze železobetonu bez přerušení výztuže, průřezu do 0,16 m2</t>
  </si>
  <si>
    <t>979724488</t>
  </si>
  <si>
    <t>žb věnce střechy</t>
  </si>
  <si>
    <t>27,006</t>
  </si>
  <si>
    <t>82</t>
  </si>
  <si>
    <t>964061331</t>
  </si>
  <si>
    <t>Uvolnění zhlaví trámu při jeho výměně pro jakoukoliv délku uložení, ze zdiva cihelného, o průřezu zhlaví do 0,05 m2</t>
  </si>
  <si>
    <t>884180909</t>
  </si>
  <si>
    <t>83</t>
  </si>
  <si>
    <t>964073331</t>
  </si>
  <si>
    <t>Vybourání válcovaných nosníků uložených ve zdivu cihelném délky do 6 m, hmotnosti do 35 kg/m</t>
  </si>
  <si>
    <t>1114485026</t>
  </si>
  <si>
    <t>I240 vč. navařených prvků</t>
  </si>
  <si>
    <t>část jih</t>
  </si>
  <si>
    <t>129,15*33,2/1000</t>
  </si>
  <si>
    <t>část sever</t>
  </si>
  <si>
    <t>116,25*33,2/1000</t>
  </si>
  <si>
    <t>84</t>
  </si>
  <si>
    <t>965042141</t>
  </si>
  <si>
    <t>Bourání mazanin betonových nebo z litého asfaltu tl. do 100 mm, plochy přes 4 m2</t>
  </si>
  <si>
    <t>-927174916</t>
  </si>
  <si>
    <t>(12,3*11,15+12,3*7,9)*(0,24-0,08+0,03)</t>
  </si>
  <si>
    <t>85</t>
  </si>
  <si>
    <t>965049111</t>
  </si>
  <si>
    <t>Bourání mazanin Příplatek k cenám za bourání mazanin betonových se svařovanou sítí, tl. do 100 mm</t>
  </si>
  <si>
    <t>-945893562</t>
  </si>
  <si>
    <t>86</t>
  </si>
  <si>
    <t>965081213</t>
  </si>
  <si>
    <t>Bourání podlah z dlaždic bez podkladního lože nebo mazaniny, s jakoukoliv výplní spár keramických nebo xylolitových tl. do 10 mm, plochy přes 1 m2</t>
  </si>
  <si>
    <t>-1824521471</t>
  </si>
  <si>
    <t xml:space="preserve">Poznámka k souboru cen:_x000D_
1. Odsekání soklíků se oceňuje cenami souboru cen 965 08. </t>
  </si>
  <si>
    <t>místnost 1.15+16+18</t>
  </si>
  <si>
    <t>18,560</t>
  </si>
  <si>
    <t>2,252</t>
  </si>
  <si>
    <t>7,245</t>
  </si>
  <si>
    <t>4,56</t>
  </si>
  <si>
    <t>místnost 1.27</t>
  </si>
  <si>
    <t>3,95</t>
  </si>
  <si>
    <t>60,08</t>
  </si>
  <si>
    <t>37,34</t>
  </si>
  <si>
    <t>46,93</t>
  </si>
  <si>
    <t>87</t>
  </si>
  <si>
    <t>965081611</t>
  </si>
  <si>
    <t>Odsekání soklíků včetně otlučení podkladní omítky až na zdivo rovných</t>
  </si>
  <si>
    <t>-1440518778</t>
  </si>
  <si>
    <t>0,945</t>
  </si>
  <si>
    <t>10,185</t>
  </si>
  <si>
    <t>8,82</t>
  </si>
  <si>
    <t>9,45</t>
  </si>
  <si>
    <t>88</t>
  </si>
  <si>
    <t>965082941</t>
  </si>
  <si>
    <t>Odstranění násypu pod podlahami nebo ochranného násypu na střechách tl. přes 200 mm jakékoliv plochy</t>
  </si>
  <si>
    <t>-1401209956</t>
  </si>
  <si>
    <t>89</t>
  </si>
  <si>
    <t>967031732</t>
  </si>
  <si>
    <t>Přisekání (špicování) plošné nebo rovných ostění zdiva z cihel pálených plošné, na maltu vápennou nebo vápenocementovou, tl. na maltu vápennou nebo vápenocementovou, tl. do 100 mm</t>
  </si>
  <si>
    <t>1731744444</t>
  </si>
  <si>
    <t>1,65</t>
  </si>
  <si>
    <t>5,427</t>
  </si>
  <si>
    <t>1,04</t>
  </si>
  <si>
    <t>4,389</t>
  </si>
  <si>
    <t>2,749</t>
  </si>
  <si>
    <t>místnost 1.24 - bourání mříží</t>
  </si>
  <si>
    <t>0,726</t>
  </si>
  <si>
    <t>místnost 1.24 - bourání zárubní</t>
  </si>
  <si>
    <t>4,397</t>
  </si>
  <si>
    <t>místnost 1.28+2.27 - jídelní výtah</t>
  </si>
  <si>
    <t>1,32</t>
  </si>
  <si>
    <t>místnost 1.20 - parapety</t>
  </si>
  <si>
    <t>4,752</t>
  </si>
  <si>
    <t>7,128</t>
  </si>
  <si>
    <t>1,782</t>
  </si>
  <si>
    <t>2,772</t>
  </si>
  <si>
    <t>POD4</t>
  </si>
  <si>
    <t>0,55</t>
  </si>
  <si>
    <t>1,56</t>
  </si>
  <si>
    <t>90</t>
  </si>
  <si>
    <t>968062747</t>
  </si>
  <si>
    <t>Vybourání dřevěných rámů oken s křídly, dveřních zárubní, vrat, stěn, ostění nebo obkladů stěn plných, zasklených nebo výkladních pevných nebo otevíratelných, plochy přes 4 m2</t>
  </si>
  <si>
    <t>-1376133714</t>
  </si>
  <si>
    <t xml:space="preserve">Poznámka k souboru cen:_x000D_
1. V cenách -2244 až -2747 jsou započteny i náklady na vyvěšení křídel. </t>
  </si>
  <si>
    <t>místnost 2.03-04</t>
  </si>
  <si>
    <t>10,715</t>
  </si>
  <si>
    <t>91</t>
  </si>
  <si>
    <t>968072455</t>
  </si>
  <si>
    <t>Vybourání kovových rámů oken s křídly, dveřních zárubní, vrat, stěn, ostění nebo obkladů dveřních zárubní, plochy do 2 m2</t>
  </si>
  <si>
    <t>204113928</t>
  </si>
  <si>
    <t xml:space="preserve">Poznámka k souboru cen:_x000D_
1. V cenách -2244 až -2559 jsou započteny i náklady na vyvěšení křídel. 2. Cenou -2641 se oceňuje i vybourání nosné ocelové konstrukce pro sádrokartonové příčky. </t>
  </si>
  <si>
    <t>1*2</t>
  </si>
  <si>
    <t>6*2</t>
  </si>
  <si>
    <t>5*2</t>
  </si>
  <si>
    <t>7*2</t>
  </si>
  <si>
    <t>místnost 1.11</t>
  </si>
  <si>
    <t>0,8*1,97+1,35*1,97</t>
  </si>
  <si>
    <t>92</t>
  </si>
  <si>
    <t>968072456</t>
  </si>
  <si>
    <t>Vybourání kovových rámů oken s křídly, dveřních zárubní, vrat, stěn, ostění nebo obkladů dveřních zárubní, plochy přes 2 m2</t>
  </si>
  <si>
    <t>1838370754</t>
  </si>
  <si>
    <t>1*1,5*2</t>
  </si>
  <si>
    <t>93</t>
  </si>
  <si>
    <t>968072641</t>
  </si>
  <si>
    <t>Vybourání kovových rámů oken s křídly, dveřních zárubní, vrat, stěn, ostění nebo obkladů stěn jakýchkoliv, kromě výkladních jakékoliv plochy</t>
  </si>
  <si>
    <t>1999386965</t>
  </si>
  <si>
    <t>19,16</t>
  </si>
  <si>
    <t>2,53</t>
  </si>
  <si>
    <t>968082017</t>
  </si>
  <si>
    <t>Vybourání plastových rámů oken s křídly, dveřních zárubní, vrat rámu oken s křídly zdvojenými, plochy přes 2 do 4 m2</t>
  </si>
  <si>
    <t>968867952</t>
  </si>
  <si>
    <t xml:space="preserve">Poznámka k souboru cen:_x000D_
1. Ceny neplatí pro oceňování vybourání kovových rámů s plastovým povrchem; tyto práce lze oceňovat např. cenami souboru cen 968 07-2 . Vybourání kovových rámů. 2. V cenách - 2015 až -2018 jsou započteny i náklady na vyvěšení křídel. </t>
  </si>
  <si>
    <t>3*1,8*1,15</t>
  </si>
  <si>
    <t>3*1,8*1,8</t>
  </si>
  <si>
    <t>17,6</t>
  </si>
  <si>
    <t>1,45*1,3</t>
  </si>
  <si>
    <t>95</t>
  </si>
  <si>
    <t>96R007</t>
  </si>
  <si>
    <t>Sonda do podhledu pro zjištění, zda krátké příčky nesou instalace v podhledu - pokud příčky nenesou instalace, příčky odstranit</t>
  </si>
  <si>
    <t>-1098344470</t>
  </si>
  <si>
    <t>96R024</t>
  </si>
  <si>
    <t>Demontáž PHP</t>
  </si>
  <si>
    <t>691770299</t>
  </si>
  <si>
    <t>97</t>
  </si>
  <si>
    <t>96R025</t>
  </si>
  <si>
    <t xml:space="preserve">Demontáž stávajícího jídelního výtahu přes obě podlaží, včetně 2ks dvířek </t>
  </si>
  <si>
    <t>-1202428932</t>
  </si>
  <si>
    <t>98</t>
  </si>
  <si>
    <t>96R026</t>
  </si>
  <si>
    <t>Odstranění nerezového výdejního pultu v jídelně 2.03</t>
  </si>
  <si>
    <t>-27161022</t>
  </si>
  <si>
    <t>99</t>
  </si>
  <si>
    <t>96R027</t>
  </si>
  <si>
    <t>Odstranění netechnologického vybavení výdejny jídel 2.04</t>
  </si>
  <si>
    <t>-1293330332</t>
  </si>
  <si>
    <t>100</t>
  </si>
  <si>
    <t>96R028</t>
  </si>
  <si>
    <t>Odstranění sportovního vybavení místnost 1.20-22</t>
  </si>
  <si>
    <t>-765496361</t>
  </si>
  <si>
    <t>101</t>
  </si>
  <si>
    <t>971033461</t>
  </si>
  <si>
    <t>Vybourání otvorů ve zdivu základovém nebo nadzákladovém z cihel, tvárnic, příčkovek z cihel pálených na maltu vápennou nebo vápenocementovou plochy do 0,25 m2, tl. do 600 mm</t>
  </si>
  <si>
    <t>-92059398</t>
  </si>
  <si>
    <t>102</t>
  </si>
  <si>
    <t>974031664</t>
  </si>
  <si>
    <t>Vysekání rýh ve zdivu cihelném na maltu vápennou nebo vápenocementovou pro vtahování nosníků do zdí, před vybouráním otvoru do hl. 150 mm, při v. nosníku do 150 mm</t>
  </si>
  <si>
    <t>1612219456</t>
  </si>
  <si>
    <t>4,6</t>
  </si>
  <si>
    <t>103</t>
  </si>
  <si>
    <t>974031666</t>
  </si>
  <si>
    <t>Vysekání rýh ve zdivu cihelném na maltu vápennou nebo vápenocementovou pro vtahování nosníků do zdí, před vybouráním otvoru do hl. 150 mm, při v. nosníku do 250 mm</t>
  </si>
  <si>
    <t>-641204259</t>
  </si>
  <si>
    <t>9,6</t>
  </si>
  <si>
    <t>3,8</t>
  </si>
  <si>
    <t>7,2</t>
  </si>
  <si>
    <t>104</t>
  </si>
  <si>
    <t>977211113R</t>
  </si>
  <si>
    <t>Řezání železobetonových konstrukcí stěnovou pilou do průměru řezané výztuže 16 mm hloubka řezu od 350 do 420 mm</t>
  </si>
  <si>
    <t>-598691687</t>
  </si>
  <si>
    <t xml:space="preserve">Poznámka k souboru cen:_x000D_
1. V cenách jsou započteny i náklady na spotřebu vody. 2. V cenách nejsou započteny náklady na vybourání železobetonové konstrukce; tyto náklady se oceňují cenami katalogu 801-3 Budovy a haly - bourání konstrukcí. </t>
  </si>
  <si>
    <t>okna v 2.01</t>
  </si>
  <si>
    <t>11,88</t>
  </si>
  <si>
    <t>okna v 2.03</t>
  </si>
  <si>
    <t>1,848</t>
  </si>
  <si>
    <t>okna v 2.06</t>
  </si>
  <si>
    <t>7,59</t>
  </si>
  <si>
    <t>prostupy TZB</t>
  </si>
  <si>
    <t>"vodorovné" 26,3</t>
  </si>
  <si>
    <t>"svislé" 2,8</t>
  </si>
  <si>
    <t>105</t>
  </si>
  <si>
    <t>977211115R</t>
  </si>
  <si>
    <t>Řezání železobetonových konstrukcí stěnovou pilou do průměru řezané výztuže 16 mm hloubka řezu od 520 do 680 mm</t>
  </si>
  <si>
    <t>-144662441</t>
  </si>
  <si>
    <t>25,08</t>
  </si>
  <si>
    <t>4,62</t>
  </si>
  <si>
    <t>8,4</t>
  </si>
  <si>
    <t>429</t>
  </si>
  <si>
    <t>977311113</t>
  </si>
  <si>
    <t>Řezání stávajících betonových mazanin bez vyztužení hloubky přes 100 do 150 mm</t>
  </si>
  <si>
    <t>593280515</t>
  </si>
  <si>
    <t>základová deska</t>
  </si>
  <si>
    <t>"tuková kanalizace" 74*2</t>
  </si>
  <si>
    <t>"splašková kanalizace" 46*2</t>
  </si>
  <si>
    <t>365</t>
  </si>
  <si>
    <t>978015391</t>
  </si>
  <si>
    <t>Otlučení vápenných nebo vápenocementových omítek vnějších ploch s vyškrabáním spar a s očištěním zdiva stupně členitosti 1 a 2, v rozsahu přes 80 do 100 %</t>
  </si>
  <si>
    <t>-180833417</t>
  </si>
  <si>
    <t>106</t>
  </si>
  <si>
    <t>978059541</t>
  </si>
  <si>
    <t>Odsekání obkladů stěn včetně otlučení podkladní omítky až na zdivo z obkládaček vnitřních, z jakýchkoliv materiálů, plochy přes 1 m2</t>
  </si>
  <si>
    <t>264726237</t>
  </si>
  <si>
    <t>49,518+11,76</t>
  </si>
  <si>
    <t>17,181</t>
  </si>
  <si>
    <t>54,025+137,479</t>
  </si>
  <si>
    <t>1,418</t>
  </si>
  <si>
    <t>33,406</t>
  </si>
  <si>
    <t>44,037</t>
  </si>
  <si>
    <t>107</t>
  </si>
  <si>
    <t>997013113</t>
  </si>
  <si>
    <t>Vnitrostaveništní doprava suti a vybouraných hmot vodorovně do 50 m svisle s použitím mechanizace pro budovy a haly výšky přes 9 do 12 m</t>
  </si>
  <si>
    <t>-103836405</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</si>
  <si>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</si>
  <si>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206,45</t>
  </si>
  <si>
    <t>238,457</t>
  </si>
  <si>
    <t>1,11</t>
  </si>
  <si>
    <t>7,629</t>
  </si>
  <si>
    <t>0,185</t>
  </si>
  <si>
    <t>35,345</t>
  </si>
  <si>
    <t>76,801</t>
  </si>
  <si>
    <t>108</t>
  </si>
  <si>
    <t>997013501</t>
  </si>
  <si>
    <t>Odvoz suti a vybouraných hmot na skládku nebo meziskládku se složením, na vzdálenost do 1 km</t>
  </si>
  <si>
    <t>-1793050273</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</si>
  <si>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</si>
  <si>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565,977</t>
  </si>
  <si>
    <t>109</t>
  </si>
  <si>
    <t>997013509</t>
  </si>
  <si>
    <t>Odvoz suti a vybouraných hmot na skládku nebo meziskládku se složením, na vzdálenost Příplatek k ceně za každý další i započatý 1 km přes 1 km</t>
  </si>
  <si>
    <t>-1745567538</t>
  </si>
  <si>
    <t>565,977*10</t>
  </si>
  <si>
    <t>110</t>
  </si>
  <si>
    <t>997013802</t>
  </si>
  <si>
    <t>Poplatek za uložení stavebního odpadu na skládce (skládkovné) železobetonového</t>
  </si>
  <si>
    <t>-1894747025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</si>
  <si>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</si>
  <si>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111</t>
  </si>
  <si>
    <t>997013803</t>
  </si>
  <si>
    <t>Poplatek za uložení stavebního odpadu na skládce (skládkovné) z keramických materiálů</t>
  </si>
  <si>
    <t>-147034827</t>
  </si>
  <si>
    <t>112</t>
  </si>
  <si>
    <t>997013804</t>
  </si>
  <si>
    <t>Poplatek za uložení stavebního odpadu na skládce (skládkovné) ze skla</t>
  </si>
  <si>
    <t>1609201698</t>
  </si>
  <si>
    <t>113</t>
  </si>
  <si>
    <t>997013811</t>
  </si>
  <si>
    <t>Poplatek za uložení stavebního odpadu na skládce (skládkovné) dřevěného</t>
  </si>
  <si>
    <t>991400777</t>
  </si>
  <si>
    <t>114</t>
  </si>
  <si>
    <t>997013812</t>
  </si>
  <si>
    <t>Poplatek za uložení stavebního odpadu na skládce (skládkovné) z materiálů na bázi sádry</t>
  </si>
  <si>
    <t>-931074818</t>
  </si>
  <si>
    <t>115</t>
  </si>
  <si>
    <t>997013831</t>
  </si>
  <si>
    <t>Poplatek za uložení stavebního odpadu na skládce (skládkovné) směsného</t>
  </si>
  <si>
    <t>-1161347678</t>
  </si>
  <si>
    <t>116</t>
  </si>
  <si>
    <t>997221855</t>
  </si>
  <si>
    <t>Poplatek za uložení stavebního odpadu na skládce (skládkovné) z kameniva</t>
  </si>
  <si>
    <t>-124582666</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</si>
  <si>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</si>
  <si>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Prorážení otvorů a ostatní bourací práce pro zbudování mezistropu</t>
  </si>
  <si>
    <t>358</t>
  </si>
  <si>
    <t>971034471</t>
  </si>
  <si>
    <t>Vybourání otvorů ve zdivu základovém nebo nadzákladovém z cihel, tvárnic, příčkovek z cihel pálených na maltu vápennou nebo vápenocementovou z jedné strany, plochy do 0,25 m2, tl. do 750 mm</t>
  </si>
  <si>
    <t>-1480072970</t>
  </si>
  <si>
    <t>359</t>
  </si>
  <si>
    <t>973031346</t>
  </si>
  <si>
    <t>Vysekání výklenků nebo kapes ve zdivu z cihel na maltu vápennou nebo vápenocementovou kapes, plochy do 0,25 m2, hl. do 450 mm</t>
  </si>
  <si>
    <t>424363785</t>
  </si>
  <si>
    <t>360</t>
  </si>
  <si>
    <t>974031153</t>
  </si>
  <si>
    <t>Vysekání rýh ve zdivu cihelném na maltu vápennou nebo vápenocementovou do hl. 100 mm a šířky do 100 mm</t>
  </si>
  <si>
    <t>707046837</t>
  </si>
  <si>
    <t>442</t>
  </si>
  <si>
    <t>977151111</t>
  </si>
  <si>
    <t>Jádrové vrty diamantovými korunkami do stavebních materiálů (železobetonu, betonu, cihel, obkladů, dlažeb, kamene) průměru do 35 mm</t>
  </si>
  <si>
    <t>1454995475</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</si>
  <si>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</si>
  <si>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443</t>
  </si>
  <si>
    <t>977151121</t>
  </si>
  <si>
    <t>Jádrové vrty diamantovými korunkami do stavebních materiálů (železobetonu, betonu, cihel, obkladů, dlažeb, kamene) průměru přes 110 do 120 mm</t>
  </si>
  <si>
    <t>-72331003</t>
  </si>
  <si>
    <t>444</t>
  </si>
  <si>
    <t>977151124</t>
  </si>
  <si>
    <t>Jádrové vrty diamantovými korunkami do stavebních materiálů (železobetonu, betonu, cihel, obkladů, dlažeb, kamene) průměru přes 150 do 180 mm</t>
  </si>
  <si>
    <t>-764458945</t>
  </si>
  <si>
    <t>361</t>
  </si>
  <si>
    <t>-1892515717</t>
  </si>
  <si>
    <t>5,709</t>
  </si>
  <si>
    <t>362</t>
  </si>
  <si>
    <t>1401155076</t>
  </si>
  <si>
    <t>363</t>
  </si>
  <si>
    <t>240746705</t>
  </si>
  <si>
    <t>5,709*10</t>
  </si>
  <si>
    <t>364</t>
  </si>
  <si>
    <t>493760066</t>
  </si>
  <si>
    <t>998</t>
  </si>
  <si>
    <t>Přesun hmot</t>
  </si>
  <si>
    <t>338</t>
  </si>
  <si>
    <t>998011002</t>
  </si>
  <si>
    <t>Přesun hmot pro budovy občanské výstavby, bydlení, výrobu a služby s nosnou svislou konstrukcí zděnou z cihel, tvárnic nebo kamene vodorovná dopravní vzdálenost do 100 m pro budovy výšky přes 6 do 12 m</t>
  </si>
  <si>
    <t>-1552026363</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</si>
  <si>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</si>
  <si>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</si>
  <si>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</si>
  <si>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</si>
  <si>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</si>
  <si>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435</t>
  </si>
  <si>
    <t>711141559</t>
  </si>
  <si>
    <t>Provedení izolace proti zemní vlhkosti pásy přitavením NAIP na ploše vodorovné V</t>
  </si>
  <si>
    <t>-1146265007</t>
  </si>
  <si>
    <t xml:space="preserve">Poznámka k souboru cen:_x000D_
1. Izolace plochy jednotlivě do 10 m2 se oceňují skladebně cenou příslušné izolace a cenou 711 19-9097 Příplatek za plochu do 10 m2. </t>
  </si>
  <si>
    <t>oprava po bourání podlahy</t>
  </si>
  <si>
    <t>(74+46)*0,6</t>
  </si>
  <si>
    <t>436</t>
  </si>
  <si>
    <t>628321340</t>
  </si>
  <si>
    <t>pás těžký asfaltovaný V60 S40</t>
  </si>
  <si>
    <t>-376519604</t>
  </si>
  <si>
    <t>(74+46)*0,6*1,15</t>
  </si>
  <si>
    <t>303</t>
  </si>
  <si>
    <t>713191132</t>
  </si>
  <si>
    <t>Montáž tepelné izolace stavebních konstrukcí - doplňky a konstrukční součásti podlah, stropů vrchem nebo střech překrytím fólií separační z PE</t>
  </si>
  <si>
    <t>-1921854100</t>
  </si>
  <si>
    <t xml:space="preserve">"separační fólie 2-4.NP" </t>
  </si>
  <si>
    <t>539,89</t>
  </si>
  <si>
    <t>304</t>
  </si>
  <si>
    <t>283231500</t>
  </si>
  <si>
    <t>fólie separační PE bal. 100 m2</t>
  </si>
  <si>
    <t>1517048051</t>
  </si>
  <si>
    <t>539,89*1,1</t>
  </si>
  <si>
    <t>593,879*1,1 'Přepočtené koeficientem množství</t>
  </si>
  <si>
    <t>305</t>
  </si>
  <si>
    <t>998711102</t>
  </si>
  <si>
    <t>Přesun hmot pro izolace proti vodě, vlhkosti a plynům stanovený z hmotnosti přesunovaného materiálu vodorovná dopravní vzdálenost do 50 m v objektech výšky přes 6 do 12 m</t>
  </si>
  <si>
    <t>-1502054060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</si>
  <si>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</si>
  <si>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</si>
  <si>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</si>
  <si>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252</t>
  </si>
  <si>
    <t>713131145</t>
  </si>
  <si>
    <t>Montáž tepelné izolace stěn rohožemi, pásy, deskami, dílci, bloky (izolační materiál ve specifikaci) lepením bodově</t>
  </si>
  <si>
    <t>-1013373291</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</si>
  <si>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</si>
  <si>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251</t>
  </si>
  <si>
    <t>283759450</t>
  </si>
  <si>
    <t>deska fasádní polystyrénová EPS 100 F 1000 x 500 x 50 mm</t>
  </si>
  <si>
    <t>-96698915</t>
  </si>
  <si>
    <t>1697,4*1,03</t>
  </si>
  <si>
    <t>307</t>
  </si>
  <si>
    <t>713121111</t>
  </si>
  <si>
    <t>Montáž tepelné izolace podlah rohožemi, pásy, deskami, dílci, bloky (izolační materiál ve specifikaci) kladenými volně jednovrstvá</t>
  </si>
  <si>
    <t>-1992543708</t>
  </si>
  <si>
    <t xml:space="preserve">Poznámka k souboru cen:_x000D_
1. Množství tepelné izolace podlah okrajovými pásky k ceně -1211 se určuje v m projektované délky obložení (bez přesahů) na obvodu podlahy. </t>
  </si>
  <si>
    <t>308</t>
  </si>
  <si>
    <t>631514810</t>
  </si>
  <si>
    <t xml:space="preserve">deska izolační minerální těžkých plovoucích podlah λ-0.039 tl. 30 mm </t>
  </si>
  <si>
    <t>1165184133</t>
  </si>
  <si>
    <t>539,89*1,05</t>
  </si>
  <si>
    <t>370</t>
  </si>
  <si>
    <t>713151111</t>
  </si>
  <si>
    <t>Montáž tepelné izolace střech šikmých rohožemi, pásy, deskami (izolační materiál ve specifikaci) kladenými volně mezi krokve</t>
  </si>
  <si>
    <t>-1794195787</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</si>
  <si>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</si>
  <si>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strop nad 4.NP</t>
  </si>
  <si>
    <t>115,7</t>
  </si>
  <si>
    <t>šikmá část</t>
  </si>
  <si>
    <t>292,7</t>
  </si>
  <si>
    <t>371</t>
  </si>
  <si>
    <t>631537010</t>
  </si>
  <si>
    <t>deskai zolační lehká z minerální vlny pro izolaci šikmých střech a vnitřních konstrukcí tl. 180 mm</t>
  </si>
  <si>
    <t>2000785293</t>
  </si>
  <si>
    <t>1,08*408,4</t>
  </si>
  <si>
    <t>372</t>
  </si>
  <si>
    <t>713151121</t>
  </si>
  <si>
    <t>Montáž tepelné izolace střech šikmých rohožemi, pásy, deskami (izolační materiál ve specifikaci) kladenými volně pod krokve</t>
  </si>
  <si>
    <t>-68628293</t>
  </si>
  <si>
    <t>373</t>
  </si>
  <si>
    <t>631537110</t>
  </si>
  <si>
    <t>deskai zolační lehká z minerální vlny pro izolaci šikmých střech a vnitřních konstrukcí tl. 120 mm</t>
  </si>
  <si>
    <t>-829739176</t>
  </si>
  <si>
    <t>1,05*408,4</t>
  </si>
  <si>
    <t>378</t>
  </si>
  <si>
    <t>713X001</t>
  </si>
  <si>
    <t>Střešní římsa 500x300 lepená fasádním lepidlem, polystyrenové jádro, povrch ošetřen omítkou</t>
  </si>
  <si>
    <t>393686878</t>
  </si>
  <si>
    <t>306</t>
  </si>
  <si>
    <t>998713102</t>
  </si>
  <si>
    <t>Přesun hmot pro izolace tepelné stanovený z hmotnosti přesunovaného materiálu vodorovná dopravní vzdálenost do 50 m v objektech výšky přes 6 m do 12 m</t>
  </si>
  <si>
    <t>1554499757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</si>
  <si>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</si>
  <si>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</si>
  <si>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</si>
  <si>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418</t>
  </si>
  <si>
    <t>76223R01</t>
  </si>
  <si>
    <t>Dodávka a montáž vázané konstrukce krovu vč. spojovacích a ochraných prostředků</t>
  </si>
  <si>
    <t>-1457214122</t>
  </si>
  <si>
    <t>422</t>
  </si>
  <si>
    <t>76223R02</t>
  </si>
  <si>
    <t>Demontáž části stávající konstrukce krovu vč. statického zajištění pro další napojení na nové konstrukce, dočasné zakrytí odhalené střechy a ochrana proti povětrnostním vlivům, odvoz a likvidace odpadu</t>
  </si>
  <si>
    <t>357960871</t>
  </si>
  <si>
    <t>419</t>
  </si>
  <si>
    <t>762342314</t>
  </si>
  <si>
    <t>Bednění a laťování montáž laťování střech složitých sklonu do 60 st. při osové vzdálenosti latí přes 150 do 360 mm</t>
  </si>
  <si>
    <t>792830423</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</si>
  <si>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</si>
  <si>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420</t>
  </si>
  <si>
    <t>762342441</t>
  </si>
  <si>
    <t>Bednění a laťování montáž lišt trojúhelníkových nebo kontralatí</t>
  </si>
  <si>
    <t>-601264503</t>
  </si>
  <si>
    <t>421</t>
  </si>
  <si>
    <t>605141140</t>
  </si>
  <si>
    <t>řezivo jehličnaté latě střešní impregnované dl 4 m</t>
  </si>
  <si>
    <t>-766578684</t>
  </si>
  <si>
    <t>1800*0,06*0,04</t>
  </si>
  <si>
    <t>763</t>
  </si>
  <si>
    <t>Konstrukce suché výstavby</t>
  </si>
  <si>
    <t>312</t>
  </si>
  <si>
    <t>763111422</t>
  </si>
  <si>
    <t>Příčka ze sádrokartonových desek s nosnou konstrukcí z jednoduchých ocelových profilů UW, CW dvojitě opláštěná deskami protipožárními DF tl. 2 x 12,5 mm, EI 90, příčka tl. 100 mm, profil 50 TI tl. 40 mm 100 kg/m3, Rw 51 dB</t>
  </si>
  <si>
    <t>-1467465577</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</si>
  <si>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</si>
  <si>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426</t>
  </si>
  <si>
    <t>763121435</t>
  </si>
  <si>
    <t>Stěna předsazená ze sádrokartonových desek s nosnou konstrukcí z ocelových profilů CW, UW jednoduše opláštěná deskou standardní A tl. 15 mm, bez TI, EI 15 stěna tl. 65 mm, profil 50</t>
  </si>
  <si>
    <t>694809631</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</si>
  <si>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</si>
  <si>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417</t>
  </si>
  <si>
    <t>763121448</t>
  </si>
  <si>
    <t>Stěna předsazená ze sádrokartonových desek s nosnou konstrukcí z ocelových profilů CW, UW jednoduše opláštěná deskou akustickou tl. 12,5 mm, TI tl. 40 mm 30 kg/m3, EI 30 stěna tl. 65 mm, profil 50</t>
  </si>
  <si>
    <t>-611620614</t>
  </si>
  <si>
    <t>309</t>
  </si>
  <si>
    <t>76313</t>
  </si>
  <si>
    <t>Akustický podhled</t>
  </si>
  <si>
    <t>-513491905</t>
  </si>
  <si>
    <t>310</t>
  </si>
  <si>
    <t>763131451</t>
  </si>
  <si>
    <t>Podhled ze sádrokartonových desek dvouvrstvá zavěšená spodní konstrukce z ocelových profilů CD, UD jednoduše opláštěná deskou impregnovanou H2, tl. 12,5 mm, bez TI</t>
  </si>
  <si>
    <t>1707322606</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</si>
  <si>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</si>
  <si>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233,560</t>
  </si>
  <si>
    <t>50,39</t>
  </si>
  <si>
    <t>376</t>
  </si>
  <si>
    <t>763131751</t>
  </si>
  <si>
    <t>Podhled ze sádrokartonových desek ostatní práce a konstrukce na podhledech ze sádrokartonových desek montáž parotěsné zábrany</t>
  </si>
  <si>
    <t>2104520278</t>
  </si>
  <si>
    <t>377</t>
  </si>
  <si>
    <t>283293360</t>
  </si>
  <si>
    <t>fólie podstřešní parotěsná s reflexní Al vrstvou 160 g/m2 (1,5 x 50 m)</t>
  </si>
  <si>
    <t>-1821295178</t>
  </si>
  <si>
    <t>408,3*1,2</t>
  </si>
  <si>
    <t>423</t>
  </si>
  <si>
    <t>763131821</t>
  </si>
  <si>
    <t>Demontáž podhledu nebo samostatného požárního předělu ze sádrokartonových desek s nosnou konstrukcí dvouvrstvou z ocelových profilů, opláštění jednoduché</t>
  </si>
  <si>
    <t>67580308</t>
  </si>
  <si>
    <t xml:space="preserve">Poznámka k souboru cen:_x000D_
1. Ceny -1811 a -1832 jsou stanoveny pro kompletní demontáž podhledu nebo samostatného požárního předělu, tj. nosné konstrukce, desek i tepelné izolace. 2. Ceny demontáže desek -2811 a -2812 jsou určeny pro odstranění pouze desek z nosné konstrukce podhledu. </t>
  </si>
  <si>
    <t>424</t>
  </si>
  <si>
    <t>763172315</t>
  </si>
  <si>
    <t>Instalační technika pro konstrukce ze sádrokartonových desek montáž revizních dvířek velikost 600 x 600 mm</t>
  </si>
  <si>
    <t>385901280</t>
  </si>
  <si>
    <t xml:space="preserve">Poznámka k souboru cen:_x000D_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</si>
  <si>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425</t>
  </si>
  <si>
    <t>590307140</t>
  </si>
  <si>
    <t>dvířka revizní s automatickým zámkem 600 x 600 mm</t>
  </si>
  <si>
    <t>-1498839404</t>
  </si>
  <si>
    <t>368</t>
  </si>
  <si>
    <t>763411115</t>
  </si>
  <si>
    <t>Sanitární příčky vhodné do mokrého prostředí dělící z kompaktních desek tl. 10 mm</t>
  </si>
  <si>
    <t>-1848610046</t>
  </si>
  <si>
    <t xml:space="preserve">Poznámka k souboru cen:_x000D_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</si>
  <si>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369</t>
  </si>
  <si>
    <t>763411125</t>
  </si>
  <si>
    <t>Sanitární příčky vhodné do mokrého prostředí dveře vnitřní do sanitárních příček šířky do 800 mm, výšky do 2 000 mm z kompaktních desek včetně nerezového kování tl. 10 mm</t>
  </si>
  <si>
    <t>523579654</t>
  </si>
  <si>
    <t>311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</si>
  <si>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</si>
  <si>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</si>
  <si>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795750122</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</si>
  <si>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</si>
  <si>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</si>
  <si>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</si>
  <si>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150</t>
  </si>
  <si>
    <t>764226403-1</t>
  </si>
  <si>
    <t>Oplechování parapetů z hliníkového plechu rovných mechanicky kotvené, bez rohů rš 225 mm</t>
  </si>
  <si>
    <t>-1189345713</t>
  </si>
  <si>
    <t>152</t>
  </si>
  <si>
    <t>764-R1</t>
  </si>
  <si>
    <t>parapet hl. 120 mm, RŠ 225 mm, elox. hliník</t>
  </si>
  <si>
    <t>-1328762801</t>
  </si>
  <si>
    <t>151</t>
  </si>
  <si>
    <t>764226403-2</t>
  </si>
  <si>
    <t>Oplechování parapetů z hliníkového plechu rovných mechanicky kotvené, bez rohů rš 255 mm</t>
  </si>
  <si>
    <t>-1597640603</t>
  </si>
  <si>
    <t>153</t>
  </si>
  <si>
    <t>764-R2</t>
  </si>
  <si>
    <t>parapet hl. 150 mm, RŠ 255 mm, elox. hliník</t>
  </si>
  <si>
    <t>1216597986</t>
  </si>
  <si>
    <t>154</t>
  </si>
  <si>
    <t>764501103</t>
  </si>
  <si>
    <t>Montáž žlabu podokapního půlkruhového žlabu</t>
  </si>
  <si>
    <t>1861885083</t>
  </si>
  <si>
    <t>155</t>
  </si>
  <si>
    <t>764-R3</t>
  </si>
  <si>
    <t>okapový žlab, průměr 150 mm, RŠ 333 mm, elox. hliník</t>
  </si>
  <si>
    <t>-556370461</t>
  </si>
  <si>
    <t>158</t>
  </si>
  <si>
    <t>764501108</t>
  </si>
  <si>
    <t>Montáž žlabu podokapního půlkruhového kotlíku</t>
  </si>
  <si>
    <t>1686567332</t>
  </si>
  <si>
    <t>159</t>
  </si>
  <si>
    <t>764-R5</t>
  </si>
  <si>
    <t>kotlík, elox. hliník</t>
  </si>
  <si>
    <t>1451836729</t>
  </si>
  <si>
    <t>156</t>
  </si>
  <si>
    <t>764508131</t>
  </si>
  <si>
    <t>Montáž svodu kruhového, průměru svodu</t>
  </si>
  <si>
    <t>-1440571989</t>
  </si>
  <si>
    <t>157</t>
  </si>
  <si>
    <t>764-R4</t>
  </si>
  <si>
    <t>svodová roura, průměr 100 mm, elox. hliník</t>
  </si>
  <si>
    <t>367439109</t>
  </si>
  <si>
    <t>214</t>
  </si>
  <si>
    <t>998764102</t>
  </si>
  <si>
    <t>Přesun hmot pro konstrukce klempířské stanovený z hmotnosti přesunovaného materiálu vodorovná dopravní vzdálenost do 50 m v objektech výšky přes 6 do 12 m</t>
  </si>
  <si>
    <t>-2095777698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</si>
  <si>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</si>
  <si>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</si>
  <si>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Krytiny tvrdé</t>
  </si>
  <si>
    <t>381</t>
  </si>
  <si>
    <t>765111015</t>
  </si>
  <si>
    <t>Montáž krytiny keramické drážkové na sucho, sklon do 30 ° - přes 11 do 12 ks/m2</t>
  </si>
  <si>
    <t>-1989624610</t>
  </si>
  <si>
    <t>382</t>
  </si>
  <si>
    <t>596603500</t>
  </si>
  <si>
    <t>taška ražená režná základní 28 x 47 cm</t>
  </si>
  <si>
    <t>-1102510358</t>
  </si>
  <si>
    <t>383</t>
  </si>
  <si>
    <t>765111201</t>
  </si>
  <si>
    <t>Montáž krytiny keramické, okapová hrana - s okapním větracím pásem</t>
  </si>
  <si>
    <t>1661849263</t>
  </si>
  <si>
    <t>384</t>
  </si>
  <si>
    <t>596602320</t>
  </si>
  <si>
    <t>pás ochranný větrací okapní plastový 500/10 cm (v barvě)</t>
  </si>
  <si>
    <t>1054369554</t>
  </si>
  <si>
    <t>385</t>
  </si>
  <si>
    <t>596606460</t>
  </si>
  <si>
    <t>vrut šroubovitý s podložkou 5,0x115 mm</t>
  </si>
  <si>
    <t>-1581746462</t>
  </si>
  <si>
    <t>386</t>
  </si>
  <si>
    <t>765111221</t>
  </si>
  <si>
    <t>Montáž krytiny keramické, nárožní hrana - větraná, na sucho, vkládaným lepicím pásem</t>
  </si>
  <si>
    <t>-1261839644</t>
  </si>
  <si>
    <t>387</t>
  </si>
  <si>
    <t>765111251</t>
  </si>
  <si>
    <t>Montáž krytiny keramické, hřeben - větraný, na sucho, vkládaným pásem</t>
  </si>
  <si>
    <t>1452748752</t>
  </si>
  <si>
    <t>388</t>
  </si>
  <si>
    <t>596602470</t>
  </si>
  <si>
    <t>příchytka hřebenáčů č. 2 a č. 3 drážkových šířka 21 a 26 cm</t>
  </si>
  <si>
    <t>-178310096</t>
  </si>
  <si>
    <t>389</t>
  </si>
  <si>
    <t>596601360</t>
  </si>
  <si>
    <t>hřebenáč drážkový keramický, šířka 21 cm, režná</t>
  </si>
  <si>
    <t>-1157393418</t>
  </si>
  <si>
    <t>390</t>
  </si>
  <si>
    <t>596602290</t>
  </si>
  <si>
    <t>držák hřebenových a nárožních latí-univerzální 3 cm typ 2</t>
  </si>
  <si>
    <t>1937971053</t>
  </si>
  <si>
    <t>391</t>
  </si>
  <si>
    <t>765111305</t>
  </si>
  <si>
    <t>Montáž krytiny keramické, úžlabí - průběžné plechové, na sucho s těsnicími pásy</t>
  </si>
  <si>
    <t>-659465555</t>
  </si>
  <si>
    <t>10,05+14,7+14,17+10,02</t>
  </si>
  <si>
    <t>392</t>
  </si>
  <si>
    <t>596602110</t>
  </si>
  <si>
    <t>pás těsnící úžlabí klínový - samolepící 100x5 cm (v barvě)</t>
  </si>
  <si>
    <t>-107473780</t>
  </si>
  <si>
    <t>393</t>
  </si>
  <si>
    <t>596602360</t>
  </si>
  <si>
    <t>pás úžlabí hliníkový profilovaný 1000x60 cm (v barvě)</t>
  </si>
  <si>
    <t>-273961008</t>
  </si>
  <si>
    <t>394</t>
  </si>
  <si>
    <t>765111503</t>
  </si>
  <si>
    <t>Příplatek k ceně montáže krytiny keramické za připevňovací prostředky - sklon přes 30 ° do 40 °</t>
  </si>
  <si>
    <t>-268312055</t>
  </si>
  <si>
    <t>460</t>
  </si>
  <si>
    <t>411</t>
  </si>
  <si>
    <t>765111803</t>
  </si>
  <si>
    <t>Demontáž krytiny keramické drážkové, sklon do 30 ° - na sucho, k dalšímu použití</t>
  </si>
  <si>
    <t>-228563341</t>
  </si>
  <si>
    <t>412</t>
  </si>
  <si>
    <t>765111813</t>
  </si>
  <si>
    <t>Příplatek k ceně demontáže krytiny keramické drážkové za sklon přes 30 ° - k dalšímu použití</t>
  </si>
  <si>
    <t>-926503495</t>
  </si>
  <si>
    <t>413</t>
  </si>
  <si>
    <t>765111863</t>
  </si>
  <si>
    <t>Demontáž krytiny keramické, sklon do 30 °, hřebeny a nároží - z hřebenáčů, na sucho, k dalšímu použití</t>
  </si>
  <si>
    <t>-1223540017</t>
  </si>
  <si>
    <t>395</t>
  </si>
  <si>
    <t>765115012</t>
  </si>
  <si>
    <t>Montáž střešních doplňků krytiny keramické, speciální tašky - větrací, protisněhové, prostupové, ukončovací, drážkové na sucho, maloformátové</t>
  </si>
  <si>
    <t>1809959827</t>
  </si>
  <si>
    <t>396</t>
  </si>
  <si>
    <t>596603530</t>
  </si>
  <si>
    <t>taška ražená režná pro připojení hřebene 28 x 47 cm</t>
  </si>
  <si>
    <t>-278525797</t>
  </si>
  <si>
    <t>397</t>
  </si>
  <si>
    <t>596603580</t>
  </si>
  <si>
    <t>taška ražená režná větrací 28 x 47 cm</t>
  </si>
  <si>
    <t>-1705812195</t>
  </si>
  <si>
    <t>398</t>
  </si>
  <si>
    <t>765115111</t>
  </si>
  <si>
    <t>Montáž střešních doplňků krytiny keramické, doplňky hřebene - rozdělovací hřebenáč</t>
  </si>
  <si>
    <t>-451836579</t>
  </si>
  <si>
    <t>399</t>
  </si>
  <si>
    <t>596608290</t>
  </si>
  <si>
    <t>hřebenáč  rozdělovací k hřebenáči č. 2, režná</t>
  </si>
  <si>
    <t>104339962</t>
  </si>
  <si>
    <t>400</t>
  </si>
  <si>
    <t>765115121</t>
  </si>
  <si>
    <t>Montáž střešních doplňků krytiny keramické, doplňky hřebene - ukončení hřebenáče</t>
  </si>
  <si>
    <t>2017869611</t>
  </si>
  <si>
    <t>401</t>
  </si>
  <si>
    <t>596601630</t>
  </si>
  <si>
    <t>ukončení hřebenáče spodní k hřebenáči č. 2, režná</t>
  </si>
  <si>
    <t>-710570071</t>
  </si>
  <si>
    <t>402</t>
  </si>
  <si>
    <t>765115202</t>
  </si>
  <si>
    <t>Montáž střešních doplňků krytiny keramické, nástavce - pro odvětrání kanalizace</t>
  </si>
  <si>
    <t>-1178313714</t>
  </si>
  <si>
    <t>403</t>
  </si>
  <si>
    <t>765115252</t>
  </si>
  <si>
    <t>Montáž střešních doplňků krytiny keramické, držáky - hromosvodu na hřeben</t>
  </si>
  <si>
    <t>-2140854500</t>
  </si>
  <si>
    <t>404</t>
  </si>
  <si>
    <t>596606540</t>
  </si>
  <si>
    <t>držák hromosvodu hřebenáčový</t>
  </si>
  <si>
    <t>-504988818</t>
  </si>
  <si>
    <t>405</t>
  </si>
  <si>
    <t>765115401</t>
  </si>
  <si>
    <t>Montáž střešních doplňků krytiny keramické, protisněhová zábrana - hák</t>
  </si>
  <si>
    <t>-545988982</t>
  </si>
  <si>
    <t>61*4</t>
  </si>
  <si>
    <t>406</t>
  </si>
  <si>
    <t>596602490</t>
  </si>
  <si>
    <t>hák protisněhový D-06</t>
  </si>
  <si>
    <t>1291360966</t>
  </si>
  <si>
    <t>407</t>
  </si>
  <si>
    <t>765115421</t>
  </si>
  <si>
    <t>Montáž střešních doplňků krytiny keramické, bezpečnostní hák</t>
  </si>
  <si>
    <t>-574048929</t>
  </si>
  <si>
    <t>408</t>
  </si>
  <si>
    <t>59660</t>
  </si>
  <si>
    <t>Bezbečnostní hák</t>
  </si>
  <si>
    <t>-1344547965</t>
  </si>
  <si>
    <t>409</t>
  </si>
  <si>
    <t>765901191</t>
  </si>
  <si>
    <t>Montáž zakrytí šikmých střech podstřešní hydroizolační fólií</t>
  </si>
  <si>
    <t>1076612116</t>
  </si>
  <si>
    <t>410</t>
  </si>
  <si>
    <t>596602180</t>
  </si>
  <si>
    <t>fólie hydroizolační difúzní na bednění,zvýšená vodotěsnost /50 x 1,5=75m2/</t>
  </si>
  <si>
    <t>1189766633</t>
  </si>
  <si>
    <t>766</t>
  </si>
  <si>
    <t>Konstrukce truhlářské</t>
  </si>
  <si>
    <t>148</t>
  </si>
  <si>
    <t>766211100</t>
  </si>
  <si>
    <t>Montáž madel schodišťových dřevěných dílčích</t>
  </si>
  <si>
    <t>-1491898613</t>
  </si>
  <si>
    <t xml:space="preserve">Poznámka k souboru cen:_x000D_
1. Cenami -1400 až -1720 se oceňují madla o průřezu větším než 25 cm2. 2. V cenách -1400 až -1720 není započtena dodávka montážního materiálu; tato dodávka se oceňuje ve specifikaci. </t>
  </si>
  <si>
    <t>149</t>
  </si>
  <si>
    <t>766-R11</t>
  </si>
  <si>
    <t>dřevěné madlo pr. 42,4 mm</t>
  </si>
  <si>
    <t>-1318449003</t>
  </si>
  <si>
    <t>138</t>
  </si>
  <si>
    <t>766622132</t>
  </si>
  <si>
    <t>Montáž oken plastových včetně montáže rámu na polyuretanovou pěnu plochy přes 1 m2 otevíravých nebo sklápěcích do zdiva, výšky přes 1,5 do 2,5 m</t>
  </si>
  <si>
    <t>-1779657613</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</si>
  <si>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</si>
  <si>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"O.01" 1,2*2,1*2</t>
  </si>
  <si>
    <t>"O.02" 1,8*2,1*4</t>
  </si>
  <si>
    <t>"O.3" 2,1*2,1*9</t>
  </si>
  <si>
    <t>"O.04" 2,1*1,8*3</t>
  </si>
  <si>
    <t>"O.05" 1,8*1,8*4</t>
  </si>
  <si>
    <t>"O.06" 1,2*1,8*2</t>
  </si>
  <si>
    <t>127</t>
  </si>
  <si>
    <t>766-O.01</t>
  </si>
  <si>
    <t>O.01 - čtyřdílné okno 1,2 x 2,1 m, křídla otevíravá sklopná, mikroventilace, plast. bílý rám, zaskleno tep. iz. dvojsklem</t>
  </si>
  <si>
    <t>-696842602</t>
  </si>
  <si>
    <t>128</t>
  </si>
  <si>
    <t>776-O.02</t>
  </si>
  <si>
    <t>O.02 - šestidílné okno 1,8 x 2,1 m, křídla otevíravá a sklopná, mokroventilace, plast. bílý rám, zaskleno tep. iz. dvojsklem</t>
  </si>
  <si>
    <t>2142557086</t>
  </si>
  <si>
    <t>129</t>
  </si>
  <si>
    <t>776-O.03</t>
  </si>
  <si>
    <t>O.03 - šestidílné okno 2,1 x 2,1 m, křídla otevíravá a sklopná, mikroventilace, plast. bílý rám, zaskleno tep. iz. dvojsklem</t>
  </si>
  <si>
    <t>-223695666</t>
  </si>
  <si>
    <t>130</t>
  </si>
  <si>
    <t>776-O.04</t>
  </si>
  <si>
    <t>O.04 - šestidílné okno 2,1 x 1,8 m, křídla otevíravá a sklopná, mikroventilace, plast. bilý rám, zaskleno tep. iz. dvojsklem</t>
  </si>
  <si>
    <t>-999730005</t>
  </si>
  <si>
    <t>131</t>
  </si>
  <si>
    <t>776-O.05</t>
  </si>
  <si>
    <t>O.05 - šestidílné okno 1,8 x 1,8 m, křídla otevíravá a sklopná, mikroventilace, plast. bílý rám, zaskleno tep. iz. dvojsklem</t>
  </si>
  <si>
    <t>1924522053</t>
  </si>
  <si>
    <t>776-O.06</t>
  </si>
  <si>
    <t>O.06 - čtyřdílné okno 1,2 x 1,8 m, křídla otevíravá a sklopná, mikroventilace, plast. bílý rám, zaskleno tep. iz. dvojsklem</t>
  </si>
  <si>
    <t>104304300</t>
  </si>
  <si>
    <t>217</t>
  </si>
  <si>
    <t>766671004-R</t>
  </si>
  <si>
    <t>Montáž střešního okna 0,7 x 1,18 m</t>
  </si>
  <si>
    <t>1998100666</t>
  </si>
  <si>
    <t xml:space="preserve">Poznámka k souboru cen:_x000D_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</si>
  <si>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"O.09" 26</t>
  </si>
  <si>
    <t>135</t>
  </si>
  <si>
    <t>776-O.09</t>
  </si>
  <si>
    <t>O.09 - střešní okno 0,78 x 1,18 m, plast.bílý rám, zaskleno tep. iz. dvojsklem</t>
  </si>
  <si>
    <t>102663590</t>
  </si>
  <si>
    <t>175</t>
  </si>
  <si>
    <t>766660001</t>
  </si>
  <si>
    <t>Montáž dveřních křídel dřevěných nebo plastových otevíravých do ocelové zárubně povrchově upravených jednokřídlových, šířky do 800 mm</t>
  </si>
  <si>
    <t>1811706316</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</si>
  <si>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</si>
  <si>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"1P" 1</t>
  </si>
  <si>
    <t>"1L"3</t>
  </si>
  <si>
    <t>"7L"2</t>
  </si>
  <si>
    <t>177</t>
  </si>
  <si>
    <t>766-1P</t>
  </si>
  <si>
    <t xml:space="preserve">1/P - dveře 700 x 1970 mm, pravé, plné, otvíravé, HPL laminát, ocel. záruben š. 150 mm, cylindrický zámek_x000D_
</t>
  </si>
  <si>
    <t>1027738152</t>
  </si>
  <si>
    <t>178</t>
  </si>
  <si>
    <t>766-1L</t>
  </si>
  <si>
    <t>1/L - dveře 700 x 1970 mm, levé, plné, otvíravé, HPL laminát, ocel. záruben š. 150 mm, cylindrický zámek</t>
  </si>
  <si>
    <t>1734769221</t>
  </si>
  <si>
    <t>179</t>
  </si>
  <si>
    <t>766-7L</t>
  </si>
  <si>
    <t>7/L - dveře 700 x 1970 mm, levé, plné, otvíravé, HPL laminát, ocel. záruben š. 100 mm, cylindrický zámek</t>
  </si>
  <si>
    <t>492818106</t>
  </si>
  <si>
    <t>176</t>
  </si>
  <si>
    <t>766660002</t>
  </si>
  <si>
    <t>Montáž dveřních křídel dřevěných nebo plastových otevíravých do ocelové zárubně povrchově upravených jednokřídlových, šířky přes 800 mm</t>
  </si>
  <si>
    <t>579152880</t>
  </si>
  <si>
    <t>"2P" 6</t>
  </si>
  <si>
    <t>"2L" 5</t>
  </si>
  <si>
    <t>"3P" 1</t>
  </si>
  <si>
    <t>"3L" 6</t>
  </si>
  <si>
    <t>"4P" 2</t>
  </si>
  <si>
    <t>"5P" 2</t>
  </si>
  <si>
    <t>"5L" 2</t>
  </si>
  <si>
    <t>"6L" 2</t>
  </si>
  <si>
    <t>"9L" 1</t>
  </si>
  <si>
    <t>"10L" 1</t>
  </si>
  <si>
    <t>"24L" 1</t>
  </si>
  <si>
    <t>180</t>
  </si>
  <si>
    <t>766-2P</t>
  </si>
  <si>
    <t>2/P - dveře 800 x 1970 mm, pravé, plné, otvíravé, HPL laminát, ocel. záruben š. 150 mm, cylindrický zámek</t>
  </si>
  <si>
    <t>-851451919</t>
  </si>
  <si>
    <t>181</t>
  </si>
  <si>
    <t>766-2L</t>
  </si>
  <si>
    <t>2/L - dveře 800 x 1970 mm, levé, plné, otvíravé, HPL laminát, ocel. záruben š. 150 mm, cylindrický zámek</t>
  </si>
  <si>
    <t>-1243212599</t>
  </si>
  <si>
    <t>182</t>
  </si>
  <si>
    <t>766-3P</t>
  </si>
  <si>
    <t xml:space="preserve">3/P - dveře 900 x 1970 mm, pravé, plné, otvíravé, HPL laminát, ocel. záruben š. 100 mm, cylindrický zámek_x000D_
</t>
  </si>
  <si>
    <t>-1765529729</t>
  </si>
  <si>
    <t>183</t>
  </si>
  <si>
    <t>766-3L</t>
  </si>
  <si>
    <t>3/L - dveře  900 x 1970 mm, levé, plné, otvíravé, HPL laminát, ocel. záruben š. 100 mm, cylindrický zámek</t>
  </si>
  <si>
    <t>-904291092</t>
  </si>
  <si>
    <t>184</t>
  </si>
  <si>
    <t>766-4P</t>
  </si>
  <si>
    <t>4/P - dveře  900 x 1970 mm, pravé, plné, otvíravé, HPL laminát, ocel. záruben š. 200 mm, cylindrický zámek</t>
  </si>
  <si>
    <t>-38617700</t>
  </si>
  <si>
    <t>185</t>
  </si>
  <si>
    <t>766-5P</t>
  </si>
  <si>
    <t>5/P - dveře  800 x 1970 mm, pravé, plné, otvíravé, HPL laminát, ocel. záruben š. 100 mm, cylindrický zámek</t>
  </si>
  <si>
    <t>1155759601</t>
  </si>
  <si>
    <t>186</t>
  </si>
  <si>
    <t>766-5L</t>
  </si>
  <si>
    <t>5/L - dveře  800 x 1970 mm, levé, plné, otvíravé, HPL laminát, ocel. záruben š. 100 mm, cylindrický zámek</t>
  </si>
  <si>
    <t>-16169216</t>
  </si>
  <si>
    <t>198</t>
  </si>
  <si>
    <t>766-6L</t>
  </si>
  <si>
    <t xml:space="preserve">6/L - dveře 900 x 1970 mm, levé, plné, otvíravé, HPL laminát, ocel. záruben š. 150 mm, cylindrický zámek_x000D_
</t>
  </si>
  <si>
    <t>-1339671861</t>
  </si>
  <si>
    <t>188</t>
  </si>
  <si>
    <t>766-9L</t>
  </si>
  <si>
    <t>9/L - dveře 900 x 1970 mm, levé, plné, otvíravé, HPL laminát, ocel. záruben š. 300 mm, cylindrický zámek</t>
  </si>
  <si>
    <t>1504995312</t>
  </si>
  <si>
    <t>189</t>
  </si>
  <si>
    <t>766-10L</t>
  </si>
  <si>
    <t>10/L - dveře 1000 x 1970 mm, levé, plné, otvíravé, HPL laminát, ocel. záruben š. 300 mm, cylindrický zámek</t>
  </si>
  <si>
    <t>1493236628</t>
  </si>
  <si>
    <t>204</t>
  </si>
  <si>
    <t>776-24L</t>
  </si>
  <si>
    <t>24/L - dveře 900 x 1970 mm, levé, plné, otvíravé, hliníkové rámy hnedé, cylindrický zámek</t>
  </si>
  <si>
    <t>514223748</t>
  </si>
  <si>
    <t>211</t>
  </si>
  <si>
    <t>766660022</t>
  </si>
  <si>
    <t>Montáž dveřních křídel dřevěných nebo plastových otevíravých do ocelové zárubně protipožárních jednokřídlových, šířky přes 800 mm</t>
  </si>
  <si>
    <t>1197101683</t>
  </si>
  <si>
    <t>"11L" 1</t>
  </si>
  <si>
    <t>"12L" 1</t>
  </si>
  <si>
    <t>"14L" 1</t>
  </si>
  <si>
    <t>"17P" 1</t>
  </si>
  <si>
    <t>"18P" 1</t>
  </si>
  <si>
    <t>"19P" 4</t>
  </si>
  <si>
    <t>"19L" 4</t>
  </si>
  <si>
    <t>"20P" 1</t>
  </si>
  <si>
    <t>"21P" 1</t>
  </si>
  <si>
    <t>"21L" 3</t>
  </si>
  <si>
    <t>200</t>
  </si>
  <si>
    <t>766-11L</t>
  </si>
  <si>
    <t xml:space="preserve">11/L - dveře 900 x 1970 mm, levé, plné, otvíravé, křídlo - ocel. plech, ocel. záruben š. 100 mm, cylindrický zámek, EW 30 DP1 - C3_x000D_
</t>
  </si>
  <si>
    <t>1419299599</t>
  </si>
  <si>
    <t>190</t>
  </si>
  <si>
    <t>766-12L</t>
  </si>
  <si>
    <t>12/L - dveře 800 x 1970 mm, levé, plné, otvíravé, křídlo - HPL laminát, ocel. záruben š. 100 mm, cylindrický zámek, EW 15 DP3 - C1</t>
  </si>
  <si>
    <t>1950026730</t>
  </si>
  <si>
    <t>192</t>
  </si>
  <si>
    <t>766-14L</t>
  </si>
  <si>
    <t>14/L - dveře 800 x 1970 mm, levé, plné, otvíravé, křídlo - ocel. plech, ocel. záruben š. 150 mm, cylindrický zámek, EI1 15 DP1 SC- C3</t>
  </si>
  <si>
    <t>1944570757</t>
  </si>
  <si>
    <t>201</t>
  </si>
  <si>
    <t>766-17P</t>
  </si>
  <si>
    <t>17/P - dveře 900 x 1970 mm, pravé, plné, otvíravé, hladké, hliníkové rámy bílé, cylindrický zámek, EI2 30 DP1 - C3</t>
  </si>
  <si>
    <t>1349890818</t>
  </si>
  <si>
    <t>202</t>
  </si>
  <si>
    <t>766-18P</t>
  </si>
  <si>
    <t>18/P - dveře 800 x 1970 mm, pravé, plné, otvíravé, hladké, hliníkové rámy bílé, cylindrický zámek, EI2 30 DP1 - C1</t>
  </si>
  <si>
    <t>1513062069</t>
  </si>
  <si>
    <t>193</t>
  </si>
  <si>
    <t>766-19P</t>
  </si>
  <si>
    <t>19/P - dveře 800 x 1970 mm, pravé, plné, otvíravé, křídlo - HPL laminát, ocel. záruben š. 150 mm, cylindrický zámek, EI2 15 DP3 - C3</t>
  </si>
  <si>
    <t>-1285405060</t>
  </si>
  <si>
    <t>194</t>
  </si>
  <si>
    <t>766-19L</t>
  </si>
  <si>
    <t>19/L - dveře 800 x 1970 mm, levé, plné, otvíravé, křídlo - HPL laminát, ocel. záruben š. 150 mm, cylindrický zámek, EI2 15 DP3 - C3</t>
  </si>
  <si>
    <t>-763986051</t>
  </si>
  <si>
    <t>195</t>
  </si>
  <si>
    <t>766-20P</t>
  </si>
  <si>
    <t>20/P - dveře 900 x 1970 mm, pravé, plné, otvíravé, křídlo - HPL laminát, ocel. záruben š. 100 mm, cylindrický zámek, EI2 15 DP3 - C3</t>
  </si>
  <si>
    <t>686213438</t>
  </si>
  <si>
    <t>196</t>
  </si>
  <si>
    <t>766-21P</t>
  </si>
  <si>
    <t>21/P - dveře 900 x 1970 mm, pravé, plné, otvíravé, křídlo - HPL laminát, ocel. záruben š. 150 mm, cylindrický zámek, EI2 15 DP3 - C3</t>
  </si>
  <si>
    <t>298039775</t>
  </si>
  <si>
    <t>203</t>
  </si>
  <si>
    <t>776-21L</t>
  </si>
  <si>
    <t>21/L - dveře 900 x 1970 mm, levé, plné, otvíravé, křídlo - HPL laminát, ocel. záruben š. 150 mm, cylindrický zámek, EI2 15 DP3 - C3</t>
  </si>
  <si>
    <t>-402048498</t>
  </si>
  <si>
    <t>212</t>
  </si>
  <si>
    <t>766660031</t>
  </si>
  <si>
    <t>Montáž dveřních křídel dřevěných nebo plastových otevíravých do ocelové zárubně protipožárních dvoukřídlových jakékoliv šířky</t>
  </si>
  <si>
    <t>711896672</t>
  </si>
  <si>
    <t>"8P" 2</t>
  </si>
  <si>
    <t>"15P" 1</t>
  </si>
  <si>
    <t>"16P" 1</t>
  </si>
  <si>
    <t>"22P" 2</t>
  </si>
  <si>
    <t>"23L" 1</t>
  </si>
  <si>
    <t>"13P" 1</t>
  </si>
  <si>
    <t>197</t>
  </si>
  <si>
    <t>766-8P</t>
  </si>
  <si>
    <t xml:space="preserve">8/P - dvojkřídlé dveře 1700 x 2150 mm, pravé, otvíravé, ze 2/3 prosklené, hliníkové rámy, cylindrický zámek, EW 30 DP1 - C3_x000D_
</t>
  </si>
  <si>
    <t>-456333460</t>
  </si>
  <si>
    <t>445</t>
  </si>
  <si>
    <t>766-13P</t>
  </si>
  <si>
    <t>13/P - dveře 1800 x 1970 mm, pravé, plné, otvíravé, křídlo - HPL laminát, ocel. záruben š. 150 mm, cylindrický zámek, EW 15 DP3 - C1</t>
  </si>
  <si>
    <t>-1900856302</t>
  </si>
  <si>
    <t>206</t>
  </si>
  <si>
    <t>776-15P</t>
  </si>
  <si>
    <t>15/P - dvojkřídlé dveře 1250 x 1970 mm, pravé, plné, otvíravé, ocel. záruben š. 150 mm, cylindrický zámek, EI1 15 DP1 SC - C3, vybaveny požárními přídržnými magnety + lokálním čidlem detektoru tepla a kouře</t>
  </si>
  <si>
    <t>-810132051</t>
  </si>
  <si>
    <t>207</t>
  </si>
  <si>
    <t>776-16P</t>
  </si>
  <si>
    <t>16/P - dvojkřídlé dveře 1450 x 1970 mm, pravé, plné, otvíravé, ocel. záruben š. 150 mm, cylindrický zámek, EI1 15 DP1 SC - C3, vybaveny požárními přídržnými magnety + lokálním čidlem detektoru tepla a kouře</t>
  </si>
  <si>
    <t>-2044393034</t>
  </si>
  <si>
    <t>208</t>
  </si>
  <si>
    <t>766-22P</t>
  </si>
  <si>
    <t>22/P - dvojkřídlé dveře 1800 x 1970 mm, pravé, plné, otvíravé, křídlo - HTP laminát, ocel. záruben š. 100 mm, cylindrický zámek, EI2 15 DP3 - C3, vybaveny požárními přídržnými magnety + lokálním čidlem detektoru tepla a kouře</t>
  </si>
  <si>
    <t>-591732096</t>
  </si>
  <si>
    <t>209</t>
  </si>
  <si>
    <t>766-23L</t>
  </si>
  <si>
    <t>23/L - dvojkřídlé dveře 1500 x 1970 mm, levé, plné, otvíravé, křídlo - HTP laminát, ocel. záruben š. 150 mm, cylindrický zámek, EI2 15 DP3 - C3</t>
  </si>
  <si>
    <t>2001220182</t>
  </si>
  <si>
    <t>139</t>
  </si>
  <si>
    <t>767316310</t>
  </si>
  <si>
    <t>Montáž světlíků bodových do 1 m2</t>
  </si>
  <si>
    <t>-79040855</t>
  </si>
  <si>
    <t xml:space="preserve">Poznámka k souboru cen:_x000D_
1. V cenách -3110 až -3152 je započtena i montáž krytiny. 2. V ceně -2737 je započteno i dokončení okování větracích křídel. </t>
  </si>
  <si>
    <t>"O.10" 2</t>
  </si>
  <si>
    <t>136</t>
  </si>
  <si>
    <t>776-O.10</t>
  </si>
  <si>
    <t>O.10 - světlovod o čistém průměru 550 mm</t>
  </si>
  <si>
    <t>864794647</t>
  </si>
  <si>
    <t>125</t>
  </si>
  <si>
    <t>998766102</t>
  </si>
  <si>
    <t>Přesun hmot pro konstrukce truhlářské stanovený z hmotnosti přesunovaného materiálu vodorovná dopravní vzdálenost do 50 m v objektech výšky přes 6 do 12 m</t>
  </si>
  <si>
    <t>-1796098202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</si>
  <si>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</si>
  <si>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</si>
  <si>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</si>
  <si>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215</t>
  </si>
  <si>
    <t>766-R</t>
  </si>
  <si>
    <t>Montáž oken hliníkových</t>
  </si>
  <si>
    <t>542252672</t>
  </si>
  <si>
    <t>"O.07" 1,2*1,4</t>
  </si>
  <si>
    <t>"O.08" 1,6*1</t>
  </si>
  <si>
    <t>"O.08" 1,45*1,3</t>
  </si>
  <si>
    <t>133</t>
  </si>
  <si>
    <t>776-O.07</t>
  </si>
  <si>
    <t>O.07 - jednodílné okno 1,2 x 1,4 m, křídlo otevíravé a sklopné, mikroventilace, hliníkový bílý rám, zaskleno tep. iz. dvojsklem, požární odolnost EI30 DP1</t>
  </si>
  <si>
    <t>-466378718</t>
  </si>
  <si>
    <t>218</t>
  </si>
  <si>
    <t>776-O.11</t>
  </si>
  <si>
    <t>O.11 - jednodílné okno 1,45 x 1,3 m, křídlo otevíravé a sklopné, mikroventilace, hliníkový bílý rám, zaskleno tep. iz. dvojsklem, požární odolnost EI30 DP1</t>
  </si>
  <si>
    <t>1673400325</t>
  </si>
  <si>
    <t>134</t>
  </si>
  <si>
    <t>776-O.08</t>
  </si>
  <si>
    <t>O.08 - okno 1,6 x 1 m, jednodílné, pevné, interiérové, hliníkový profil tl. 50 mm, pevné zasklení 44,4</t>
  </si>
  <si>
    <t>746881707</t>
  </si>
  <si>
    <t>380</t>
  </si>
  <si>
    <t>767220110</t>
  </si>
  <si>
    <t>Montáž schodišťového zábradlí z trubek nebo tenkostěnných profilů do zdiva, hmotnosti 1 m zábradlí do 15 kg</t>
  </si>
  <si>
    <t>-710063632</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</si>
  <si>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</si>
  <si>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"Z.21" 0,56+0,66</t>
  </si>
  <si>
    <t>140</t>
  </si>
  <si>
    <t>767-R1</t>
  </si>
  <si>
    <t>plochá záslepka madla 0,05 kg/ks</t>
  </si>
  <si>
    <t>-1020822523</t>
  </si>
  <si>
    <t>141</t>
  </si>
  <si>
    <t>767-R2</t>
  </si>
  <si>
    <t>spojka madla 3D, 0,18 kg/ks</t>
  </si>
  <si>
    <t>540633435</t>
  </si>
  <si>
    <t>142</t>
  </si>
  <si>
    <t>767-R3</t>
  </si>
  <si>
    <t>sloupek pr. 42,4 mm, kotvení z boku, pro 2x prut, 3,15 kg/ks</t>
  </si>
  <si>
    <t>-548030594</t>
  </si>
  <si>
    <t>143</t>
  </si>
  <si>
    <t>767-R4</t>
  </si>
  <si>
    <t>sv. tyče - trubka pr. 10 x 1,54 mm, 0,3 kg/m</t>
  </si>
  <si>
    <t>372995993</t>
  </si>
  <si>
    <t>144</t>
  </si>
  <si>
    <t>767-R5</t>
  </si>
  <si>
    <t>vod. tyče - trubka pr. 12 x 1,5 mm, 0,37 kg/m</t>
  </si>
  <si>
    <t>1905675281</t>
  </si>
  <si>
    <t>145</t>
  </si>
  <si>
    <t>767-R6</t>
  </si>
  <si>
    <t>spojka tyčí 0,12 kg/ks</t>
  </si>
  <si>
    <t>-1060348160</t>
  </si>
  <si>
    <t>146</t>
  </si>
  <si>
    <t>767-R7</t>
  </si>
  <si>
    <t>záslepka nerez průtů 0,10 kg/ks, nerez: brus K320</t>
  </si>
  <si>
    <t>567872308</t>
  </si>
  <si>
    <t>213</t>
  </si>
  <si>
    <t>998767102</t>
  </si>
  <si>
    <t>Přesun hmot pro zámečnické konstrukce stanovený z hmotnosti přesunovaného materiálu vodorovná dopravní vzdálenost do 50 m v objektech výšky přes 6 do 12 m</t>
  </si>
  <si>
    <t>-245626274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</si>
  <si>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</si>
  <si>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</si>
  <si>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</si>
  <si>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313</t>
  </si>
  <si>
    <t>711411052</t>
  </si>
  <si>
    <t>Provedení izolace proti povrchové a podpovrchové tlakové vodě natěradly a tmely za studena na ploše vodorovné V trojnásobným nátěrem tekutou lepenkou</t>
  </si>
  <si>
    <t>-439209836</t>
  </si>
  <si>
    <t xml:space="preserve">Poznámka k souboru cen:_x000D_
1. Izolace plochy jednotlivě do 10 m2 se oceňují skladebně cenami příslušných izolací a cenou 711 49-9095 Příplatek za plochu do 10 m2. </t>
  </si>
  <si>
    <t>"WC" 49,43</t>
  </si>
  <si>
    <t>"šatny" 176,14</t>
  </si>
  <si>
    <t>"sprchy" 2,97</t>
  </si>
  <si>
    <t>"úklid"5,91</t>
  </si>
  <si>
    <t>"kuchyně" 80,84</t>
  </si>
  <si>
    <t>314</t>
  </si>
  <si>
    <t>245510300</t>
  </si>
  <si>
    <t>nátěr hydroizolační - tekutá lepenka, bal. 6 kg</t>
  </si>
  <si>
    <t>kg</t>
  </si>
  <si>
    <t>-109390487</t>
  </si>
  <si>
    <t>315,29*2,2</t>
  </si>
  <si>
    <t>315</t>
  </si>
  <si>
    <t>771474112</t>
  </si>
  <si>
    <t>Montáž soklíků z dlaždic keramických lepených flexibilním lepidlem rovných výšky přes 65 do 90 mm</t>
  </si>
  <si>
    <t>-1860647072</t>
  </si>
  <si>
    <t>"1.NP" 306,71</t>
  </si>
  <si>
    <t>"2.NP" 184,58</t>
  </si>
  <si>
    <t>"3-4.NP" 159,15</t>
  </si>
  <si>
    <t>316</t>
  </si>
  <si>
    <t>771574113</t>
  </si>
  <si>
    <t>Montáž podlah z dlaždic keramických lepených flexibilním lepidlem režných nebo glazovaných hladkých přes 9 do 12 ks/ m2</t>
  </si>
  <si>
    <t>-1044697014</t>
  </si>
  <si>
    <t>"1.NP" 406,1</t>
  </si>
  <si>
    <t>"2.NP" 278,2</t>
  </si>
  <si>
    <t>"3.NP" 89</t>
  </si>
  <si>
    <t>"4.NP" 60,5</t>
  </si>
  <si>
    <t>317</t>
  </si>
  <si>
    <t>771579191</t>
  </si>
  <si>
    <t>Montáž podlah z dlaždic keramických Příplatek k cenám za plochu do 5 m2 jednotlivě</t>
  </si>
  <si>
    <t>-1216568418</t>
  </si>
  <si>
    <t>318</t>
  </si>
  <si>
    <t>771591111</t>
  </si>
  <si>
    <t>Podlahy - ostatní práce penetrace podkladu</t>
  </si>
  <si>
    <t>-1156517563</t>
  </si>
  <si>
    <t xml:space="preserve">Poznámka k souboru cen:_x000D_
1. Množství měrných jednotek u ceny -1185 se stanoví podle počtu řezaných dlaždic, nezávisle na jejich velikosti. 2. Položkou -1185 lze ocenit provádění více řezů na jednom kusu dlažby. </t>
  </si>
  <si>
    <t>833,8</t>
  </si>
  <si>
    <t>319</t>
  </si>
  <si>
    <t>597614080</t>
  </si>
  <si>
    <t>dlaždice keramické slinuté neglazované mrazuvzdorné  29,8 x 29,8 x 0,9 cm</t>
  </si>
  <si>
    <t>-1403125192</t>
  </si>
  <si>
    <t>650,44*0,09*1,15</t>
  </si>
  <si>
    <t>833,8*1,15</t>
  </si>
  <si>
    <t>320</t>
  </si>
  <si>
    <t>998771102</t>
  </si>
  <si>
    <t>Přesun hmot pro podlahy z dlaždic stanovený z hmotnosti přesunovaného materiálu vodorovná dopravní vzdálenost do 50 m v objektech výšky přes 6 do 12 m</t>
  </si>
  <si>
    <t>-351349805</t>
  </si>
  <si>
    <t>776</t>
  </si>
  <si>
    <t>Podlahy povlakové</t>
  </si>
  <si>
    <t>323</t>
  </si>
  <si>
    <t>776111111</t>
  </si>
  <si>
    <t>Příprava podkladu broušení podlah nového podkladu anhydritového</t>
  </si>
  <si>
    <t>-419880286</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</si>
  <si>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</si>
  <si>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"1.PP - sportovní podlaha" 187,93</t>
  </si>
  <si>
    <t>"2.NP" 57,24*2+18,72+68,08</t>
  </si>
  <si>
    <t>324</t>
  </si>
  <si>
    <t>776121111</t>
  </si>
  <si>
    <t>Příprava podkladu penetrace vodou ředitelná na savý podklad (válečkováním) ředěná v poměru 1:3 podlah</t>
  </si>
  <si>
    <t>942856839</t>
  </si>
  <si>
    <t>389,21</t>
  </si>
  <si>
    <t>325</t>
  </si>
  <si>
    <t>776221111</t>
  </si>
  <si>
    <t>Montáž podlahovin z PVC lepením standardním lepidlem z pásů standardních</t>
  </si>
  <si>
    <t>-2084102688</t>
  </si>
  <si>
    <t>"2.NP" 78,21</t>
  </si>
  <si>
    <t>"3.NP" 200,71</t>
  </si>
  <si>
    <t>"4.NP" 230,21</t>
  </si>
  <si>
    <t>326</t>
  </si>
  <si>
    <t>776411111</t>
  </si>
  <si>
    <t>Montáž soklíků lepením obvodových, výšky do 80 mm</t>
  </si>
  <si>
    <t>-415017394</t>
  </si>
  <si>
    <t>509,13*0,9</t>
  </si>
  <si>
    <t>327</t>
  </si>
  <si>
    <t>284110230</t>
  </si>
  <si>
    <t>PVC heterogenní akustické antibakteriální,nášlapná vrstva 0,90 mm, R 10,zátěž 34/43,otlak do 0,08 mm,útlum 17dB,Bfl S1</t>
  </si>
  <si>
    <t>216708189</t>
  </si>
  <si>
    <t>509,13*1,1</t>
  </si>
  <si>
    <t>328</t>
  </si>
  <si>
    <t>284110090</t>
  </si>
  <si>
    <t>lišta speciální soklová PVC 18 x 80 mm role 50 m</t>
  </si>
  <si>
    <t>-1386493798</t>
  </si>
  <si>
    <t>458,217*1,15</t>
  </si>
  <si>
    <t>329</t>
  </si>
  <si>
    <t>998776102</t>
  </si>
  <si>
    <t>Přesun hmot pro podlahy povlakové stanovený z hmotnosti přesunovaného materiálu vodorovná dopravní vzdálenost do 50 m v objektech výšky přes 6 do 12 m</t>
  </si>
  <si>
    <t>1873107979</t>
  </si>
  <si>
    <t>781</t>
  </si>
  <si>
    <t>Dokončovací práce - obklady</t>
  </si>
  <si>
    <t>332</t>
  </si>
  <si>
    <t>711412052</t>
  </si>
  <si>
    <t>Provedení izolace proti povrchové a podpovrchové tlakové vodě natěradly a tmely za studena na ploše svislé S trojnásobným nátěrem tekutou lepenkou</t>
  </si>
  <si>
    <t>-558868424</t>
  </si>
  <si>
    <t>"m.č. 1.13" 3,3*1,5+4,25*2</t>
  </si>
  <si>
    <t>"m.č. 1.24" (9,3-1)*2-1,45*0,8</t>
  </si>
  <si>
    <t>"m.č. 1.30" (26,3+3,95+2,3-2*0,8-0,9)*2-1,45*0,8</t>
  </si>
  <si>
    <t>"m.č. 1.31" (9,95-0,8)*2-1,45*0,8</t>
  </si>
  <si>
    <t>"m.č. 1.32" (2*2,85+2*2,25-0,8-0,7)*2</t>
  </si>
  <si>
    <t>"m.č. 1.33" (1,5*2+2,85*2-0,7)*2</t>
  </si>
  <si>
    <t>"m.č. 2.11-12" (2,45+28,6+6,3+0,9-0,7-0,8)</t>
  </si>
  <si>
    <t>"m.č. 2.14" 2*1,5</t>
  </si>
  <si>
    <t>"m.č. 2.10" 1,8*1,8</t>
  </si>
  <si>
    <t>"m.č. 3.12" 1,25*1,8</t>
  </si>
  <si>
    <t>"m.č. 3.14" 1,5*(3,75+2,45)</t>
  </si>
  <si>
    <t>"m.č. 3.15" (4,34+3,65)*1,5</t>
  </si>
  <si>
    <t>"m.č. 3.20" 1,5*1,5</t>
  </si>
  <si>
    <t>"m.č. 3.16-19" 1,8*(1,2+1,5*3)</t>
  </si>
  <si>
    <t xml:space="preserve">"m.č. 4.13" 1,5*1,8 </t>
  </si>
  <si>
    <t xml:space="preserve">"m.č. 4.16" 2,95*1,5 </t>
  </si>
  <si>
    <t>"m.č. 4.15" (1,4+3,3+3,3)*1,5</t>
  </si>
  <si>
    <t>"m.č. 4.17" (2*0,5+0,9+1,1+3,3)*1,5</t>
  </si>
  <si>
    <t>"m.č. 4.18" 1,5*1,45</t>
  </si>
  <si>
    <t>"m.č. 4.19-21" 1,8*(1,5*2)</t>
  </si>
  <si>
    <t>333</t>
  </si>
  <si>
    <t>768900509</t>
  </si>
  <si>
    <t>253,55*2,5</t>
  </si>
  <si>
    <t>330</t>
  </si>
  <si>
    <t>781414112</t>
  </si>
  <si>
    <t>Montáž obkladů vnitřních stěn z obkladaček a dekorů (listel) pórovinových lepených flexibilním lepidlem z obkladaček pravoúhlých přes 22 do 25 ks/m2</t>
  </si>
  <si>
    <t>-1849210003</t>
  </si>
  <si>
    <t>"1NP" 287,56</t>
  </si>
  <si>
    <t>"2.NP" 124,41</t>
  </si>
  <si>
    <t>"3-4.NP" 250,99</t>
  </si>
  <si>
    <t>331</t>
  </si>
  <si>
    <t>59761</t>
  </si>
  <si>
    <t>Obklady keramické</t>
  </si>
  <si>
    <t>443152279</t>
  </si>
  <si>
    <t>662,96*1,15</t>
  </si>
  <si>
    <t>334</t>
  </si>
  <si>
    <t>998781102</t>
  </si>
  <si>
    <t>Přesun hmot pro obklady keramické stanovený z hmotnosti přesunovaného materiálu vodorovná dopravní vzdálenost do 50 m v objektech výšky přes 6 do 12 m</t>
  </si>
  <si>
    <t>376978575</t>
  </si>
  <si>
    <t>783</t>
  </si>
  <si>
    <t>Dokončovací práce - nátěry</t>
  </si>
  <si>
    <t>446</t>
  </si>
  <si>
    <t>735R001</t>
  </si>
  <si>
    <t>Informační systém - bezpečnostní tabulky, značení dveří, apod.</t>
  </si>
  <si>
    <t>-837810887</t>
  </si>
  <si>
    <t>335</t>
  </si>
  <si>
    <t>783817421</t>
  </si>
  <si>
    <t>Krycí (ochranný ) nátěr omítek dvojnásobný hladkých omítek hladkých, zrnitých tenkovrstvých nebo štukových stupně členitosti 1 a 2 syntetický</t>
  </si>
  <si>
    <t>-1533965506</t>
  </si>
  <si>
    <t>"stěny 1.NP" 474,11</t>
  </si>
  <si>
    <t>"stěny 2.NP" 362,3</t>
  </si>
  <si>
    <t>"stěny 3-4.NP" 209,3</t>
  </si>
  <si>
    <t>336</t>
  </si>
  <si>
    <t>783827421</t>
  </si>
  <si>
    <t>Krycí (ochranný ) nátěr omítek dvojnásobný hladkých omítek hladkých, zrnitých tenkovrstvých nebo štukových stupně členitosti 1 a 2 akrylátový</t>
  </si>
  <si>
    <t>1011901909</t>
  </si>
  <si>
    <t>stěny</t>
  </si>
  <si>
    <t>"1.NP" 833,1</t>
  </si>
  <si>
    <t>"2.NP" 733,97</t>
  </si>
  <si>
    <t>"3-4.NP" 1604,3</t>
  </si>
  <si>
    <t>stropy</t>
  </si>
  <si>
    <t>700,73</t>
  </si>
  <si>
    <t>Práce a dodávky M</t>
  </si>
  <si>
    <t>33-M</t>
  </si>
  <si>
    <t>Montáže dopr.zaříz.,sklad. zař. a váh</t>
  </si>
  <si>
    <t>337</t>
  </si>
  <si>
    <t>330030X02</t>
  </si>
  <si>
    <t>Jídelní výtah, 2 stanice, dveře 1000x1000, šacha 1050x1150 - jídelní výtah nosnosti do 250 kg, celenorezová kabina, jednodílné ruční otočné dveře, s hydraulickým dovíračem a madlem, převodový stroj s přítlačnou brzdou, ručním kolem pro nouzový posuv, krytí IP54, napájení 230V nebo 400V/50Hz dle vybavení rozvaděče, strojovna pro kabinu na podlaze (šachetní dveře staniceve výšce parapetu 900mm), dveře strojovny jednodílné otočné s bezpečnostním zámkem, v nerezovém provedení</t>
  </si>
  <si>
    <t>-956968851</t>
  </si>
  <si>
    <t>379</t>
  </si>
  <si>
    <t>331030X03</t>
  </si>
  <si>
    <t>Vertikální interiérová zdvižná plošina pro invalidy nosnosti 250 kg, výška zdvihu 0,525 m, vč. stavební připravy</t>
  </si>
  <si>
    <t>-20189446</t>
  </si>
  <si>
    <t>02. SO 02 - Stavební práce a příprava území</t>
  </si>
  <si>
    <t xml:space="preserve">    1 - Zemní práce</t>
  </si>
  <si>
    <t xml:space="preserve">      15 - Zemní práce - zajištění výkopu, násypu a svahu</t>
  </si>
  <si>
    <t xml:space="preserve">      21 - Zakládání - úprava podloží a základové spáry, zlepšování vlastností hornin</t>
  </si>
  <si>
    <t xml:space="preserve">      23 - Zakládání - piloty</t>
  </si>
  <si>
    <t xml:space="preserve">      27 - Zakládání - základy</t>
  </si>
  <si>
    <t xml:space="preserve">      28 - Zakládání - zpevňování hornin - injektáže a mikropiloty</t>
  </si>
  <si>
    <t xml:space="preserve">    8 - Trubní vedení</t>
  </si>
  <si>
    <t xml:space="preserve">    712 - Povlakové krytiny</t>
  </si>
  <si>
    <t xml:space="preserve">    777 - Podlahy lité</t>
  </si>
  <si>
    <t xml:space="preserve">    787 - Dokončovací práce - zasklívání</t>
  </si>
  <si>
    <t>Zemní práce</t>
  </si>
  <si>
    <t>111201101</t>
  </si>
  <si>
    <t>Odstranění křovin a stromů s odstraněním kořenů průměru kmene do 100 mm do sklonu terénu 1 : 5, při celkové ploše do 1 000 m2</t>
  </si>
  <si>
    <t>123644571</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</si>
  <si>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</si>
  <si>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</si>
  <si>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odstraněných křovin a stromů na hromadách průměru kmene do 100 mm pro jakoukoliv plochu</t>
  </si>
  <si>
    <t>-1888903129</t>
  </si>
  <si>
    <t xml:space="preserve">Poznámka k souboru cen:_x000D_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</si>
  <si>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121101101</t>
  </si>
  <si>
    <t>Sejmutí ornice nebo lesní půdy s vodorovným přemístěním na hromady v místě upotřebení nebo na dočasné či trvalé skládky se složením, na vzdálenost do 50 m</t>
  </si>
  <si>
    <t>33506936</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</si>
  <si>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</si>
  <si>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122201101</t>
  </si>
  <si>
    <t>Odkopávky a prokopávky nezapažené s přehozením výkopku na vzdálenost do 3 m nebo s naložením na dopravní prostředek v hornině tř. 3 do 100 m3</t>
  </si>
  <si>
    <t>109103607</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</si>
  <si>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</si>
  <si>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122201109</t>
  </si>
  <si>
    <t>Odkopávky a prokopávky nezapažené s přehozením výkopku na vzdálenost do 3 m nebo s naložením na dopravní prostředek v hornině tř. 3 Příplatek k cenám za lepivost horniny tř. 3</t>
  </si>
  <si>
    <t>2100342333</t>
  </si>
  <si>
    <t>131201102</t>
  </si>
  <si>
    <t>Hloubení nezapažených jam a zářezů s urovnáním dna do předepsaného profilu a spádu v hornině tř. 3 přes 100 do 1 000 m3</t>
  </si>
  <si>
    <t>-46734808</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</si>
  <si>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</si>
  <si>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131201109</t>
  </si>
  <si>
    <t>Hloubení nezapažených jam a zářezů s urovnáním dna do předepsaného profilu a spádu Příplatek k cenám za lepivost horniny tř. 3</t>
  </si>
  <si>
    <t>1147661594</t>
  </si>
  <si>
    <t>132201101</t>
  </si>
  <si>
    <t>Hloubení zapažených i nezapažených rýh šířky do 600 mm s urovnáním dna do předepsaného profilu a spádu v hornině tř. 3 do 100 m3</t>
  </si>
  <si>
    <t>-1634619449</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</si>
  <si>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</si>
  <si>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ZTI" 35*0,60*0,60</t>
  </si>
  <si>
    <t>132201109</t>
  </si>
  <si>
    <t>Hloubení zapažených i nezapažených rýh šířky do 600 mm s urovnáním dna do předepsaného profilu a spádu v hornině tř. 3 Příplatek k cenám za lepivost horniny tř. 3</t>
  </si>
  <si>
    <t>-1975797688</t>
  </si>
  <si>
    <t>162701105r</t>
  </si>
  <si>
    <t>Vodorovné přemístění výkopku nebo sypaniny po suchu na obvyklém dopravním prostředku, bez naložení výkopku, avšak se složením bez rozhrnutí z horniny tř. 1 až 4 na vzdálenost přes 9 000 do 10 000 m</t>
  </si>
  <si>
    <t>-1744670059</t>
  </si>
  <si>
    <t>167101102</t>
  </si>
  <si>
    <t>Nakládání, skládání a překládání neulehlého výkopku nebo sypaniny nakládání, množství přes 100 m3, z hornin tř. 1 až 4</t>
  </si>
  <si>
    <t>-1599018092</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</si>
  <si>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</si>
  <si>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171201201r</t>
  </si>
  <si>
    <t>Uložení sypaniny na skládky</t>
  </si>
  <si>
    <t>-891341475</t>
  </si>
  <si>
    <t>171201211R</t>
  </si>
  <si>
    <t>Uložení sypaniny poplatek za uložení sypaniny na skládce (skládkovné)</t>
  </si>
  <si>
    <t>609488459</t>
  </si>
  <si>
    <t>175111101</t>
  </si>
  <si>
    <t>Obsypání potrubí ručně sypaninou z vhodných hornin tř. 1 až 4 nebo materiálem připraveným podél výkopu ve vzdálenosti do 3 m od jeho kraje, pro jakoukoliv hloubku výkopu a míru zhutnění bez prohození sypaniny</t>
  </si>
  <si>
    <t>-1097035015</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</si>
  <si>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</si>
  <si>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277</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</si>
  <si>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</si>
  <si>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</si>
  <si>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-1839990693</t>
  </si>
  <si>
    <t>Zemní práce - zajištění výkopu, násypu a svahu</t>
  </si>
  <si>
    <t>153211003</t>
  </si>
  <si>
    <t>Zřízení stříkaného betonu skalních a poloskalních ploch průměrné tloušťky přes 100 do 150 mm</t>
  </si>
  <si>
    <t>-2070933081</t>
  </si>
  <si>
    <t xml:space="preserve">Poznámka k souboru cen:_x000D_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</si>
  <si>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153271111</t>
  </si>
  <si>
    <t>Kotvičky pro výztuž stříkaného betonu z betonářské oceli BSt 500 do malty hloubky do 200 mm, průměru do 10 mm</t>
  </si>
  <si>
    <t>1982348260</t>
  </si>
  <si>
    <t xml:space="preserve">Poznámka k souboru cen:_x000D_
1. V cenách jsou započteny i náklady na: a) rozměření, vyvrtání otvoru a opotřebení vrtného materiálu, b) případné vyčištění otvoru (vyfoukáním otvoru), c) vyplnění otvorů maltou a osazení a dodání kotev. </t>
  </si>
  <si>
    <t>153273112</t>
  </si>
  <si>
    <t>Výztuž stříkaného betonu ze svařovaných sítí skalních a poloskalních ploch jednovrstvých, průměru drátu přes 4 do 6 mm</t>
  </si>
  <si>
    <t>1900377627</t>
  </si>
  <si>
    <t xml:space="preserve">Poznámka k souboru cen:_x000D_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</si>
  <si>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153861111</t>
  </si>
  <si>
    <t>Průchodka konstrukcí pro kotvy vnitřního průměru 170 mm, délky od 0 do 1,5 m</t>
  </si>
  <si>
    <t>-1537171064</t>
  </si>
  <si>
    <t xml:space="preserve">Poznámka k souboru cen:_x000D_
1. Ceny jsou určeny pro: a) všechny typy průchodek, b) nosnost kotev do 1,9 MN. 2. V cenách jsou započteny i náklady na: a) dodání a osazení průchodky do armokoše, b) úpravu armokoše pro uchycení průchodky, c) vyplnění průchodky polystyrénem a dodání polystyrénu. </t>
  </si>
  <si>
    <t>153891111</t>
  </si>
  <si>
    <t>Osazení a rozebrání ocelové roznášecí konstrukce z válcovaných profilů a plechů pod kotvy, trny nebo táhla při osazení, o hmotnosti jednotlivých částí konstrukce od 0 do 40 kg</t>
  </si>
  <si>
    <t>1566354393</t>
  </si>
  <si>
    <t xml:space="preserve">Poznámka k souboru cen:_x000D_
1. V cenách nejsou započteny náklady na: a) dodání ocelové roznášecí konstrukce, toto dodání se oceňuje ve specifikaci. Ztratné lze dohodnout ve výši 1 %. b) nátěry ocelové konstrukce; tyto nátěry se oceňují příslušnými cenami katalogu 800-789 Povrchové úpravy ocelových konstrukcí a technologických zařízení. </t>
  </si>
  <si>
    <t>136112480</t>
  </si>
  <si>
    <t>plech tlustý hladký jakost S 235 JR, 20x2000x3000 mm</t>
  </si>
  <si>
    <t>-2125021809</t>
  </si>
  <si>
    <t>159202200</t>
  </si>
  <si>
    <t>štětovnice IIIn dle EN 10248-1, S240GP</t>
  </si>
  <si>
    <t>910531718</t>
  </si>
  <si>
    <t>153R006</t>
  </si>
  <si>
    <t>Provedení kotev kabelových 4PKD 16,0/8,0, sklon 30°, 300 kN</t>
  </si>
  <si>
    <t>1223147598</t>
  </si>
  <si>
    <t>153R007</t>
  </si>
  <si>
    <t>Provedení kotev kabelových 2PKD 12,0/6,0, sklon 30°, 145 kN</t>
  </si>
  <si>
    <t>-1313338684</t>
  </si>
  <si>
    <t>153R050</t>
  </si>
  <si>
    <t>Provedení kotev kabelových 2PKD 8,0/4,0, sklon 30°, 100 kN</t>
  </si>
  <si>
    <t>614901014</t>
  </si>
  <si>
    <t>153R051</t>
  </si>
  <si>
    <t>Provedení kotev kabelových 2PKD 6,0/3,0, sklon 30°, 90 kN</t>
  </si>
  <si>
    <t>-783365172</t>
  </si>
  <si>
    <t>153822111</t>
  </si>
  <si>
    <t>Napnutí kabelových kotev při únosnosti kotvy do 0,16 MN</t>
  </si>
  <si>
    <t>-840285998</t>
  </si>
  <si>
    <t xml:space="preserve">Poznámka k souboru cen:_x000D_
1. Ceny jsou určeny pro kotvy a ztužující táhla délky do 250 m. 2. V cenách jsou započteny i náklady na dopínání kotev při poklesu předpětí během vlastního výrobního procesu. 3. V cenách nejsou započteny náklady na kontrolu předpětí po skončení výrobního procesu. </t>
  </si>
  <si>
    <t>153822112</t>
  </si>
  <si>
    <t>Napnutí kabelových kotev při únosnosti kotvy přes 0,16 do 0,31 MN</t>
  </si>
  <si>
    <t>97283892</t>
  </si>
  <si>
    <t>15R029</t>
  </si>
  <si>
    <t>Příplatek za navezení a odvoz soupravy pro vztání kotev</t>
  </si>
  <si>
    <t>1430077468</t>
  </si>
  <si>
    <t>Zakládání - úprava podloží a základové spáry, zlepšování vlastností hornin</t>
  </si>
  <si>
    <t>115101201</t>
  </si>
  <si>
    <t>Čerpání vody na dopravní výšku do 10 m s uvažovaným průměrným přítokem do 500 l/min</t>
  </si>
  <si>
    <t>hod</t>
  </si>
  <si>
    <t>2124501689</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</si>
  <si>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</si>
  <si>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24*(14+2*30)</t>
  </si>
  <si>
    <t>115101301</t>
  </si>
  <si>
    <t>Pohotovost záložní čerpací soupravy pro dopravní výšku do 10 m s uvažovaným průměrným přítokem do 500 l/min</t>
  </si>
  <si>
    <t>den</t>
  </si>
  <si>
    <t>-877995505</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</si>
  <si>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</si>
  <si>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134402101</t>
  </si>
  <si>
    <t>Vykopávky pro vodárenskou studnu nespouštěnou pro jakýkoliv tvar studny, se svislým přemístěním výkopku na terén a s vodorovným přemístěním výkopku do 20 m od kraje výkopu půdorysné plochy výkopu do 4 m2 v hornině tř. 5 s pažením příložným nebo zátažným, v hloubce do 2 m</t>
  </si>
  <si>
    <t>-1773931253</t>
  </si>
  <si>
    <t xml:space="preserve">Poznámka k souboru cen:_x000D_
1. Ceny jsou určeny: a) pro vykopávky vodárenské studny nespouštěné prováděné při snižování hladiny podzemní vody pod dno výkopu zároveň s vykopávkou studny. Snižování hladiny podzemní vody se oceňuje zvlášť cenami souboru cen 115 10- . . Čerpání vody; b) pro prohlubování studní, přičemž svislé přemístění na maximální hloubku výkopu se oceňuje zvlášť cenami souboru cen 161 10-11 Svislé přemístění výkopku části A 01 tohoto katalogu. Náklady na prohlubování při současném podchycování zdiva studnového pláště se oceňují individuálně. 2. Ceny nelze použít: a) vyskytují-li se ve výkopu pro studnu zdraví škodlivé nebo třaskavé plyny; b) předepisuje-li projekt vykopávku v horninách tř. 5 a 6 a 7 (trhatelných) bez použití trhavin; c) předepisuje-li projekt provést vykopávku pro studnu, aniž by byla současně snižována hladina podzemní vody pod dno výkopu; d) předepisuje-li projekt provedení vykopávky pro studnu ve vodoteči nebo nádrži, aniž by byla hladina vody snížena pod dno výkopu pro studnu a aniž by na náklad investora byl zřízen přístup pro suchozemské dopravní prostředky a dostatečně velký, vodou nezatápěný manipulační prostor; tyto zemní práce se oceňují individuálně. 3. V cenách jsou započteny i náklady na rozpojení a naložení vniklé, vplavené nebo napadané zeminy a na její svislé přemístění na terén a vodorovné přemístění na vzdálenost do 20 m od kraje výkopu. 4. V cenách vykopávek s pažením jsou započteny i náklady na přepažování až do skončení vykopávky a odstranění pažení. 5. Studny nespouštěné půdorysné plochy výkopu přes 36 m2, se oceňují cenami souboru cen 131 . 0-11 Hloubení nezapažených jam nebo 131 . 0-12 Hloubení zapažených jam části A 01 tohoto katalogu. Svislé přemístění výkopu se oceňuje na celý objem výkopu cenami souboru cen 161 10-11 Svislé přemístění výkopku části A 01 tohoto katalogu. 6. Objem vykopávky se určí podle článku 3522 všeobecných podmínek tohoto katalogu. </t>
  </si>
  <si>
    <t>162701105</t>
  </si>
  <si>
    <t>785245002</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</si>
  <si>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</si>
  <si>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171201201</t>
  </si>
  <si>
    <t>-290591393</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</si>
  <si>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</si>
  <si>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</si>
  <si>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647251910</t>
  </si>
  <si>
    <t>1,6*5</t>
  </si>
  <si>
    <t>212752213</t>
  </si>
  <si>
    <t>Trativody z drenážních trubek se zřízením štěrkopískového lože pod trubky a s jejich obsypem v průměrném celkovém množství do 0,15 m3/m v otevřeném výkopu z trubek plastových flexibilních D přes 100 do 160 mm</t>
  </si>
  <si>
    <t>1904495526</t>
  </si>
  <si>
    <t>212792211</t>
  </si>
  <si>
    <t>Odvodnění pilotové stěny z plastových trub drenážní potrubí flexibilní DN 100</t>
  </si>
  <si>
    <t>104227869</t>
  </si>
  <si>
    <t xml:space="preserve">Poznámka k souboru cen:_x000D_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</si>
  <si>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242111111</t>
  </si>
  <si>
    <t>Osazení pláště vodárenské kopané studny z betonových skruží na cementovou maltu MC 10 celokruhových, při vnitřním průměru studny 0,80 m</t>
  </si>
  <si>
    <t>-1649449518</t>
  </si>
  <si>
    <t xml:space="preserve">Poznámka k souboru cen:_x000D_
1. V cenách nejsou započteny náklady na dodání skruží; skruže se oceňují ve specifikaci. Ztratné lze dohodnout ve výši 2 %. 2. Množství měrných jednotek příplatku k ceně za větší hloubku studny se určuje podle čl. 3512 Všeobecných podmínek části A01. </t>
  </si>
  <si>
    <t>592257960</t>
  </si>
  <si>
    <t>skruž betonová tenkostěnná bez pera a drážky 100 x 80 x 4 cm</t>
  </si>
  <si>
    <t>-436441952</t>
  </si>
  <si>
    <t>Zakládání - piloty</t>
  </si>
  <si>
    <t>1543132962</t>
  </si>
  <si>
    <t>167101101</t>
  </si>
  <si>
    <t>Nakládání, skládání a překládání neulehlého výkopku nebo sypaniny nakládání, množství do 100 m3, z hornin tř. 1 až 4</t>
  </si>
  <si>
    <t>-362907088</t>
  </si>
  <si>
    <t>-2128954014</t>
  </si>
  <si>
    <t>-923983194</t>
  </si>
  <si>
    <t>226113213</t>
  </si>
  <si>
    <t>Velkoprofilové vrty náběrovým vrtáním svislé nezapažené průměru přes 850 do 1050 mm, v hl přes 5 m v hornině tř. III</t>
  </si>
  <si>
    <t>461018648</t>
  </si>
  <si>
    <t>P1-21</t>
  </si>
  <si>
    <t>257,65</t>
  </si>
  <si>
    <t>P22-38</t>
  </si>
  <si>
    <t>P39-53</t>
  </si>
  <si>
    <t>231212213</t>
  </si>
  <si>
    <t>Zřízení výplně pilot zapažených s vytažením pažnic z vrtu svislých z betonu železového, v hl od 0 do 20 m, při průměru piloty přes 650 do 1250 mm</t>
  </si>
  <si>
    <t>-1117359050</t>
  </si>
  <si>
    <t xml:space="preserve">Poznámka k souboru cen:_x000D_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</si>
  <si>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589329330</t>
  </si>
  <si>
    <t>směs pro beton třída C25-30 X0 frakce do 22 mm</t>
  </si>
  <si>
    <t>-585724549</t>
  </si>
  <si>
    <t>155,890</t>
  </si>
  <si>
    <t>113,5</t>
  </si>
  <si>
    <t>89,67</t>
  </si>
  <si>
    <t>231611114</t>
  </si>
  <si>
    <t>Výztuž pilot betonovaných do země z oceli 10 505 (R)</t>
  </si>
  <si>
    <t>-1594366276</t>
  </si>
  <si>
    <t xml:space="preserve">Poznámka k souboru cen:_x000D_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</si>
  <si>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23R029</t>
  </si>
  <si>
    <t>Příplatek za navezení a odvoz pilotovací soupravy</t>
  </si>
  <si>
    <t>1873299836</t>
  </si>
  <si>
    <t>292111111</t>
  </si>
  <si>
    <t>Pomocná konstrukce pro zvláštní zakládání staveb ocelová z terénu zřízení</t>
  </si>
  <si>
    <t>1349622703</t>
  </si>
  <si>
    <t xml:space="preserve">Poznámka k souboru cen:_x000D_
1. Ceny jsou určeny pro: a) jakýkoliv druh a rozměr ocelových, dřevěných výrobků, b) provádění pomocných konstrukcí z terénu, z lešení, z prámů lodí, c) pracovní podlahy, lešení, podporné a jiné konstrukce pro beranidla, vytahovače, vrtné a jiné soupravy, d) rozepření a vzepření štětových nebo podzemních stěn (i pilotových). 2. V ceně-1111 jsou započteny i náklady na potřebný spojovací materiál. 3. V cenách nejsou započteny náklady na dodání nebo opotřebení materiálu. a) dodání materiálu trvale zabudovaného se oceňuje ve specifikaci. b) opotřebení materiálu dočasně zabudovaného se oceňuje ve specifikaci jako u oceli 0,2 a u dřeva 0,333.násobek pořizovací ceny materiálu. </t>
  </si>
  <si>
    <t>U240</t>
  </si>
  <si>
    <t>0,352</t>
  </si>
  <si>
    <t>U260</t>
  </si>
  <si>
    <t>2,077</t>
  </si>
  <si>
    <t>130108300</t>
  </si>
  <si>
    <t>ocel profilová UPN, v jakosti 11 375, h=240 mm</t>
  </si>
  <si>
    <t>-935182755</t>
  </si>
  <si>
    <t>130108320</t>
  </si>
  <si>
    <t>ocel profilová UPN, v jakosti 11 375, h=260 mm</t>
  </si>
  <si>
    <t>-2113902568</t>
  </si>
  <si>
    <t>985671114</t>
  </si>
  <si>
    <t>Ztužující věnce ze železobetonu obrubní nebo příčné tř. C 25/30</t>
  </si>
  <si>
    <t>113048031</t>
  </si>
  <si>
    <t xml:space="preserve">Poznámka k souboru cen:_x000D_
1. V cenách nejsou započteny náklady na: a) bednění; toto bednění se oceňuje cenami souboru cen 985 65-51 Bednění ztužujících věnců, b) výztuž; tato výztuž se oceňuje cenami souboru cen 985 65-61 Výztuž ztužujících věnců. </t>
  </si>
  <si>
    <t>38384082</t>
  </si>
  <si>
    <t>164826471</t>
  </si>
  <si>
    <t>-1507381677</t>
  </si>
  <si>
    <t>Zakládání - základy</t>
  </si>
  <si>
    <t>213141111</t>
  </si>
  <si>
    <t>Zřízení vrstvy z geotextilie filtrační, separační, odvodňovací, ochranné, výztužné nebo protierozní v rovině nebo ve sklonu do 1:5, šířky do 3 m</t>
  </si>
  <si>
    <t>235190754</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</si>
  <si>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</si>
  <si>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"podkladní vrstva - na základové spáře, pod štěrkem" 343,45</t>
  </si>
  <si>
    <t>693110410</t>
  </si>
  <si>
    <t>geotextilie z polyesterových vláken netkaná, 300 g/m2, šíře 300 cm</t>
  </si>
  <si>
    <t>-840757034</t>
  </si>
  <si>
    <t>podkladní vrstva - na základové spáře, pod štěrkem</t>
  </si>
  <si>
    <t>343,45*1,15</t>
  </si>
  <si>
    <t>273321511</t>
  </si>
  <si>
    <t>Základy z betonu železového (bez výztuže) desky z betonu bez zvýšených nároků na prostředí tř. C 25/30</t>
  </si>
  <si>
    <t>-536248082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</si>
  <si>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</si>
  <si>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213311113</t>
  </si>
  <si>
    <t>Polštáře zhutněné pod základy z kameniva hrubého drceného, frakce 16 - 63 mm</t>
  </si>
  <si>
    <t>710179646</t>
  </si>
  <si>
    <t>"podsyp pod základovou deskou "</t>
  </si>
  <si>
    <t>(19,547+19,371-4*0,15)/2*(19,70-2*0,15)*0,50</t>
  </si>
  <si>
    <t>273351216</t>
  </si>
  <si>
    <t>Bednění základových stěn desek svislé nebo šikmé (odkloněné), půdorysně přímé nebo zalomené ve volných nebo zapažených jámách, rýhách, šachtách, včetně případných vzpěr odstranění</t>
  </si>
  <si>
    <t>-974532274</t>
  </si>
  <si>
    <t>(19,547+19,70+19,371+19,701-8*0,15)*0,40</t>
  </si>
  <si>
    <t>272351215</t>
  </si>
  <si>
    <t>Bednění základových stěn kleneb svislé nebo šikmé (odkloněné), půdorysně přímé nebo zalomené ve volných nebo zapažených jámách, rýhách, šachtách, včetně případných vzpěr zřízení</t>
  </si>
  <si>
    <t>441563436</t>
  </si>
  <si>
    <t>30,848</t>
  </si>
  <si>
    <t>273361821</t>
  </si>
  <si>
    <t>Výztuž základů desek z betonářské oceli 10 505 (R) nebo BSt 500</t>
  </si>
  <si>
    <t>1188105467</t>
  </si>
  <si>
    <t>Zakládání - zpevňování hornin - injektáže a mikropiloty</t>
  </si>
  <si>
    <t>282606011</t>
  </si>
  <si>
    <t>Trysková injektáž sloupů ve standardních podmínkách, průměru do 1000 mm</t>
  </si>
  <si>
    <t>-1132277138</t>
  </si>
  <si>
    <t xml:space="preserve">Poznámka k souboru cen:_x000D_
1. V cenách nejsou započteny náklady na: a) dodání injekčních hmot a směsí, toto dodání se oceňuje ve specifikaci, b) ocelovou výztuž, c) na provedení vrtu. 2. Množství měrných jednotek se určuje u položek -6011-6018 v m délky vrtu, u položek 6021-6028 projektovanou plochou stěny v m2. 3. Položka -6065 se použije v případě přeložení suché směsi z jímky na dopravní prostředek. </t>
  </si>
  <si>
    <t>282606011R</t>
  </si>
  <si>
    <t>-2145487925</t>
  </si>
  <si>
    <t>589329350</t>
  </si>
  <si>
    <t>směs pro beton třída C25-30 XF1, XA1 frakce do 8 mm</t>
  </si>
  <si>
    <t>-796981979</t>
  </si>
  <si>
    <t>TI 1000</t>
  </si>
  <si>
    <t>19*7*3,14*0,5*0,5</t>
  </si>
  <si>
    <t>TI 600</t>
  </si>
  <si>
    <t>18*7*3,14*0,3*0,3</t>
  </si>
  <si>
    <t>28R005</t>
  </si>
  <si>
    <t>Navezení o odvezení soupravy pro tryskovou injektáž</t>
  </si>
  <si>
    <t>-1885419257</t>
  </si>
  <si>
    <t>311113132</t>
  </si>
  <si>
    <t>Nadzákladové zdi z tvárnic ztraceného bednění hladkých, včetně výplně z betonu třídy C 16/20, tloušťky zdiva přes 150 do 200 mm</t>
  </si>
  <si>
    <t>-1586690771</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</si>
  <si>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</si>
  <si>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atiky u stávající budovy</t>
  </si>
  <si>
    <t>5,93</t>
  </si>
  <si>
    <t>219</t>
  </si>
  <si>
    <t>278003118</t>
  </si>
  <si>
    <t>-2070216162</t>
  </si>
  <si>
    <t>311238652</t>
  </si>
  <si>
    <t>Zdivo nosné jednovrstvé z cihel děrovaných tepelně izolačních broušené, s integrovanou vnitřní izolací z hydrofobizované minerální vlny lepené celoplošně tenkovrstvou maltou, součinitel prostupu tepla U = 0,19, tl. zdiva 380 mm</t>
  </si>
  <si>
    <t>-1774515618</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</si>
  <si>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Množství měrných jednotek se určuje u položek: -8911 a -8912 v m délky kapes obvodového zdiva, -8921 až -8924 v m délky vrstvy zdiva. 5. V cenách jsou započteny i náklady na doplňkové cihly. 6. Jednotka U (W/m2K) - součinitel prostupu tepla udává tepelně izolační vlastnosti neomítnutého zdiva. </t>
  </si>
  <si>
    <t>441</t>
  </si>
  <si>
    <t>311321411</t>
  </si>
  <si>
    <t>Nadzákladové zdi z betonu železového (bez výztuže) nosné bez zvláštních nároků na vliv prostředí tř. C 25/30</t>
  </si>
  <si>
    <t>-111807997</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</si>
  <si>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</si>
  <si>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"stěny tl. 200 mm" 8,35*0,2</t>
  </si>
  <si>
    <t>"stěny tl. 300 mm" 257,74*0,3</t>
  </si>
  <si>
    <t>"stěny tl. 350 mm" 371,34*0,35</t>
  </si>
  <si>
    <t>"stěny tl. 353 mm" 167,46*0,353</t>
  </si>
  <si>
    <t>"stěny atik tl. 200 mm" 39,72*0,2</t>
  </si>
  <si>
    <t>311351101</t>
  </si>
  <si>
    <t>Bednění nadzákladových zdí nosných svislé nebo šikmé (odkloněné), půdorysně přímé nebo zalomené ve volném prostranství, ve volných nebo zapažených jamách, rýhách, šachtách, včetně případných vzpěr, jednostranné zřízení</t>
  </si>
  <si>
    <t>-1458385321</t>
  </si>
  <si>
    <t xml:space="preserve">Poznámka k souboru cen:_x000D_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</si>
  <si>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"obvodové stěny suterénu" 253,65+167,46</t>
  </si>
  <si>
    <t>"stěna u stávající budovy" 31,74</t>
  </si>
  <si>
    <t>311351102</t>
  </si>
  <si>
    <t>Bednění nadzákladových zdí nosných svislé nebo šikmé (odkloněné), půdorysně přímé nebo zalomené ve volném prostranství, ve volných nebo zapažených jamách, rýhách, šachtách, včetně případných vzpěr, jednostranné odstranění</t>
  </si>
  <si>
    <t>-1197524941</t>
  </si>
  <si>
    <t>452,85</t>
  </si>
  <si>
    <t>311351105</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</si>
  <si>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</si>
  <si>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-1004341624</t>
  </si>
  <si>
    <t>"žb stěny celkem" (39,72+8,35+257,74+371,34+167,46)*2</t>
  </si>
  <si>
    <t>"odpočet jednostranného bednění" -452,85*2</t>
  </si>
  <si>
    <t>216</t>
  </si>
  <si>
    <t>311351106</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</si>
  <si>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</si>
  <si>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-16871438</t>
  </si>
  <si>
    <t>783,52</t>
  </si>
  <si>
    <t>1828444139</t>
  </si>
  <si>
    <t>-638902002</t>
  </si>
  <si>
    <t>317168123</t>
  </si>
  <si>
    <t>Překlady keramické ploché osazené do maltového lože, výšky překladu 7,1 cm šířky 14,5 cm, délky 150 cm</t>
  </si>
  <si>
    <t>-1543109371</t>
  </si>
  <si>
    <t>593406550</t>
  </si>
  <si>
    <t>překlad keramický plochý 14,5x7,1x150 cm</t>
  </si>
  <si>
    <t>1505748158</t>
  </si>
  <si>
    <t>274986831</t>
  </si>
  <si>
    <t>773254666</t>
  </si>
  <si>
    <t>2082540698</t>
  </si>
  <si>
    <t>-2053899054</t>
  </si>
  <si>
    <t>Příčky jednoduché z cihel děrovaných spojených na pero a drážku keremických broušených, lepených tenkovrstvou maltou, pevnost cihel P10, tl. příčky 115 mm</t>
  </si>
  <si>
    <t>-1644469142</t>
  </si>
  <si>
    <t>-844597766</t>
  </si>
  <si>
    <t>427</t>
  </si>
  <si>
    <t>689224681</t>
  </si>
  <si>
    <t>346244354</t>
  </si>
  <si>
    <t>Obezdívka koupelnových van ploch rovných z přesných pórobetonových tvárnic , na tenké maltové lože tl. 100 mm</t>
  </si>
  <si>
    <t>-414871308</t>
  </si>
  <si>
    <t>"obezdívka závěsných modulů WC a dešťového svodu" 10,13</t>
  </si>
  <si>
    <t>-533428857</t>
  </si>
  <si>
    <t>"D6" 39,9</t>
  </si>
  <si>
    <t>"D7" 99,5</t>
  </si>
  <si>
    <t>"8" 90,8</t>
  </si>
  <si>
    <t>"desky atik" 38,67*0,2</t>
  </si>
  <si>
    <t>-300865606</t>
  </si>
  <si>
    <t>"D6" 39,9/0,25</t>
  </si>
  <si>
    <t>"D7" 99,5/0,25</t>
  </si>
  <si>
    <t>"8" 90,8/0,25</t>
  </si>
  <si>
    <t>"desky atik" 38,67</t>
  </si>
  <si>
    <t>-2033398404</t>
  </si>
  <si>
    <t>959,47</t>
  </si>
  <si>
    <t>-1092021467</t>
  </si>
  <si>
    <t>-1367006369</t>
  </si>
  <si>
    <t>411354183R1</t>
  </si>
  <si>
    <t>Podpěrná konstrukce stropů Příplatek k cenám za podpěrnou konstrukci křížově zpevněnou pro výšku přes 4 do 8 m na výměru m2 půdorysu, pro zatížení betonovou směsí a výztuží přes 5 do 12 kPa zřízení</t>
  </si>
  <si>
    <t>495994581</t>
  </si>
  <si>
    <t>"strop tělocvičny" 10,05*18,70</t>
  </si>
  <si>
    <t>411354184R2</t>
  </si>
  <si>
    <t>Podpěrná konstrukce stropů Příplatek k cenám za podpěrnou konstrukci křížově zpevněnou pro výšku přes 4 do 8 m na výměru m2 půdorysu, pro zatížení betonovou směsí a výztuží přes 5 do 12 kPa odstranění</t>
  </si>
  <si>
    <t>-916193140</t>
  </si>
  <si>
    <t>187,935</t>
  </si>
  <si>
    <t>39041676</t>
  </si>
  <si>
    <t>"desky atik 150 kg/m3" 38,67*0,2*0,15</t>
  </si>
  <si>
    <t>232</t>
  </si>
  <si>
    <t>430321616</t>
  </si>
  <si>
    <t>Schodišťové konstrukce a rampy z betonu železového (bez výztuže) stupně, schodnice, ramena, podesty s nosníky tř. C 30/37</t>
  </si>
  <si>
    <t>1542592129</t>
  </si>
  <si>
    <t>"S1" 3,42</t>
  </si>
  <si>
    <t>"S2" 6,53</t>
  </si>
  <si>
    <t>"S3" 5,51</t>
  </si>
  <si>
    <t>430361821</t>
  </si>
  <si>
    <t>Výztuž schodišťových konstrukcí a ramp stupňů, schodnic, ramen, podest s nosníky z betonářské oceli 10 505 (R) nebo BSt 500</t>
  </si>
  <si>
    <t>1364915672</t>
  </si>
  <si>
    <t>15,46*180*0,001</t>
  </si>
  <si>
    <t>431351121</t>
  </si>
  <si>
    <t>Bednění podest, podstupňových desek a ramp včetně podpěrné konstrukce výšky do 4 m půdorysně přímočarých zřízení</t>
  </si>
  <si>
    <t>-501637089</t>
  </si>
  <si>
    <t>"S1 - ramena" (3,0+4,20)*(0,90+0,20)</t>
  </si>
  <si>
    <t>"S1 - podesty" (1,60+ 0,90)*2,0</t>
  </si>
  <si>
    <t>"S2 - ramena" (3,20+5,30)*2,0</t>
  </si>
  <si>
    <t>"S2 - podesty" 2,0*2,0*2</t>
  </si>
  <si>
    <t>"S3 - ramena a podesty" (1,80+3,80+1,25+3,0+1,80)*2,0</t>
  </si>
  <si>
    <t>431351122</t>
  </si>
  <si>
    <t>Bednění podest, podstupňových desek a ramp včetně podpěrné konstrukce výšky do 4 m půdorysně přímočarých odstranění</t>
  </si>
  <si>
    <t>343775746</t>
  </si>
  <si>
    <t>61,22</t>
  </si>
  <si>
    <t>434311115</t>
  </si>
  <si>
    <t>Stupně dusané z betonu prostého nebo prokládaného kamenem na terén nebo na desku bez potěru, se zahlazením povrchu tř. C 20/25</t>
  </si>
  <si>
    <t>102563548</t>
  </si>
  <si>
    <t>"S1" 0,166*0,30/2*2,0*(8+17)</t>
  </si>
  <si>
    <t>"S2" 0,173*0,285/2*2,0*(11+13)</t>
  </si>
  <si>
    <t>"S3" 0,1675*0,30/2*2,0*(10+10)</t>
  </si>
  <si>
    <t>434351141</t>
  </si>
  <si>
    <t>Bednění stupňů betonovaných na podstupňové desce nebo na terénu půdorysně přímočarých zřízení</t>
  </si>
  <si>
    <t>778616450</t>
  </si>
  <si>
    <t xml:space="preserve">Poznámka k souboru cen:_x000D_
1. Množství měrných jednotek bednění stupňů se určuje v m2 plochy stupnic a podstupnic. </t>
  </si>
  <si>
    <t>"S1" 0,166*2,0*(8+17)</t>
  </si>
  <si>
    <t>"S2" 0,173*2,0*(11+13)</t>
  </si>
  <si>
    <t>"S3" 0,1675*2,0*(10+10)</t>
  </si>
  <si>
    <t>434351142</t>
  </si>
  <si>
    <t>Bednění stupňů betonovaných na podstupňové desce nebo na terénu půdorysně přímočarých odstranění</t>
  </si>
  <si>
    <t>-1268239557</t>
  </si>
  <si>
    <t>23,304</t>
  </si>
  <si>
    <t>45479</t>
  </si>
  <si>
    <t>Dodávka a montáž systémových průchodek stěn tl.350 mm pro potrubí DN110</t>
  </si>
  <si>
    <t>-833450935</t>
  </si>
  <si>
    <t>611181001</t>
  </si>
  <si>
    <t>Sádrová stěrka vnitřních povrchů tloušťky do 3 mm bez penetrace, včetně následného přebroušení vodorovných konstrukcí stropů rovných</t>
  </si>
  <si>
    <t>1425473195</t>
  </si>
  <si>
    <t xml:space="preserve">Poznámka k souboru cen:_x000D_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</si>
  <si>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"1.PP" 130,71</t>
  </si>
  <si>
    <t>"1.NP" 102,62</t>
  </si>
  <si>
    <t>"2.NP" 74,45</t>
  </si>
  <si>
    <t>611181005</t>
  </si>
  <si>
    <t>Sádrová stěrka vnitřních povrchů tloušťky do 3 mm bez penetrace, včetně následného přebroušení schodišťových konstrukcí stropů, stěn, ramen nebo nosníků</t>
  </si>
  <si>
    <t>-1549947943</t>
  </si>
  <si>
    <t>-1792838323</t>
  </si>
  <si>
    <t>"pod obklady" 320,87</t>
  </si>
  <si>
    <t>1718569124</t>
  </si>
  <si>
    <t>"celková plocha omítek" 1953,94</t>
  </si>
  <si>
    <t>"odpočet omítky pod obklad" -320,87</t>
  </si>
  <si>
    <t>-60512936</t>
  </si>
  <si>
    <t>"okna" 125,8</t>
  </si>
  <si>
    <t>"dveře" 87,35</t>
  </si>
  <si>
    <t>"Al dveře" 5,2</t>
  </si>
  <si>
    <t>706232549</t>
  </si>
  <si>
    <t>"zárubně pro dveřešířky do 1,0 m" 23*10,0</t>
  </si>
  <si>
    <t>"zárubně pro dvoukřídlé dveře" 3*12</t>
  </si>
  <si>
    <t>622143001</t>
  </si>
  <si>
    <t>Montáž omítkových profilů plastových nebo pozinkovaných, upevněných vtlačením do podkladní vrstvy nebo přibitím soklových</t>
  </si>
  <si>
    <t>1659491260</t>
  </si>
  <si>
    <t xml:space="preserve">Poznámka k souboru cen:_x000D_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</si>
  <si>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590514800</t>
  </si>
  <si>
    <t>lišta rohová Al 10/10 cm s tkaninou bal. 2,5 m</t>
  </si>
  <si>
    <t>798869032</t>
  </si>
  <si>
    <t>622143004</t>
  </si>
  <si>
    <t xml:space="preserve">Montáž omítkových profilů plastových nebo pozinkovaných, upevněných vtlačením do podkladní vrstvy nebo přibitím začišťovacích samolepících </t>
  </si>
  <si>
    <t>-25879743</t>
  </si>
  <si>
    <t>590514760</t>
  </si>
  <si>
    <t>profil okenní začišťovací se sklovláknitou armovací tkaninou 9 mm/2,4 m</t>
  </si>
  <si>
    <t>-523846766</t>
  </si>
  <si>
    <t>118,9*1,05 'Přepočtené koeficientem množství</t>
  </si>
  <si>
    <t>256</t>
  </si>
  <si>
    <t>622211021</t>
  </si>
  <si>
    <t>Montáž kontaktního zateplení z polystyrenových desek nebo z kombinovaných desek na vnější stěny, tloušťky desek přes 80 do 120 mm</t>
  </si>
  <si>
    <t>-140211392</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</si>
  <si>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</si>
  <si>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(12,45+18,8)*0,8*2</t>
  </si>
  <si>
    <t>(6,055+12,26)*0,8*2</t>
  </si>
  <si>
    <t>257</t>
  </si>
  <si>
    <t>283759380</t>
  </si>
  <si>
    <t>deska fasádní polystyrénová EPS 70 F 1000 x 500 x 100 mm</t>
  </si>
  <si>
    <t>-1839662490</t>
  </si>
  <si>
    <t>79,304*1,02 'Přepočtené koeficientem množství</t>
  </si>
  <si>
    <t>262</t>
  </si>
  <si>
    <t>622211041</t>
  </si>
  <si>
    <t>Montáž kontaktního zateplení z polystyrenových desek nebo z kombinovaných desek na vnější stěny, tloušťky desek přes 160 do 200 mm</t>
  </si>
  <si>
    <t>-509111118</t>
  </si>
  <si>
    <t>(19,542+19,7+19,371+1,0+6,40)*(1,0+0,50)</t>
  </si>
  <si>
    <t>263</t>
  </si>
  <si>
    <t>283764000</t>
  </si>
  <si>
    <t>deska z polystyrénu XPS zpevněná, hrana polodrážková lambda 0,033 [W/mK] 1250 x 600 mm</t>
  </si>
  <si>
    <t>438783361</t>
  </si>
  <si>
    <t>"soklová část" 99,02*1,05*0,20</t>
  </si>
  <si>
    <t>"2. vrstva izolantu" 6,075*1,05*0,22</t>
  </si>
  <si>
    <t>622211251</t>
  </si>
  <si>
    <t>Montáž druhé vrstvy kontaktního zateplení na vnější stěny, z desek polystyrenových, celkové tloušťky izolace přes 360 mm</t>
  </si>
  <si>
    <t>1793373217</t>
  </si>
  <si>
    <t xml:space="preserve">Poznámka k souboru cen:_x000D_
1. Položky jsou určeny pro ocenění montáže druhé vrstvy izolace, první vrstva se ocení cenami souboru cen 621 2.-1. Montáž kontaktního zateplení. 2. V cenách jsou započteny náklady na: a) upevnění desek lepením a hmoždinkami 3. V cenách nejsou započteny náklady na: a) dodávku desek tepelné izolace; tyto se ocení ve specifikaci, ztratné lze stanovit ve výši 2%, b) provedení základní vrstvy ze stěrkové hmoty a sklovláknité výztužné tkaniny, tyto jsou již započteny v položkách montáže první vrstvy zateplení. </t>
  </si>
  <si>
    <t>(3,1+0,95)*(1,0+0,50)</t>
  </si>
  <si>
    <t>622221141</t>
  </si>
  <si>
    <t>Montáž kontaktního zateplení z desek z minerální vlny s kolmou orientací vláken na vnější stěny, tloušťky desek přes 160 do 200 mm</t>
  </si>
  <si>
    <t>301763966</t>
  </si>
  <si>
    <t>6,443*(7,25-0,50)</t>
  </si>
  <si>
    <t>(13,25+6,40)*(8,0-0,50)</t>
  </si>
  <si>
    <t>odpočet otvorů</t>
  </si>
  <si>
    <t>-(2,35-0,50)*3,50</t>
  </si>
  <si>
    <t>-1,90*0,50*2</t>
  </si>
  <si>
    <t>-0,80*(2,0-0,50)</t>
  </si>
  <si>
    <t>-7,15*1,45</t>
  </si>
  <si>
    <t>-3,50*2,1</t>
  </si>
  <si>
    <t>-(0,90+1,90*2)*0,50</t>
  </si>
  <si>
    <t>-7,15*2,20</t>
  </si>
  <si>
    <t>20,05*(8,0-0,50)</t>
  </si>
  <si>
    <t>-(1,0+2,0+7,0)*2,20</t>
  </si>
  <si>
    <t>-(1,0+2,0+7,0)*2,2</t>
  </si>
  <si>
    <t>(20,201+1,0)*(8,0-0,50)</t>
  </si>
  <si>
    <t>-2,60*0,50</t>
  </si>
  <si>
    <t>-5,4*2,1</t>
  </si>
  <si>
    <t>259</t>
  </si>
  <si>
    <t>622221251</t>
  </si>
  <si>
    <t>Montáž druhé vrstvy kontaktního zateplení na vnější stěny, z desek z minerální vlny, celkové tloušťky izolace přes 360 mm</t>
  </si>
  <si>
    <t>1150280784</t>
  </si>
  <si>
    <t>(3,10+0,95)*(8,0-0,50)</t>
  </si>
  <si>
    <t>631515350</t>
  </si>
  <si>
    <t>deska izolační minerální kontaktních fasád kolmé vlákno λ-0.041 tl. 200 mm</t>
  </si>
  <si>
    <t>1735813801</t>
  </si>
  <si>
    <t>398,235*1,05</t>
  </si>
  <si>
    <t>631515360</t>
  </si>
  <si>
    <t>deska izolační minerální kontaktních fasád kolmé vlákno λ-0.041 tl. 220 mm</t>
  </si>
  <si>
    <t>-890246595</t>
  </si>
  <si>
    <t>30,375*1,05</t>
  </si>
  <si>
    <t>258</t>
  </si>
  <si>
    <t>622251105</t>
  </si>
  <si>
    <t>Montáž kontaktního zateplení Příplatek k cenám za zápustnou montáž kotev s použitím tepelněizolačních zátek na vnější stěny z minerální vlny</t>
  </si>
  <si>
    <t>1150365400</t>
  </si>
  <si>
    <t>398,235</t>
  </si>
  <si>
    <t>265</t>
  </si>
  <si>
    <t>-1935208409</t>
  </si>
  <si>
    <t>6,443*7,25</t>
  </si>
  <si>
    <t>(13,25+6,40)*8,0</t>
  </si>
  <si>
    <t>-2,35*3,50</t>
  </si>
  <si>
    <t>-0,80*2,0</t>
  </si>
  <si>
    <t>ostění</t>
  </si>
  <si>
    <t>(2,35*2+3,50)*0,20</t>
  </si>
  <si>
    <t>(0,90+1,90*4+10*0,50)*0,20</t>
  </si>
  <si>
    <t>(0,80+2*2,0)*0,20</t>
  </si>
  <si>
    <t>(7,15+2*1,45)*0,20</t>
  </si>
  <si>
    <t>(3,50+2*2,10)*0,20</t>
  </si>
  <si>
    <t>(7,15+2*2,20)*0,20</t>
  </si>
  <si>
    <t>0,25*8</t>
  </si>
  <si>
    <t>20,05*8,0</t>
  </si>
  <si>
    <t>(1,0+2,0+7,0+6*2,20)*0,20*2</t>
  </si>
  <si>
    <t>(20,201+1,0)*8,0</t>
  </si>
  <si>
    <t>(2,60+2*0,50)*0,20</t>
  </si>
  <si>
    <t>(5,4+2*2,10)*0,20</t>
  </si>
  <si>
    <t>-111421840</t>
  </si>
  <si>
    <t>(1,90*2+7,15+3,5+0,90+1,90*2+7,15*2)*0,50</t>
  </si>
  <si>
    <t>(1,0+2,0+7,0)*0,50*2</t>
  </si>
  <si>
    <t>(2,60+5,40)*0,50</t>
  </si>
  <si>
    <t>(12,65+6,43*2+1,0)*0,70</t>
  </si>
  <si>
    <t>(13,70+20,05)*0,95</t>
  </si>
  <si>
    <t>(13,70+20,05)*0,70</t>
  </si>
  <si>
    <t>266</t>
  </si>
  <si>
    <t>-501691256</t>
  </si>
  <si>
    <t>2,35*3,50</t>
  </si>
  <si>
    <t>1,90*0,50*2</t>
  </si>
  <si>
    <t>0,80*2,0</t>
  </si>
  <si>
    <t>7,15*1,45</t>
  </si>
  <si>
    <t>3,50*2,1</t>
  </si>
  <si>
    <t>(0,90+1,90*2)*0,50</t>
  </si>
  <si>
    <t>7,15*2,20</t>
  </si>
  <si>
    <t>(1,0+2,0+7,0)*2,20*2</t>
  </si>
  <si>
    <t>2,60*0,50</t>
  </si>
  <si>
    <t>5,4*2,1</t>
  </si>
  <si>
    <t>631311123</t>
  </si>
  <si>
    <t>Mazanina z betonu prostého bez zvýšených nároků na prostředí tl. přes 80 do 120 mm tř. C 12/15</t>
  </si>
  <si>
    <t>-1637219420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</si>
  <si>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</si>
  <si>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č. 4 (izolace stropu suterénu )" (0,504+5,893+0,504)*(3,85+2*0,504)*0,08</t>
  </si>
  <si>
    <t>631311124</t>
  </si>
  <si>
    <t>Mazanina z betonu prostého bez zvýšených nároků na prostředí tl. přes 80 do 120 mm tř. C 16/20</t>
  </si>
  <si>
    <t>523206692</t>
  </si>
  <si>
    <t>podkladní beton</t>
  </si>
  <si>
    <t>278</t>
  </si>
  <si>
    <t>631341112</t>
  </si>
  <si>
    <t>Mazanina z lehkého hutného konstrukčního betonu tl. přes 50 do 80 mm tř. LC 12/13</t>
  </si>
  <si>
    <t>1794501434</t>
  </si>
  <si>
    <t xml:space="preserve">Poznámka k souboru cen:_x000D_
1. Ceny jsou určeny pro podkladní, výplňové a vyrovnávací vrstvy podlah a spádové vrstvy plochých střech. </t>
  </si>
  <si>
    <t>"skladba č. 4 (izolace stropu suterénu )" (0,504+5,893+0,504)*(3,85+2*0,504)*(0,02+0,15)/2</t>
  </si>
  <si>
    <t>631342232</t>
  </si>
  <si>
    <t>Cementová litá pěna – pěnobeton tl. přes 120 do 240 mm, objemové hmotnosti 600 kg/m3</t>
  </si>
  <si>
    <t>638937538</t>
  </si>
  <si>
    <t xml:space="preserve">Poznámka k souboru cen:_x000D_
1. Ceny jsou určeny pro výplňové, vyrovnávací a tepelně–izolační vrstvy podlah a spádové vrstvy plochých střech. </t>
  </si>
  <si>
    <t>"skladba č.3 (pěnobeton tl. 170 mm)" 348,64*0,17</t>
  </si>
  <si>
    <t>199</t>
  </si>
  <si>
    <t>631362021</t>
  </si>
  <si>
    <t>Výztuž mazanin ze svařovaných sítí z drátů typu KARI</t>
  </si>
  <si>
    <t>1984014765</t>
  </si>
  <si>
    <t>"podkladní beton síť 150/150/8" 348,64*5,627*0,001</t>
  </si>
  <si>
    <t>631697759</t>
  </si>
  <si>
    <t>63244R02</t>
  </si>
  <si>
    <t>Potěr anhydritový samonivelační litý tř. C 30, tl. 60 mm</t>
  </si>
  <si>
    <t>25481979</t>
  </si>
  <si>
    <t>406872810</t>
  </si>
  <si>
    <t>285,12+318,64</t>
  </si>
  <si>
    <t>637121112</t>
  </si>
  <si>
    <t>Okapový chodník z kameniva s udusáním a urovnáním povrchu z kačírku tl. 150 mm</t>
  </si>
  <si>
    <t>2059116186</t>
  </si>
  <si>
    <t>(13,7+20,05+0,5)*0,5</t>
  </si>
  <si>
    <t>286</t>
  </si>
  <si>
    <t>637311122</t>
  </si>
  <si>
    <t>Okapový chodník z obrubníků betonových chodníkových se zalitím spár cementovou maltou do lože z betonu prostého, z obrubníků stojatých</t>
  </si>
  <si>
    <t>-1875813298</t>
  </si>
  <si>
    <t>(13,7+20,05+0,5)</t>
  </si>
  <si>
    <t>39526796</t>
  </si>
  <si>
    <t>"31/P+31/L" 3+4</t>
  </si>
  <si>
    <t>"32/P+32/L"2+6</t>
  </si>
  <si>
    <t>"33/P" 1</t>
  </si>
  <si>
    <t>"34/P" 1</t>
  </si>
  <si>
    <t>"35/P+35/L" 1+3</t>
  </si>
  <si>
    <t>"41/L" 1</t>
  </si>
  <si>
    <t>642942221</t>
  </si>
  <si>
    <t>Osazování zárubní nebo rámů kovových dveřních lisovaných nebo z úhelníků bez dveřních křídel, na cementovou maltu, plochy otvoru přes 2,5 do 4,5 m2</t>
  </si>
  <si>
    <t>1222403821</t>
  </si>
  <si>
    <t>"36/L" 1</t>
  </si>
  <si>
    <t>"37/P" 1</t>
  </si>
  <si>
    <t>"38/L" 1</t>
  </si>
  <si>
    <t>-1119122521</t>
  </si>
  <si>
    <t>"31/LP"3+4</t>
  </si>
  <si>
    <t>-1664900811</t>
  </si>
  <si>
    <t>"32/L,P" 2+6</t>
  </si>
  <si>
    <t>2089757147</t>
  </si>
  <si>
    <t>-310758066</t>
  </si>
  <si>
    <t>1713051756</t>
  </si>
  <si>
    <t>"35/P,L" 1+3</t>
  </si>
  <si>
    <t>553311X06</t>
  </si>
  <si>
    <t>Zárubeň ocelová pro zazdění 1000/1970/150 P,L</t>
  </si>
  <si>
    <t>1336814889</t>
  </si>
  <si>
    <t>553311X07</t>
  </si>
  <si>
    <t>Zárubeň ocelová pro zazdění 1600/1970/100 P,L</t>
  </si>
  <si>
    <t>-1134219000</t>
  </si>
  <si>
    <t>553311X08</t>
  </si>
  <si>
    <t>Zárubeň ocelová pro zazdění 1800/1970/100 P,L</t>
  </si>
  <si>
    <t>-1000669897</t>
  </si>
  <si>
    <t>553311X09</t>
  </si>
  <si>
    <t>Zárubeň ocelová pro zazdění 1600/1970/100 P,L EW40 DP1</t>
  </si>
  <si>
    <t>-142068615</t>
  </si>
  <si>
    <t>"39/P" 1</t>
  </si>
  <si>
    <t>553311X10</t>
  </si>
  <si>
    <t>Zárubeň ocelová pro zazdění 800/1970/200 P,L</t>
  </si>
  <si>
    <t>552656213</t>
  </si>
  <si>
    <t>-1802136120</t>
  </si>
  <si>
    <t>Trubní vedení</t>
  </si>
  <si>
    <t>899101111</t>
  </si>
  <si>
    <t>Osazení poklopů litinových a ocelových včetně rámů hmotnosti jednotlivě do 50 kg</t>
  </si>
  <si>
    <t>-1550933525</t>
  </si>
  <si>
    <t xml:space="preserve">Poznámka k souboru cen:_x000D_
1. Cena -1111 lze použít i pro osazení rektifikačních kroužků nebo rámečků. 2. V cenách nejsou započteny náklady na dodání poklopů včetně rámů; tyto náklady se oceňují ve specifikaci. </t>
  </si>
  <si>
    <t>767-R11</t>
  </si>
  <si>
    <t>dvoukřídlý otvíravý poklop ze slzičkového plechu, s rámem z pozinkované oceli, velikost 1200 x 1200 mm</t>
  </si>
  <si>
    <t>783067182</t>
  </si>
  <si>
    <t>941211111</t>
  </si>
  <si>
    <t>Montáž lešení řadového rámového lehkého pracovního s podlahami s provozním zatížením tř. 3 do 200 kg/m2 šířky tř. SW06 přes 0,6 do 0,9 m, výšky do 10 m</t>
  </si>
  <si>
    <t>1182248978</t>
  </si>
  <si>
    <t xml:space="preserve">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</si>
  <si>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(6,43*2+1,0+2*0,9)*7,25</t>
  </si>
  <si>
    <t>(6,4+13,70*2+20,05+6*0,90)*8,0</t>
  </si>
  <si>
    <t>941211211</t>
  </si>
  <si>
    <t>Montáž lešení řadového rámového lehkého pracovního s podlahami s provozním zatížením tř. 3 do 200 kg/m2 Příplatek za první a každý další den použití lešení k ceně -1111 nebo -1112</t>
  </si>
  <si>
    <t>-27417259</t>
  </si>
  <si>
    <t>587,535*90</t>
  </si>
  <si>
    <t>941211811</t>
  </si>
  <si>
    <t>Demontáž lešení řadového rámového lehkého pracovního s provozním zatížením tř. 3 do 200 kg/m2 šířky tř. SW06 přes 0,6 do 0,9 m, výšky do 10 m</t>
  </si>
  <si>
    <t>-400294914</t>
  </si>
  <si>
    <t xml:space="preserve">Poznámka k souboru cen:_x000D_
1. Demontáž lešení řadového rámového lehkého výšky přes 40 m se oceňuje individuálně. </t>
  </si>
  <si>
    <t>587,535</t>
  </si>
  <si>
    <t>943211111</t>
  </si>
  <si>
    <t>Montáž lešení prostorového rámového lehkého pracovního s podlahami s provozním zatížením tř. 3 do 200 kg/m2, výšky do 10 m</t>
  </si>
  <si>
    <t>-1351595488</t>
  </si>
  <si>
    <t xml:space="preserve">Poznámka k souboru cen:_x000D_
1. Montáž lešení prostorového rámového lehkého výšky přes 25 m se oceňuje individuálně. </t>
  </si>
  <si>
    <t>187,93*7,50</t>
  </si>
  <si>
    <t>943211211</t>
  </si>
  <si>
    <t>Montáž lešení prostorového rámového lehkého pracovního s podlahami Příplatek za první a každý další den použití lešení k ceně -1111</t>
  </si>
  <si>
    <t>-1526514363</t>
  </si>
  <si>
    <t>1409,475*30</t>
  </si>
  <si>
    <t>943211811</t>
  </si>
  <si>
    <t>Demontáž lešení prostorového rámového lehkého pracovního s podlahami s provozním zatížením tř. 3 do 200 kg/m2, výšky do 10 m</t>
  </si>
  <si>
    <t>1192138444</t>
  </si>
  <si>
    <t xml:space="preserve">Poznámka k souboru cen:_x000D_
1. Demontáž lešení prostorového rámového lehkého výšky přes 25 m se oceňuje individuálně. </t>
  </si>
  <si>
    <t>1409,475</t>
  </si>
  <si>
    <t>-795171968</t>
  </si>
  <si>
    <t>20,2*2+20,05</t>
  </si>
  <si>
    <t>1955015282</t>
  </si>
  <si>
    <t>60,45*120</t>
  </si>
  <si>
    <t>-13966436</t>
  </si>
  <si>
    <t>60,45</t>
  </si>
  <si>
    <t>-1066599838</t>
  </si>
  <si>
    <t>1796682174</t>
  </si>
  <si>
    <t>1617820220</t>
  </si>
  <si>
    <t>341</t>
  </si>
  <si>
    <t>1024203504</t>
  </si>
  <si>
    <t>"1*HSV+1*PSV" (130,71+114,02+285,12)*2</t>
  </si>
  <si>
    <t>342</t>
  </si>
  <si>
    <t>949111121</t>
  </si>
  <si>
    <t>Montáž lešení lehkého kozového trubkového ve schodišti o výšce lešeňové podlahy do 1,5 m</t>
  </si>
  <si>
    <t>sada</t>
  </si>
  <si>
    <t>112315113</t>
  </si>
  <si>
    <t xml:space="preserve">Poznámka k souboru cen:_x000D_
1. Množství měrných jednotek se určuje v počtu sad lešení (2 kozy a dřevěná podlaha). 2. V cenách nájmu jsou započteny i náklady na manipulaci s lešením. </t>
  </si>
  <si>
    <t>949111221</t>
  </si>
  <si>
    <t>Montáž lešení lehkého kozového trubkového Příplatek za první a každý další den použití lešení k ceně -1121</t>
  </si>
  <si>
    <t>1066581857</t>
  </si>
  <si>
    <t>3*30</t>
  </si>
  <si>
    <t>949111821</t>
  </si>
  <si>
    <t>Demontáž lešení lehkého kozového trubkového ve schodišti o výšce lešeňové podlahy do 1,5 m</t>
  </si>
  <si>
    <t>870978517</t>
  </si>
  <si>
    <t xml:space="preserve">Poznámka k souboru cen:_x000D_
1. Množství měrných jednotek se určuje v počtu sad lešení (2 kozy a dřevěná podlaha). </t>
  </si>
  <si>
    <t>949311112</t>
  </si>
  <si>
    <t>Montáž lešení trubkového do šachet (výtahových, potrubních) o půdorysné ploše do 6 m2, výšky přes 10 do 20 m</t>
  </si>
  <si>
    <t>634082266</t>
  </si>
  <si>
    <t xml:space="preserve">Poznámka k souboru cen:_x000D_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</si>
  <si>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0,35+4,15+6,95</t>
  </si>
  <si>
    <t>949311211</t>
  </si>
  <si>
    <t>Montáž lešení trubkového do šachet (výtahových, potrubních) Příplatek za první a každý další den použití lešení k ceně -1111, -1112 nebo -1113</t>
  </si>
  <si>
    <t>-466239975</t>
  </si>
  <si>
    <t>11,45*60</t>
  </si>
  <si>
    <t>949311812</t>
  </si>
  <si>
    <t>Demontáž lešení trubkového do šachet (výtahových, potrubních) o půdorysné ploše do 6 m2, výšky přes 10 do 20 m</t>
  </si>
  <si>
    <t>-1206687544</t>
  </si>
  <si>
    <t xml:space="preserve">Poznámka k souboru cen:_x000D_
1. Demontáž lešení trubkového do šachet výšky přes 50 m se oceňuje individuálně. </t>
  </si>
  <si>
    <t>11,45</t>
  </si>
  <si>
    <t>2101871340</t>
  </si>
  <si>
    <t>"1PP" 3,13+130,71</t>
  </si>
  <si>
    <t>"1.NP" 110,89</t>
  </si>
  <si>
    <t>"2.NP" 201,28+83,84</t>
  </si>
  <si>
    <t>952901114</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</si>
  <si>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přes 4 m</t>
  </si>
  <si>
    <t>-468547827</t>
  </si>
  <si>
    <t>"tělocvična" 187,93</t>
  </si>
  <si>
    <t>953312112</t>
  </si>
  <si>
    <t>Vložky svislé do dilatačních spár z polystyrenových desek fasádních včetně dodání a osazení, v jakémkoliv zdivu přes 10 do 20 mm</t>
  </si>
  <si>
    <t>2055817132</t>
  </si>
  <si>
    <t>12,5*(0,35+7,25)</t>
  </si>
  <si>
    <t>113107122</t>
  </si>
  <si>
    <t>Odstranění podkladů nebo krytů s přemístěním hmot na skládku na vzdálenost do 3 m nebo s naložením na dopravní prostředek v ploše jednotlivě do 50 m2 z kameniva hrubého drceného, o tl. vrstvy přes 100 do 200 mm</t>
  </si>
  <si>
    <t>716333403</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</si>
  <si>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</si>
  <si>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113107137</t>
  </si>
  <si>
    <t>Odstranění podkladů nebo krytů s přemístěním hmot na skládku na vzdálenost do 3 m nebo s naložením na dopravní prostředek v ploše jednotlivě do 50 m2 z betonu vyztuženého sítěmi, o tl. vrstvy přes 150 do 300 mm</t>
  </si>
  <si>
    <t>504741944</t>
  </si>
  <si>
    <t>plocha sever;</t>
  </si>
  <si>
    <t>plocha jih</t>
  </si>
  <si>
    <t>113107142</t>
  </si>
  <si>
    <t>Odstranění podkladů nebo krytů s přemístěním hmot na skládku na vzdálenost do 3 m nebo s naložením na dopravní prostředek v ploše jednotlivě do 50 m2 živičných, o tl. vrstvy přes 50 do 100 mm</t>
  </si>
  <si>
    <t>-1654424966</t>
  </si>
  <si>
    <t>chodník u objektu</t>
  </si>
  <si>
    <t>113107223</t>
  </si>
  <si>
    <t>Odstranění podkladů nebo krytů s přemístěním hmot na skládku na vzdálenost do 20 m nebo s naložením na dopravní prostředek v ploše jednotlivě přes 200 m2 z kameniva hrubého drceného, o tl. vrstvy přes 200 do 300 mm</t>
  </si>
  <si>
    <t>1924330257</t>
  </si>
  <si>
    <t>113107242</t>
  </si>
  <si>
    <t>Odstranění podkladů nebo krytů s přemístěním hmot na skládku na vzdálenost do 20 m nebo s naložením na dopravní prostředek v ploše jednotlivě přes 200 m2 živičných, o tl. vrstvy přes 50 do 100 mm</t>
  </si>
  <si>
    <t>-1495640903</t>
  </si>
  <si>
    <t>hřiště</t>
  </si>
  <si>
    <t>221,5</t>
  </si>
  <si>
    <t>113204111</t>
  </si>
  <si>
    <t>Vytrhání obrub s vybouráním lože, s přemístěním hmot na skládku na vzdálenost do 3 m nebo s naložením na dopravní prostředek záhonových</t>
  </si>
  <si>
    <t>509650479</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</si>
  <si>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</si>
  <si>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-155171407</t>
  </si>
  <si>
    <t>961055111</t>
  </si>
  <si>
    <t>Bourání základů z betonu železového</t>
  </si>
  <si>
    <t>1645564916</t>
  </si>
  <si>
    <t>staré základy</t>
  </si>
  <si>
    <t>79,4915</t>
  </si>
  <si>
    <t>zídka podél hřiště</t>
  </si>
  <si>
    <t>7,75</t>
  </si>
  <si>
    <t>962022490</t>
  </si>
  <si>
    <t>Bourání zdiva nadzákladového kamenného nebo smíšeného kamenného, na maltu cementovou, objemu do 1 m3</t>
  </si>
  <si>
    <t>462437327</t>
  </si>
  <si>
    <t xml:space="preserve">Poznámka k souboru cen:_x000D_
1. Bourání pilířů o průřezu přes 0,36 m2 se oceňuje cenami -2390 a - 2391, popř. -2490 a - 2491 jako bourání zdiva kamenného nadzákladového. </t>
  </si>
  <si>
    <t>962033121</t>
  </si>
  <si>
    <t>Bourání zdiva nadzákladového z tvárnic ztraceného bednění včetně výplně z betonu a výztuže objemu přes 1 m3</t>
  </si>
  <si>
    <t>610476557</t>
  </si>
  <si>
    <t>962052211</t>
  </si>
  <si>
    <t>Bourání zdiva železobetonového nadzákladového, objemu přes 1 m3</t>
  </si>
  <si>
    <t>-442003862</t>
  </si>
  <si>
    <t>šachta kolektoru</t>
  </si>
  <si>
    <t>kolektor</t>
  </si>
  <si>
    <t>11,52</t>
  </si>
  <si>
    <t>966003810</t>
  </si>
  <si>
    <t>Rozebrání dřevěného oplocení se sloupky osové vzdálenosti do 4,00 m, výšky do 2,50 m, osazených do hloubky 1,00 m s příčníky a dřevěnými sloupky z prken a latí</t>
  </si>
  <si>
    <t>248223261</t>
  </si>
  <si>
    <t>966008212</t>
  </si>
  <si>
    <t>Bourání odvodňovacího žlabu s odklizením a uložením vybouraného materiálu na skládku na vzdálenost do 10 m nebo s naložením na dopravní prostředek z betonových příkopových tvárnic nebo desek šířky přes 500 do 800 mm</t>
  </si>
  <si>
    <t>-101623898</t>
  </si>
  <si>
    <t xml:space="preserve">Poznámka k souboru cen:_x000D_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</si>
  <si>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966071711</t>
  </si>
  <si>
    <t>Bourání plotových sloupků a vzpěr ocelových trubkových nebo profilovaných výšky do 2,50 m zabetonovaných</t>
  </si>
  <si>
    <t>-609138247</t>
  </si>
  <si>
    <t>966071822</t>
  </si>
  <si>
    <t>Rozebrání oplocení z pletiva drátěného se čtvercovými oky, výšky přes 1,6 do 2,0 m</t>
  </si>
  <si>
    <t>-166922988</t>
  </si>
  <si>
    <t xml:space="preserve">Poznámka k souboru cen:_x000D_
1. V cenách nejsou započteny náklady na demontáž sloupků. </t>
  </si>
  <si>
    <t>-2093570151</t>
  </si>
  <si>
    <t>969R001</t>
  </si>
  <si>
    <t>Demolice stávající kanalizační šachty</t>
  </si>
  <si>
    <t>-400803612</t>
  </si>
  <si>
    <t>-1300762140</t>
  </si>
  <si>
    <t>524761238</t>
  </si>
  <si>
    <t>-338634420</t>
  </si>
  <si>
    <t>454,095*9 'Přepočtené koeficientem množství</t>
  </si>
  <si>
    <t>997013801</t>
  </si>
  <si>
    <t>Poplatek za uložení stavebního odpadu na skládce (skládkovné) betonového</t>
  </si>
  <si>
    <t>1591549662</t>
  </si>
  <si>
    <t>609513163</t>
  </si>
  <si>
    <t>-849772553</t>
  </si>
  <si>
    <t>-1394981414</t>
  </si>
  <si>
    <t>997221845</t>
  </si>
  <si>
    <t>Poplatek za uložení stavebního odpadu na skládce (skládkovné) z asfaltových povrchů</t>
  </si>
  <si>
    <t>-603572189</t>
  </si>
  <si>
    <t>-85092568</t>
  </si>
  <si>
    <t>969R002</t>
  </si>
  <si>
    <t>Zrušení stávající kanalizace vč. odstranění potrubí a zemních prací</t>
  </si>
  <si>
    <t>-1778801698</t>
  </si>
  <si>
    <t>292109011</t>
  </si>
  <si>
    <t>711111001</t>
  </si>
  <si>
    <t>Provedení izolace proti zemní vlhkosti natěradly a tmely za studena na ploše vodorovné V nátěrem penetračním</t>
  </si>
  <si>
    <t>1051091632</t>
  </si>
  <si>
    <t xml:space="preserve">Poznámka k souboru cen:_x000D_
1. Izolace plochy jednotlivě do 10 m2 se oceňují skladebně cenou příslušné izolace a cenou 711 19-9095 Příplatek za plochu do 10 m2. </t>
  </si>
  <si>
    <t>"skladba č. 3 (izolace základové desky)" 19,547*19,701</t>
  </si>
  <si>
    <t>"skladba č. 4 (izolace stropu suterénu - parozábrana)" (0,504+5,893+0,504)*(3,85+2*0,504)</t>
  </si>
  <si>
    <t>711112001</t>
  </si>
  <si>
    <t>Provedení izolace proti zemní vlhkosti natěradly a tmely za studena na ploše svislé S nátěrem penetračním</t>
  </si>
  <si>
    <t>1609890214</t>
  </si>
  <si>
    <t xml:space="preserve">"stěny suterénu" </t>
  </si>
  <si>
    <t>(19,547+19,7)*2*4,0</t>
  </si>
  <si>
    <t>19,70*1,0/2</t>
  </si>
  <si>
    <t>(19,371+1,0)*(2,34+0,50)</t>
  </si>
  <si>
    <t>111631500</t>
  </si>
  <si>
    <t>lak asfaltový penetrační (MJ t) bal 9 kg</t>
  </si>
  <si>
    <t>1905440402</t>
  </si>
  <si>
    <t>"vodorovná izolace" 418,62*0,3*0,001</t>
  </si>
  <si>
    <t>"svislá izolace" 381,68*0,35*0,001</t>
  </si>
  <si>
    <t>711131101</t>
  </si>
  <si>
    <t>Provedení izolace proti zemní vlhkosti pásy na sucho AIP nebo tkaniny na ploše vodorovné V</t>
  </si>
  <si>
    <t>-1489768126</t>
  </si>
  <si>
    <t xml:space="preserve">Poznámka k souboru cen:_x000D_
1. Izolace plochy jednotlivě do 10 m2 se oceňují skladebně cenou příslušné izolace a cenou 711 19-9096 Příplatek za plochu do 10 m2 a to jen při položení pásů za použití natěradel za horka. </t>
  </si>
  <si>
    <t>"skladba č. 3 (izolace základové desky -geotextilie na štěrkovém podsypu)" 19,547*19,701</t>
  </si>
  <si>
    <t>"skladba č. 3 (izolace základové desky -geotextilie - ochrana hydroizolace)" 19,547*19,701</t>
  </si>
  <si>
    <t>"skladba č. 4 (hydroizolace do asfaltu)" (0,504+5,893+0,504)*(3,85+2*0,504)</t>
  </si>
  <si>
    <t>986949520</t>
  </si>
  <si>
    <t>"skladba č. 3 (izolace základové desky)" 19,547*19,701*1,11*2</t>
  </si>
  <si>
    <t>711132101</t>
  </si>
  <si>
    <t>Provedení izolace proti zemní vlhkosti pásy na sucho AIP nebo tkaniny na ploše svislé S</t>
  </si>
  <si>
    <t>-857109947</t>
  </si>
  <si>
    <t>205</t>
  </si>
  <si>
    <t>52117453</t>
  </si>
  <si>
    <t>"skladba č. 3 (izolace základové desky - 1x asf. pás s Al vložkou )" 19,547*19,701</t>
  </si>
  <si>
    <t>628331590</t>
  </si>
  <si>
    <t>pás těžký asfaltovaný G 200 S40</t>
  </si>
  <si>
    <t>214270539</t>
  </si>
  <si>
    <t>"skladba č. 4 (izolace stropu suterénu - parozábrana)" (0,504+5,893+0,504)*(3,85+2*0,504)*1,15</t>
  </si>
  <si>
    <t>"skladba č. 4 (asf. pás s vložkou ze skelné tkaniny " (0,504+5,893+0,504)*(3,85+2*0,504)*1,15</t>
  </si>
  <si>
    <t>628361090</t>
  </si>
  <si>
    <t>pás těžký asfaltovaný s Al folií nosnou vložkou mineralní posyp</t>
  </si>
  <si>
    <t>-1691200383</t>
  </si>
  <si>
    <t>"skladba č. 3 (izolace základové desky - 1x asf. pás s Al vložkou )" 19,547*19,701*1,15</t>
  </si>
  <si>
    <t>(19,547+19,7)*2*4,0*1,2</t>
  </si>
  <si>
    <t>19,70*1,0/2*1,2</t>
  </si>
  <si>
    <t>(19,371+1,0)*(2,34+0,50)*1,2</t>
  </si>
  <si>
    <t>210</t>
  </si>
  <si>
    <t>72576015</t>
  </si>
  <si>
    <t xml:space="preserve">"překrytí geotextilie separační fólií" </t>
  </si>
  <si>
    <t>-115583794</t>
  </si>
  <si>
    <t>385,095*1,1 'Přepočtené koeficientem množství</t>
  </si>
  <si>
    <t>2014503963</t>
  </si>
  <si>
    <t>712</t>
  </si>
  <si>
    <t>Povlakové krytiny</t>
  </si>
  <si>
    <t>712311101</t>
  </si>
  <si>
    <t>Provedení povlakové krytiny střech plochých do 10 st. natěradly a tmely za studena nátěrem lakem penetračním nebo asfaltovým</t>
  </si>
  <si>
    <t>1196800410</t>
  </si>
  <si>
    <t xml:space="preserve">Poznámka k souboru cen:_x000D_
1. Povlakové krytiny střech jednotlivě do 10 m2 se oceňují skladebně cenou příslušné izolace a cenou 712 39-9095 Příplatek za plochu do 10 m2. </t>
  </si>
  <si>
    <t>"skladba č. 1" (12,45+2*0,10)*(18,80+2*0,10)</t>
  </si>
  <si>
    <t>"skladba č. 5" (0,20+6,055+0,10)*(12,65+2*0,10)</t>
  </si>
  <si>
    <t>-2113732504</t>
  </si>
  <si>
    <t>712341559</t>
  </si>
  <si>
    <t>Provedení povlakové krytiny střech plochých do 10 st. pásy přitavením NAIP v plné ploše</t>
  </si>
  <si>
    <t>-1105441181</t>
  </si>
  <si>
    <t xml:space="preserve">Poznámka k souboru cen:_x000D_
1. Povlakové krytiny střech jednotlivě do 10 m2 se oceňují skladebně cenou příslušné izolace a cenou 712 39-9097 Příplatek za plochu do 10 m2. </t>
  </si>
  <si>
    <t>-1311923191</t>
  </si>
  <si>
    <t>712363001</t>
  </si>
  <si>
    <t>Provedení povlakové krytiny střech plochých do 10 st. fólií termoplastickou mPVC (měkčené PVC) rozvinutí a natažení fólie v ploše</t>
  </si>
  <si>
    <t>1928777841</t>
  </si>
  <si>
    <t xml:space="preserve">"skladba č. 1" </t>
  </si>
  <si>
    <t>(12,45+0,50+0,75)*(18,80+0,50+0,75)</t>
  </si>
  <si>
    <t>"vytažení na atiku" (12,45+18,80)*2*0,80</t>
  </si>
  <si>
    <t>"skladba č. 5" (6,055+0,20)*(12,65+2*0,50)</t>
  </si>
  <si>
    <t>"vytažení na atiku" (6,055+12,65)*2*0,80</t>
  </si>
  <si>
    <t>712363003</t>
  </si>
  <si>
    <t>Provedení povlakové krytiny střech plochých do 10 st. fólií termoplastickou mPVC (měkčené PVC) vytvoření spoje dvou pásů fólií horkovzdušným navařením</t>
  </si>
  <si>
    <t>-2020601515</t>
  </si>
  <si>
    <t>439,994/1,2</t>
  </si>
  <si>
    <t>283220560</t>
  </si>
  <si>
    <t>fólie střešní mPVC k přitížení 1,5 mm</t>
  </si>
  <si>
    <t>1707027958</t>
  </si>
  <si>
    <t>439,994*1,15 'Přepočtené koeficientem množství</t>
  </si>
  <si>
    <t>283220700</t>
  </si>
  <si>
    <t>roh vnitřní pro střešní fólie mPVC</t>
  </si>
  <si>
    <t>-172738709</t>
  </si>
  <si>
    <t>283220710</t>
  </si>
  <si>
    <t>roh vnější pro střešní fólie mPVC</t>
  </si>
  <si>
    <t>-1830592606</t>
  </si>
  <si>
    <t>712391171</t>
  </si>
  <si>
    <t>Provedení povlakové krytiny střech plochých do 10 st. -ostatní práce provedení vrstvy textilní podkladní</t>
  </si>
  <si>
    <t>-1537680684</t>
  </si>
  <si>
    <t xml:space="preserve">Poznámka k souboru cen:_x000D_
1. Cenami -9095 až -9097 lze oceňovat jen tehdy, nepřesáhne-li součet plochy vodorovné a svislé izolační vrstvy 10 m2. 2. Cenou -9095 až -9097 nelze oceňovat opravy a údržbu povlakové krytiny. </t>
  </si>
  <si>
    <t>693110620</t>
  </si>
  <si>
    <t>geotextilie z polyesterových vláken netkaná, 300 g/m2, šíře 200 cm</t>
  </si>
  <si>
    <t>1600418984</t>
  </si>
  <si>
    <t>85,381*1,15 'Přepočtené koeficientem množství</t>
  </si>
  <si>
    <t>712391172</t>
  </si>
  <si>
    <t>Provedení povlakové krytiny střech plochých do 10 st. -ostatní práce provedení vrstvy textilní ochranné</t>
  </si>
  <si>
    <t>1045860608</t>
  </si>
  <si>
    <t>85,381</t>
  </si>
  <si>
    <t>693110640</t>
  </si>
  <si>
    <t>geotextilie z polyesterových vláken netkaná, 500 g/m2, šíře 200 cm</t>
  </si>
  <si>
    <t>-1309551556</t>
  </si>
  <si>
    <t>712391382</t>
  </si>
  <si>
    <t>Provedení povlakové krytiny střech plochých do 10 st. -ostatní práce dokončení izolace násypem z hrubého kameniva frakce 16 - 22, tl. 50 mm</t>
  </si>
  <si>
    <t>-2078884391</t>
  </si>
  <si>
    <t>583374030</t>
  </si>
  <si>
    <t>kamenivo dekorační (kačírek) frakce 16/32</t>
  </si>
  <si>
    <t>-1361954091</t>
  </si>
  <si>
    <t>85,381*0,0825 'Přepočtené koeficientem množství</t>
  </si>
  <si>
    <t>998712102</t>
  </si>
  <si>
    <t>Přesun hmot pro povlakové krytiny stanovený z hmotnosti přesunovaného materiálu vodorovná dopravní vzdálenost do 50 m v objektech výšky přes 6 do 12 m</t>
  </si>
  <si>
    <t>1530012411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</si>
  <si>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</si>
  <si>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279</t>
  </si>
  <si>
    <t>713111111</t>
  </si>
  <si>
    <t>Montáž tepelné izolace stropů rohožemi, pásy, dílci, deskami, bloky (izolační materiál ve specifikaci) vrchem bez překrytí lepenkou kladenými volně</t>
  </si>
  <si>
    <t>621531545</t>
  </si>
  <si>
    <t>"skladba č. 4 (izolace stropu suterénu )" (0,504+5,893+0,504)*(3,85+2*0,504)</t>
  </si>
  <si>
    <t>280</t>
  </si>
  <si>
    <t>-1386319773</t>
  </si>
  <si>
    <t>"skladba č. 4 (izolace stropu suterénu )" (0,504+5,893+0,504)*(3,85+2*0,504)*0,20*1,05</t>
  </si>
  <si>
    <t>281</t>
  </si>
  <si>
    <t>-1347648972</t>
  </si>
  <si>
    <t>"podlahy v suterénu" 318,64</t>
  </si>
  <si>
    <t>"2.NP" 285,12</t>
  </si>
  <si>
    <t>283759140</t>
  </si>
  <si>
    <t>deska z pěnového polystyrenu pro trvalé zatížení v tlaku (max. 3000 kg/m2) 1000 x 500 x 100 mm</t>
  </si>
  <si>
    <t>-1995099536</t>
  </si>
  <si>
    <t>318,64*1,02 'Přepočtené koeficientem množství</t>
  </si>
  <si>
    <t>1170760573</t>
  </si>
  <si>
    <t>"1.NP" 110,89*1,05</t>
  </si>
  <si>
    <t>"2.NP" 285,12*1,05</t>
  </si>
  <si>
    <t>713121211</t>
  </si>
  <si>
    <t>Montáž tepelné izolace podlah okrajovými pásky kladenými volně</t>
  </si>
  <si>
    <t>-333049616</t>
  </si>
  <si>
    <t>631527010</t>
  </si>
  <si>
    <t>pásek izolační minerální podlahový λ-0.036 15x100x1000 mm</t>
  </si>
  <si>
    <t>85356652</t>
  </si>
  <si>
    <t>260</t>
  </si>
  <si>
    <t>713131141</t>
  </si>
  <si>
    <t>Montáž tepelné izolace stěn rohožemi, pásy, deskami, dílci, bloky (izolační materiál ve specifikaci) lepením celoplošně</t>
  </si>
  <si>
    <t>1774190061</t>
  </si>
  <si>
    <t>261</t>
  </si>
  <si>
    <t>283764040</t>
  </si>
  <si>
    <t>deska z polystyrénu XPS, hrana rovná a strukturovaný povrch lambda 0,033 [W/mK] 1250 x 600 mm</t>
  </si>
  <si>
    <t>-1151629213</t>
  </si>
  <si>
    <t>381,68*0,15*1,05</t>
  </si>
  <si>
    <t>60,115*1,02 'Přepočtené koeficientem množství</t>
  </si>
  <si>
    <t>-39271765</t>
  </si>
  <si>
    <t>-1560949025</t>
  </si>
  <si>
    <t>-1439825682</t>
  </si>
  <si>
    <t>"1PP" 187,93</t>
  </si>
  <si>
    <t xml:space="preserve">"2.NP" 57,24+57,24+68,08 </t>
  </si>
  <si>
    <t>1134150846</t>
  </si>
  <si>
    <t>4,05+1,44</t>
  </si>
  <si>
    <t>-2111347402</t>
  </si>
  <si>
    <t>"1.NP" 6,80+4,60</t>
  </si>
  <si>
    <t>"2.NP" 4,56+6,36+4,47+7,52+5,20</t>
  </si>
  <si>
    <t>-232032025</t>
  </si>
  <si>
    <t>764101101</t>
  </si>
  <si>
    <t>Montáž krytiny z plechu s úpravou u okapů, prostupů a výčnělků střechy rovné drážkováním ze svitků šířky do 30 st. do 600 mm, sklon střechy</t>
  </si>
  <si>
    <t>1261702430</t>
  </si>
  <si>
    <t>138241110</t>
  </si>
  <si>
    <t>plech pozinkovaný 275 g/m2 ve svitku 0,55 x 1000 mm</t>
  </si>
  <si>
    <t>-1729798954</t>
  </si>
  <si>
    <t>65*4,71*0,001*1,2</t>
  </si>
  <si>
    <t>764204105-3</t>
  </si>
  <si>
    <t>oplechování nad atikou š.300 mm, RŠ 105 mm, elox. hliník10</t>
  </si>
  <si>
    <t>-722374872</t>
  </si>
  <si>
    <t>764204109-4</t>
  </si>
  <si>
    <t xml:space="preserve">oplechování atiky š.300 mm, RŠ 460 mm, elox. hliník </t>
  </si>
  <si>
    <t>-1263675805</t>
  </si>
  <si>
    <t>764204111-1</t>
  </si>
  <si>
    <t xml:space="preserve">oplechování atiky š.500 mm, RŠ 800 mm, elox. hliník </t>
  </si>
  <si>
    <t>1937826180</t>
  </si>
  <si>
    <t>49,5</t>
  </si>
  <si>
    <t>764204111-2</t>
  </si>
  <si>
    <t>oplechování atiky š.750 mm, RŠ 1050 mm, elox. hliník</t>
  </si>
  <si>
    <t>-1009092343</t>
  </si>
  <si>
    <t>764205146</t>
  </si>
  <si>
    <t>Montáž oplechování horních ploch zdí a nadezdívek (atik) Příplatek k cenám za zvýšenou pracnost při provedení rohu nebo koutu přes rš 400 mm</t>
  </si>
  <si>
    <t>1631124497</t>
  </si>
  <si>
    <t>49,5+33</t>
  </si>
  <si>
    <t>764226404-1</t>
  </si>
  <si>
    <t>Oplechování parapetů z hliníkového plechu rovných mechanicky kotvené, bez rohů rš 305 mm</t>
  </si>
  <si>
    <t>-740833368</t>
  </si>
  <si>
    <t xml:space="preserve">parapet hl. 200 mm, RŠ 305 mm, elox. hliník_x000D_
</t>
  </si>
  <si>
    <t>-620324564</t>
  </si>
  <si>
    <t>764226406-2</t>
  </si>
  <si>
    <t>Oplechování parapetů z hliníkového plechu rovných mechanicky kotvené, bez rohů rš 555 mm</t>
  </si>
  <si>
    <t>1900761913</t>
  </si>
  <si>
    <t xml:space="preserve">parapet hl. 450 mm, RŠ 555 mm, elox. hliník_x000D_
</t>
  </si>
  <si>
    <t>-503819354</t>
  </si>
  <si>
    <t>356985801</t>
  </si>
  <si>
    <t xml:space="preserve">okapový žlab, průměr 100 mm, RŠ 250 mm, elox. hliník_x000D_
</t>
  </si>
  <si>
    <t>1967918793</t>
  </si>
  <si>
    <t>-1134156296</t>
  </si>
  <si>
    <t>-217629144</t>
  </si>
  <si>
    <t>1483413992</t>
  </si>
  <si>
    <t xml:space="preserve">svodová roura, průměr 80 mm, alex. hliník_x000D_
</t>
  </si>
  <si>
    <t>316182439</t>
  </si>
  <si>
    <t>2119986017</t>
  </si>
  <si>
    <t>-384879277</t>
  </si>
  <si>
    <t>"viz tab. zam. kci" 22+9,6+17,3+30+32</t>
  </si>
  <si>
    <t>766-R48</t>
  </si>
  <si>
    <t xml:space="preserve">dřevěné madlo (dub) pr. 42,4 mm_x000D_
</t>
  </si>
  <si>
    <t>-1340177291</t>
  </si>
  <si>
    <t>439</t>
  </si>
  <si>
    <t>766416233</t>
  </si>
  <si>
    <t>Montáž obložení stěn plochy přes 5 m2 panely obkladovými dýhovanými, plochy přes 1,50 m2</t>
  </si>
  <si>
    <t>-523137373</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</si>
  <si>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</si>
  <si>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((18,70+10,05)*2-2,2-1,2-2,0)*2,15</t>
  </si>
  <si>
    <t>440</t>
  </si>
  <si>
    <t>606211350</t>
  </si>
  <si>
    <t>překližka truhlářská BK 125 x 250 cm, jakost B/C tl 15 mm</t>
  </si>
  <si>
    <t>2112612301</t>
  </si>
  <si>
    <t>112,015*1,15</t>
  </si>
  <si>
    <t>766417211</t>
  </si>
  <si>
    <t>Montáž obložení stěn rošt podkladový</t>
  </si>
  <si>
    <t>2123203235</t>
  </si>
  <si>
    <t>((18,70+10,05)*2-2,2-1,2-2,0)*3</t>
  </si>
  <si>
    <t>605161000</t>
  </si>
  <si>
    <t>řezivo smrkové sušené tl. 30mm</t>
  </si>
  <si>
    <t>1126305447</t>
  </si>
  <si>
    <t>"pro podkladní rošt obkladu rozměr 50/30 mm" 156,3*0,05*0,03*1,15</t>
  </si>
  <si>
    <t>432</t>
  </si>
  <si>
    <t>766495100</t>
  </si>
  <si>
    <t>Ostatní práce zhotovení otvorů pro instalační dvířka, plochy přes 0,25 do 0,90 m2</t>
  </si>
  <si>
    <t>-1498111127</t>
  </si>
  <si>
    <t xml:space="preserve">Poznámka k souboru cen:_x000D_
1. V ceně -2100 není započteno olištování; toto olištování se oceňuje cenou 766 69-9761 až -9763 Překrytí spár stěn lištou. </t>
  </si>
  <si>
    <t>187</t>
  </si>
  <si>
    <t>80822777</t>
  </si>
  <si>
    <t>"31P" 3</t>
  </si>
  <si>
    <t>"31L" 4</t>
  </si>
  <si>
    <t>766-31P</t>
  </si>
  <si>
    <t>31/P - dveře 700 x 1970 mm, pravé, plné, otvíravé, HPL laminát, ocelová záruben š. 150 mm, cylindrický zámek</t>
  </si>
  <si>
    <t>-686404437</t>
  </si>
  <si>
    <t>766-31L</t>
  </si>
  <si>
    <t>31/L - dveře 700 x 1970 mm, levé, plné, otvíravé, HPL laminát, ocelová záruben š. 150 mm, cylindrický zámek</t>
  </si>
  <si>
    <t>-1588362359</t>
  </si>
  <si>
    <t>1346130747</t>
  </si>
  <si>
    <t>"32P" 2</t>
  </si>
  <si>
    <t>"32L" 6</t>
  </si>
  <si>
    <t>"41L" 1</t>
  </si>
  <si>
    <t>"33P" 1</t>
  </si>
  <si>
    <t>"34P" 1</t>
  </si>
  <si>
    <t>"35P" 1</t>
  </si>
  <si>
    <t>"35L" 3</t>
  </si>
  <si>
    <t>766-32P</t>
  </si>
  <si>
    <t>32/P - dveře 800 x 1970 mm, pravé, plné, otvíravé, HPL laminát, ocelová záruben š. 150 mm, cylindrický zámek</t>
  </si>
  <si>
    <t>-898601119</t>
  </si>
  <si>
    <t>766-32L</t>
  </si>
  <si>
    <t>32/L - dveře 800 x 1970 mm, levé, plné, otvíravé, HPL laminát, ocelová záruben š. 150 mm, cylindrický zámek</t>
  </si>
  <si>
    <t>-1199949992</t>
  </si>
  <si>
    <t>766-41L</t>
  </si>
  <si>
    <t>41/L - dveře 800 x 1970 mm, levé, plné, otvíravé, HPL laminát, ocelová záruben š. 200 mm, cylindrický zámek</t>
  </si>
  <si>
    <t>1188060968</t>
  </si>
  <si>
    <t>766-33P</t>
  </si>
  <si>
    <t>33/P - dveře 900 x 1970 mm, pravé, plné, otvíravé, HPL laminát, ocelová záruben š. 100 mm, cylindrický zámek</t>
  </si>
  <si>
    <t>-653020459</t>
  </si>
  <si>
    <t>766-34P</t>
  </si>
  <si>
    <t>34/P - dveře 900 x 1970 mm, pravé, plné, otvíravé, HPL laminát, ocelová záruben š. 150 mm, cylindrický zámek, vodorovné madlo pro invalidy ve výšce 800-900 mm n.p.</t>
  </si>
  <si>
    <t>-656473552</t>
  </si>
  <si>
    <t>766-35P</t>
  </si>
  <si>
    <t>35/P - dveře 900 x 1970 mm, pravé, plné, otvíravé, HPL laminát, ocelová záruben š. 300 mm, cylindrický zámek</t>
  </si>
  <si>
    <t>788285118</t>
  </si>
  <si>
    <t>766-35L</t>
  </si>
  <si>
    <t>35/L - dveře 900 x 1970 mm, levé, plné, otvíravé, HPL laminát, ocelová záruben š. 300 mm, cylindrický zámek</t>
  </si>
  <si>
    <t>1699311325</t>
  </si>
  <si>
    <t>766660011</t>
  </si>
  <si>
    <t>Montáž dveřních křídel dřevěných nebo plastových otevíravých do ocelové zárubně povrchově upravených dvoukřídlových, šířky do 1450 mm</t>
  </si>
  <si>
    <t>1215392293</t>
  </si>
  <si>
    <t>"36L" 1</t>
  </si>
  <si>
    <t>"40P" 1</t>
  </si>
  <si>
    <t>766-36L</t>
  </si>
  <si>
    <t>36/L - dvoukřídlé dveře 1000 x 1970 mm, levé, plné, otvíravé, HPL laminát, ocelová záruben š. 150 mm, cylindrický zámek</t>
  </si>
  <si>
    <t>1555675370</t>
  </si>
  <si>
    <t>766-40P</t>
  </si>
  <si>
    <t>40/P - dvoukřídlé dveře 900+400 x 1970 mm, pravé, prosklené, otvíravé, hliníkový rám, cylindrický zámek</t>
  </si>
  <si>
    <t>836489817</t>
  </si>
  <si>
    <t>766660012</t>
  </si>
  <si>
    <t>Montáž dveřních křídel dřevěných nebo plastových otevíravých do ocelové zárubně povrchově upravených dvoukřídlových, šířky přes 1450 mm</t>
  </si>
  <si>
    <t>-49676332</t>
  </si>
  <si>
    <t>"37P" 1</t>
  </si>
  <si>
    <t>"38L" 1</t>
  </si>
  <si>
    <t>766-37P</t>
  </si>
  <si>
    <t>37/P - dvoukřídlé dveře 1600 x 1970 mm, pravé, plné, otvíravé, HPL laminát, ocelová záruben š. 100 mm, cylindrický zámek</t>
  </si>
  <si>
    <t>642564313</t>
  </si>
  <si>
    <t>766-38L</t>
  </si>
  <si>
    <t>38/L - dvoukřídlé dveře 1800 x 1970 mm, levé, plné, otvíravé, HPL laminát, ocelová záruben š. 100 mm, cylindrický zámek</t>
  </si>
  <si>
    <t>-1923507810</t>
  </si>
  <si>
    <t>191</t>
  </si>
  <si>
    <t>1999954604</t>
  </si>
  <si>
    <t>"39P" 1</t>
  </si>
  <si>
    <t>766-39P</t>
  </si>
  <si>
    <t>39/P - dvoukřídlé dveře 1600 x 1970 mm, pravé, plné, otvíravé, ocelové, ocelová záruben š. 100 mm, cylindrický zámek, EW 45 DP1 - C2</t>
  </si>
  <si>
    <t>-1536000655</t>
  </si>
  <si>
    <t>497207668</t>
  </si>
  <si>
    <t>-1956033709</t>
  </si>
  <si>
    <t>767-O.40</t>
  </si>
  <si>
    <t>O.40 - bodový střešní světlík s přesklívací kopulí, s kolmou manžetou, světlý rozměr 1000 x 1000 mm, zasklení tep. iz. dvojsklem, spodní bepečnostní sklo</t>
  </si>
  <si>
    <t>-1422751060</t>
  </si>
  <si>
    <t>7675311R1</t>
  </si>
  <si>
    <t>Venkovní čistící rohož 3500x2200, z pružných gumových vlnovek přinýtovaných k hliníkovýcm páskům, výška 28mm, zapuštěná do Al rámu</t>
  </si>
  <si>
    <t>-1316303481</t>
  </si>
  <si>
    <t>7675311R2</t>
  </si>
  <si>
    <t>Vnitřní čistící rohož 2700x2450, kombinace kartáčových a gumových pásku na AL profilech, výška 27mm, zapuštěná do Al rámu</t>
  </si>
  <si>
    <t>1355371174</t>
  </si>
  <si>
    <t>767627121-1</t>
  </si>
  <si>
    <t>Montáž zastiňujících žaluzií lamelových venkovních pro okna plastová</t>
  </si>
  <si>
    <t>444596266</t>
  </si>
  <si>
    <t>"viz tab. zam. kci" "O27-O42" (7,15*1,45)+(1*2,2)+(2*2,2)+(7*2,2)+(7,15*2,2)+(1*2,2)+(2*2,2)+(7*2,2)+(5,4*2,1)+(1,9*0,5)+(1,9*0,5)</t>
  </si>
  <si>
    <t>767881112</t>
  </si>
  <si>
    <t>Montáž záchytného systému proti pádu sloupků samostatných nebo v systému s poddajným kotvícím vedením do železobetonu chemickou kotvou</t>
  </si>
  <si>
    <t>-765489604</t>
  </si>
  <si>
    <t xml:space="preserve">Poznámka k souboru cen:_x000D_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</si>
  <si>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553X002</t>
  </si>
  <si>
    <t>Zádržný systém, kotvící bod</t>
  </si>
  <si>
    <t>971619875</t>
  </si>
  <si>
    <t>767995114</t>
  </si>
  <si>
    <t>Montáž ostatních atypických zámečnických konstrukcí hmotnosti přes 20 do 50 kg</t>
  </si>
  <si>
    <t>1539973528</t>
  </si>
  <si>
    <t xml:space="preserve">Poznámka k souboru cen:_x000D_
1. Určení cen se řídí hmotností jednotlivě montovaného dílu konstrukce. </t>
  </si>
  <si>
    <t>"nosná konstrukce zasklení vchodu" 5*6,478*12,4*2</t>
  </si>
  <si>
    <t>553.X001</t>
  </si>
  <si>
    <t>Nosná konstrukce zasklení vchodu</t>
  </si>
  <si>
    <t>-1827251089</t>
  </si>
  <si>
    <t>767-R20</t>
  </si>
  <si>
    <t>Exteriérové fasádní lamely fixní (nepohyblivé) ukotvené v rovině plochy fasády nerezovám lankem, barevnost dle architekta, plocha výpletu 203 m2, plocha lamel 65,1 m2</t>
  </si>
  <si>
    <t>1740609034</t>
  </si>
  <si>
    <t>767-R21</t>
  </si>
  <si>
    <t>Vnitřní rolovací mříž 2000x2700, po stranách vedena ve vodících profilech, pohon 230V, ovládání uzamykatelným směrovým klíčovým ovladačem</t>
  </si>
  <si>
    <t>-2071886272</t>
  </si>
  <si>
    <t>767-R23</t>
  </si>
  <si>
    <t>Montáž stěn a příček pro zasklení z hliníkových profilů, plochy jednotlivých stěn přes 6 do 9 m2</t>
  </si>
  <si>
    <t>373013824</t>
  </si>
  <si>
    <t xml:space="preserve">Poznámka k souboru cen:_x000D_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</si>
  <si>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"O21" 3,5*2,35</t>
  </si>
  <si>
    <t>117</t>
  </si>
  <si>
    <t>767-O.21</t>
  </si>
  <si>
    <t>O.21 - prosklená stěna 3,5 x 2,35 m s dvoukřídlými dveřmi 1800 x 2270 mm, ostatní křídla pevná, hliníkové bílé rámy, zasklení tepelně iz. dvojsklem, bezpečnostní sklo, kontrastní značení na skle</t>
  </si>
  <si>
    <t>-2086957188</t>
  </si>
  <si>
    <t>767113130</t>
  </si>
  <si>
    <t>Montáž stěn a příček pro zasklení z hliníkových profilů, plochy jednotlivých stěn přes 9 do 12 m2</t>
  </si>
  <si>
    <t>1350369784</t>
  </si>
  <si>
    <t>"O22" (3,5*3)+(1,8*2,27)</t>
  </si>
  <si>
    <t>118</t>
  </si>
  <si>
    <t>767-O.22</t>
  </si>
  <si>
    <t>O.22 - prosklená stěna 3,5 x 3 m, v interiéru s dvoukřídlými dveřmi 1800 x 2270 mm, ostatní křídla pevná, s nadsvětlíkem, hliníkové bílé rámy, bezpečnostní sklo, kontrastní značení na skle</t>
  </si>
  <si>
    <t>1172752765</t>
  </si>
  <si>
    <t>553Zal1</t>
  </si>
  <si>
    <t>Žaluzie pro okno O27</t>
  </si>
  <si>
    <t>302099288</t>
  </si>
  <si>
    <t>553Zal2</t>
  </si>
  <si>
    <t>Žaluzie pro okno O28</t>
  </si>
  <si>
    <t>2102525842</t>
  </si>
  <si>
    <t>553Zal3</t>
  </si>
  <si>
    <t>Žaluzie pro okno O29</t>
  </si>
  <si>
    <t>-1462305128</t>
  </si>
  <si>
    <t>553Zal4</t>
  </si>
  <si>
    <t>Žaluzie pro okno O30</t>
  </si>
  <si>
    <t>693219053</t>
  </si>
  <si>
    <t>553Zal5</t>
  </si>
  <si>
    <t>Žaluzie pro okno O34</t>
  </si>
  <si>
    <t>-1534990552</t>
  </si>
  <si>
    <t>553Zal6</t>
  </si>
  <si>
    <t>Žaluzie pro okno O35</t>
  </si>
  <si>
    <t>604682969</t>
  </si>
  <si>
    <t>553Zal7</t>
  </si>
  <si>
    <t>Žaluzie pro okno O36</t>
  </si>
  <si>
    <t>-864729230</t>
  </si>
  <si>
    <t>553Zal8</t>
  </si>
  <si>
    <t>Žaluzie pro okno O39</t>
  </si>
  <si>
    <t>-86852657</t>
  </si>
  <si>
    <t>767-R</t>
  </si>
  <si>
    <t>1978096134</t>
  </si>
  <si>
    <t>"O.24" 1,9*0,5</t>
  </si>
  <si>
    <t>"O.25" 1,9*0,5</t>
  </si>
  <si>
    <t>"O.26" 1,1*2,35</t>
  </si>
  <si>
    <t>"O27" 7,15*1,45</t>
  </si>
  <si>
    <t>"O28" 1*2,2</t>
  </si>
  <si>
    <t>"O29" 2*2,2</t>
  </si>
  <si>
    <t>"O31" 1,2*2,1</t>
  </si>
  <si>
    <t>"O32" 3,5*2,1</t>
  </si>
  <si>
    <t>"O37" 7*2,2</t>
  </si>
  <si>
    <t>"O33" 0,9*2,1</t>
  </si>
  <si>
    <t>"O34" 7,15*2,2</t>
  </si>
  <si>
    <t>"O35" 1*2,2</t>
  </si>
  <si>
    <t>"O36" 2*2,2</t>
  </si>
  <si>
    <t>"O38" 2,6*0,5</t>
  </si>
  <si>
    <t>"O39" 5,4*2,1</t>
  </si>
  <si>
    <t>"O41" 1,9*0,5</t>
  </si>
  <si>
    <t>"O42" 1,9*0,5</t>
  </si>
  <si>
    <t>119</t>
  </si>
  <si>
    <t>767-O.23</t>
  </si>
  <si>
    <t>O.23 - pevné okno 0,9 x 2,35 m, hliníkové bílé rámy, zasklení tep. iz. dvojsklem, bepečnostní sklo, kontrastní značení na skle</t>
  </si>
  <si>
    <t>-793871658</t>
  </si>
  <si>
    <t>120</t>
  </si>
  <si>
    <t>767-O24</t>
  </si>
  <si>
    <t>O.24 - dvoukřídlé okno 1,9 x 0,5 m, křídla otevíravá a sklopná, hliníkové bílé rámy, zaskleno tep. iz. dvojsklem</t>
  </si>
  <si>
    <t>31337443</t>
  </si>
  <si>
    <t>121</t>
  </si>
  <si>
    <t>767-O.25</t>
  </si>
  <si>
    <t>O.25 - dvoukřídlé okno 1,9 x 0,5 m, křídla otevíravá, hliníkové bílé rámy, zaskleno tep. iz. dvojsklem</t>
  </si>
  <si>
    <t>1685469405</t>
  </si>
  <si>
    <t>122</t>
  </si>
  <si>
    <t>767-O.26</t>
  </si>
  <si>
    <t>O.26 - prosklené dveře 1,1 x 2,35 m, hliníkové bílé rámy, zaskleno tep. iz. dvojsklem, bezpečnostní sklo, kontrastní značení na skle</t>
  </si>
  <si>
    <t>259892315</t>
  </si>
  <si>
    <t>123</t>
  </si>
  <si>
    <t>767-O.27</t>
  </si>
  <si>
    <t>O.27 - okno 7,15 x 1,45 m se sedmi křídly, křídla sklopná, hliníkové bílé rámy, zasklení tep. iz. dvojsklem</t>
  </si>
  <si>
    <t>-832431946</t>
  </si>
  <si>
    <t>124</t>
  </si>
  <si>
    <t>767-O.28</t>
  </si>
  <si>
    <t>O.28 - jednokřídlé okno 1 x 2,2 m, s nadsvětlíkem, křídlo sklopné, hliníkový bílý rám, zaskleno tep. iz. dvojsklem</t>
  </si>
  <si>
    <t>-369832978</t>
  </si>
  <si>
    <t>767-O.29</t>
  </si>
  <si>
    <t>O.29 - dvoukřídlé okno 2 x 2,2 m, s nadsvětlíkem, křídla sklopná, hliníkový bílý rám, zaskleno tep. iz. dvojsklem</t>
  </si>
  <si>
    <t>1888445251</t>
  </si>
  <si>
    <t>767-O.30</t>
  </si>
  <si>
    <t>O.30 - okno 7 x 2,2 m se sedmi křídly, křídla sklopná, hliníkové bílé rámy, zasklení tep. iz. dvojsklem</t>
  </si>
  <si>
    <t>1604208835</t>
  </si>
  <si>
    <t>767-O.31</t>
  </si>
  <si>
    <t>O.31 - jednokřídlé pevné okno 1,2  x 1,2 m v interiéru, hliníkový bílý rám, zaskleno bezpečnostním sklem</t>
  </si>
  <si>
    <t>1477656178</t>
  </si>
  <si>
    <t>767-O.32</t>
  </si>
  <si>
    <t>O.32 - okno 3,5 x 2,1 m se čtyřmi křídly s nadsvětlíkem, křídla otevíravá a sklopná, hliníkové bílé rámy, zasklení tep. iz. dvojsklem</t>
  </si>
  <si>
    <t>834763305</t>
  </si>
  <si>
    <t>767-O.37</t>
  </si>
  <si>
    <t>O.37 - okno 7 x 2,2 m se sedmi křídly s nadsvětlíkem, křídla otevíravá a sklopná, hliníkové bílé rámy, zasklení tep. iz. dvojsklem</t>
  </si>
  <si>
    <t>929065532</t>
  </si>
  <si>
    <t>767-O.33</t>
  </si>
  <si>
    <t>O.33 - jednokřídlé okno 0,9  x 2,1 m s nadsvětlíkem, křídla otevíravá a sklopná, hliníkový bílý rám, zaskleno tep. iz. dvojsklem</t>
  </si>
  <si>
    <t>383138203</t>
  </si>
  <si>
    <t>767-O.34</t>
  </si>
  <si>
    <t>O.34 - okno 7,15 x 2,2 m se sedmi křídly s nadsvětlíkem, křídla otevíravá a sklopná, hliníkové bílé rámy, zasklení tep. iz. dvojsklem</t>
  </si>
  <si>
    <t>-875784112</t>
  </si>
  <si>
    <t>767-O.35</t>
  </si>
  <si>
    <t>O.35 - jednokřídlé okno 1  x 2,2 m s nadsvětlíkem, křídla otevíravá a sklopná, hliníkový bílý rám, zaskleno tep. iz. dvojsklem</t>
  </si>
  <si>
    <t>1101577214</t>
  </si>
  <si>
    <t>767-O.36</t>
  </si>
  <si>
    <t>O.36 - dvoukřídlé okno 2  x 2,2 m s nadsvětlíkem, křídla otevíravá a sklopná, hliníkový bílý rám, zaskleno tep. iz. dvojsklem</t>
  </si>
  <si>
    <t>1220461078</t>
  </si>
  <si>
    <t>767-O.38</t>
  </si>
  <si>
    <t>O.38 - dvoukřídlé okno 2,6  x 0,5 m, křídla otevíravá a sklopná, hliníkový bílý rám, zaskleno tep. iz. dvojsklem</t>
  </si>
  <si>
    <t>1582621803</t>
  </si>
  <si>
    <t>767-O.39</t>
  </si>
  <si>
    <t>O.39 - okno 5,4 x 2,1 m se šesti křídly s nadsvětlíkem, křídla otevíravá a sklopná, hliníkové bílé rámy, zasklení tep. iz. dvojsklem</t>
  </si>
  <si>
    <t>1307057994</t>
  </si>
  <si>
    <t>137</t>
  </si>
  <si>
    <t>767-O.41</t>
  </si>
  <si>
    <t>O.41 - dvoukřídlé okno 1,9  x 0,5 m, křídla otevíravá a sklopná, hliníkový bílý rám, zaskleno tep. iz. dvojsklem</t>
  </si>
  <si>
    <t>45412360</t>
  </si>
  <si>
    <t>767-O.42</t>
  </si>
  <si>
    <t>O.42 - dvoukřídlé okno 1,9  x 0,5 m, křídla otevíravá, hliníkový bílý rám, zaskleno tep. iz. dvojsklem</t>
  </si>
  <si>
    <t>-1185752953</t>
  </si>
  <si>
    <t>1543977861</t>
  </si>
  <si>
    <t>"Z.05" 1,07+3,91+0,14+3,32</t>
  </si>
  <si>
    <t>"Z.04" 8,8</t>
  </si>
  <si>
    <t>172</t>
  </si>
  <si>
    <t>1946024507</t>
  </si>
  <si>
    <t>"viz tabulka zamecnickych kci" 8+8+172+8+148+5</t>
  </si>
  <si>
    <t>173</t>
  </si>
  <si>
    <t>-1541184399</t>
  </si>
  <si>
    <t>"viz tabulka zám. kcí" 4+4+16+2+3</t>
  </si>
  <si>
    <t>-1019157462</t>
  </si>
  <si>
    <t>"viz tab. zám. kcí" 11+10</t>
  </si>
  <si>
    <t>336093679</t>
  </si>
  <si>
    <t>"viz tab. zam. kcí" 68,8+69</t>
  </si>
  <si>
    <t>57903823</t>
  </si>
  <si>
    <t>"viz tab. zam. kci" 16,2+15,4</t>
  </si>
  <si>
    <t>2110449344</t>
  </si>
  <si>
    <t>"viz tab. zam. kci" 172+148</t>
  </si>
  <si>
    <t>-1473394322</t>
  </si>
  <si>
    <t>767-R8</t>
  </si>
  <si>
    <t>pevný držák madla na stěnu nerez s přírubou, 0,27 kg/ks, nerez: brus K320</t>
  </si>
  <si>
    <t>-1644367429</t>
  </si>
  <si>
    <t>"viz tab zam. kci" 24+12+40</t>
  </si>
  <si>
    <t>767-R10</t>
  </si>
  <si>
    <t>koncovka madla do stěny</t>
  </si>
  <si>
    <t>1520491345</t>
  </si>
  <si>
    <t>767-R9</t>
  </si>
  <si>
    <t>patka sloupku malá pr. 85 mm</t>
  </si>
  <si>
    <t>-1020174320</t>
  </si>
  <si>
    <t>-862507711</t>
  </si>
  <si>
    <t>-1462528000</t>
  </si>
  <si>
    <t>"1.PP" 2,34+8,53+15,46+3,59*2+7,04+7,06+13,98</t>
  </si>
  <si>
    <t>"1.NP" 6,80+4,6</t>
  </si>
  <si>
    <t>1691409046</t>
  </si>
  <si>
    <t>101,1*2,2</t>
  </si>
  <si>
    <t>366</t>
  </si>
  <si>
    <t>771274123</t>
  </si>
  <si>
    <t>Montáž obkladů schodišť z dlaždic keramických lepených flexibilním lepidlem stupnic protiskluzných nebo reliefovaných šířky přes 250 do 300 mm</t>
  </si>
  <si>
    <t>-2123758524</t>
  </si>
  <si>
    <t xml:space="preserve">Poznámka k souboru cen:_x000D_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</si>
  <si>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"S1" 0,90*(11+13)</t>
  </si>
  <si>
    <t>"S2" 2,0*(8+17)</t>
  </si>
  <si>
    <t>"S3" 2,0*10*2</t>
  </si>
  <si>
    <t>367</t>
  </si>
  <si>
    <t>771274232</t>
  </si>
  <si>
    <t>Montáž obkladů schodišť z dlaždic keramických lepených flexibilním lepidlem podstupnic hladkých výšky přes 150 do 200 mm</t>
  </si>
  <si>
    <t>-1669522419</t>
  </si>
  <si>
    <t>111,6</t>
  </si>
  <si>
    <t>-682126730</t>
  </si>
  <si>
    <t>"m.č. 002" (4,0+5,30)*2-0,80*2-1,0-0,9-1,80</t>
  </si>
  <si>
    <t>"m.č. 005" (2,645+1,25+3,965)*2-0,70*2-0,8</t>
  </si>
  <si>
    <t>"m.č. 010" (2,0+3,475+2,875+0,75)*2-0,80*2</t>
  </si>
  <si>
    <t>"m.č. 011" (5,84+5,85)*2-1,60</t>
  </si>
  <si>
    <t>"m.č. 012" (2,0+5,85)*2-1,60*2</t>
  </si>
  <si>
    <t>"m.č. 013" (2,0+5,0)*2-0,9</t>
  </si>
  <si>
    <t>"m.č. 135" (2*4,25+0,53+3,5)-3,5-1,75</t>
  </si>
  <si>
    <t>"m.č. 136" (6,275+6,2+0,15+2,0)*2-1,75-0,80*2-1,30-3,5</t>
  </si>
  <si>
    <t>"m.č. 137" (2*2,0)-1,30</t>
  </si>
  <si>
    <t>"m.č. 141" (2*1,35+2,0)-0,8</t>
  </si>
  <si>
    <t>"m.č. 219" ((5,504+1,45+4,90)*2+11,25)-0,90*7-0,8*2</t>
  </si>
  <si>
    <t>771474132</t>
  </si>
  <si>
    <t>Montáž soklíků z dlaždic keramických lepených flexibilním lepidlem schodišťových stupňovitých výšky přes 65 do 90 mm</t>
  </si>
  <si>
    <t>944515495</t>
  </si>
  <si>
    <t>"S1" (0,175+0,285)*(11+13)</t>
  </si>
  <si>
    <t>"S2" (0,165+0,30)*2,0*(8+17)</t>
  </si>
  <si>
    <t>"S3" (0,165+0,30)*2,0*10*2</t>
  </si>
  <si>
    <t>1209255567</t>
  </si>
  <si>
    <t>"1.PP" 13,10+2,34+8,53+15,46+3,59*2+7,04+7,06+13,98+34,32+11,70+10</t>
  </si>
  <si>
    <t>"1.NP" 18,74+52,13+16,92+6,80+4,6+0,90*2,0+1,35*2,0</t>
  </si>
  <si>
    <t>"2.NP" 52,51-2,70*2,0*2+4,56+6,36+4,47+7,52+5,20</t>
  </si>
  <si>
    <t>204461579</t>
  </si>
  <si>
    <t>"1.PP" 2,34+3,59*2</t>
  </si>
  <si>
    <t>"1.NP" 4,6+0,90*2,0+1,35*2,0</t>
  </si>
  <si>
    <t>"2.NP" 4,56+4,47</t>
  </si>
  <si>
    <t>630280123</t>
  </si>
  <si>
    <t>304,22</t>
  </si>
  <si>
    <t>374</t>
  </si>
  <si>
    <t>-1326033356</t>
  </si>
  <si>
    <t>111,6*0,30</t>
  </si>
  <si>
    <t>152,838*0,09*1,15</t>
  </si>
  <si>
    <t>52,89*0,09*1,25</t>
  </si>
  <si>
    <t>304,22*1,15</t>
  </si>
  <si>
    <t>-1294576610</t>
  </si>
  <si>
    <t>375</t>
  </si>
  <si>
    <t>1523896602</t>
  </si>
  <si>
    <t>940179488</t>
  </si>
  <si>
    <t>-1434734084</t>
  </si>
  <si>
    <t>-1197186071</t>
  </si>
  <si>
    <t>-661248244</t>
  </si>
  <si>
    <t>"2.NP" (57,24*2+18,72+68,08)*1,1</t>
  </si>
  <si>
    <t>-452353054</t>
  </si>
  <si>
    <t>"2.NP" (57,24*2+18,72+68,08)*1,15</t>
  </si>
  <si>
    <t>-1453045196</t>
  </si>
  <si>
    <t>777</t>
  </si>
  <si>
    <t>Podlahy lité</t>
  </si>
  <si>
    <t>777111111</t>
  </si>
  <si>
    <t>Příprava podkladu před provedením litých podlah vysátí</t>
  </si>
  <si>
    <t>624279587</t>
  </si>
  <si>
    <t>777111121</t>
  </si>
  <si>
    <t>Příprava podkladu před provedením litých podlah obroušení ruční ( v místě styku se stěnou, v rozích apod.)</t>
  </si>
  <si>
    <t>-1914963438</t>
  </si>
  <si>
    <t>(10,05+18,70)*2</t>
  </si>
  <si>
    <t>77751</t>
  </si>
  <si>
    <t>Sportovní litá podlaha tl. 10 mm</t>
  </si>
  <si>
    <t>1167636213</t>
  </si>
  <si>
    <t>998777102</t>
  </si>
  <si>
    <t>Přesun hmot pro podlahy lité stanovený z hmotnosti přesunovaného materiálu vodorovná dopravní vzdálenost do 50 m v objektech výšky přes 6 do 12 m</t>
  </si>
  <si>
    <t>-2038883869</t>
  </si>
  <si>
    <t>-576623373</t>
  </si>
  <si>
    <t>"m.č. 003" (1,40+1,95)*2*2,4-1,0*1,97</t>
  </si>
  <si>
    <t>"m.č. 004" (4,176+1,95)*2*2,4-0,70*1,97</t>
  </si>
  <si>
    <t>"m.č. 006" (3,60+1,0)*2*2,4-0,70*1,97</t>
  </si>
  <si>
    <t>"m.č. 007" (3,60+1,0)*2*2,4-0,70*1,97</t>
  </si>
  <si>
    <t>"m.č. 008" (3,60+1,95)*2*2,4-(2*0,70+0,80)*1,97</t>
  </si>
  <si>
    <t>"m.č. 009" (3,60+1,95)*2*2,4-0,70*1,97</t>
  </si>
  <si>
    <t>"m.č. 138" (1,056+1,30+1,0+1,90*3)*2*2,40-(0,70*4+0,8)*1,97</t>
  </si>
  <si>
    <t>"m.č. 139" (1,30+1,0+2*1,90)*2*2,40-(2*0,70+0,80)*1,97</t>
  </si>
  <si>
    <t>"m.č. 220" (1,85+0,55+1,90)*2*2,40-0,80*1,97*2</t>
  </si>
  <si>
    <t>"m.č. 221" (1,85+0,55+1,55+1,1)*2*2,40-0,80*1,97</t>
  </si>
  <si>
    <t>"m.č. 222" (1,80+0,55+1,90)*2*2,4-0,80*1,97*2</t>
  </si>
  <si>
    <t>"m.č. 223" (1,80+0,55+1,10+2,10)*2*2,40-0,80*1,97</t>
  </si>
  <si>
    <t>"m.č. 225" (2,60+1,95)*2*2,40-0,90*1,97</t>
  </si>
  <si>
    <t>"m.č. 226" 2,50*1,80</t>
  </si>
  <si>
    <t>"m.č. 227" 2,50*1,80</t>
  </si>
  <si>
    <t>"m.č. 228" 2,50*1,80</t>
  </si>
  <si>
    <t>"m.č. 229" 1,50*1,80</t>
  </si>
  <si>
    <t>-57900073</t>
  </si>
  <si>
    <t>-856880722</t>
  </si>
  <si>
    <t>"m.č. 003" ((1,40+1,95)*2-1,0)*0,5</t>
  </si>
  <si>
    <t>"m.č. 004" ((4,176+1,95)*2-0,70)*0,50</t>
  </si>
  <si>
    <t>"m.č. 009" ((3,60+1,95)*2-0,70)*0,50</t>
  </si>
  <si>
    <t>"m.č. 138" ((1,056+1,30+1,0+1,90*3)*2-(0,70*4+0,8))*0,5</t>
  </si>
  <si>
    <t>"m.č. 139" ((1,30+1,0+2*1,90)*2-(2*0,70+0,80))*0,5</t>
  </si>
  <si>
    <t>"m.č. 220" ((1,85+0,55+1,90)*2-0,80*2)*0,5</t>
  </si>
  <si>
    <t>"m.č. 221" ((1,85+0,55+1,55+1,1)-0,80)*0,5</t>
  </si>
  <si>
    <t>"m.č. 222" ((1,80+0,55+1,90)-0,80*2)*0,5</t>
  </si>
  <si>
    <t>"m.č. 223" ((1,80+0,55+1,10+2,10)-0,80)*0,5</t>
  </si>
  <si>
    <t>"m.č. 225" ((2,60+1,95)-0,90)*0,5</t>
  </si>
  <si>
    <t>403461342</t>
  </si>
  <si>
    <t>100,94*2,5</t>
  </si>
  <si>
    <t>1243376071</t>
  </si>
  <si>
    <t>783101203</t>
  </si>
  <si>
    <t>Příprava podkladu truhlářských konstrukcí před provedením nátěru broušení smirkovým papírem nebo plátnem jemné</t>
  </si>
  <si>
    <t>-519174198</t>
  </si>
  <si>
    <t>783101403</t>
  </si>
  <si>
    <t>Příprava podkladu truhlářských konstrukcí před provedením nátěru broušení smirkovým papírem nebo plátnem oprášení</t>
  </si>
  <si>
    <t>458759885</t>
  </si>
  <si>
    <t>783128211</t>
  </si>
  <si>
    <t>Lakovací nátěr truhlářských konstrukcí dvojnásobný s mezibroušením akrylátový</t>
  </si>
  <si>
    <t>-1621926711</t>
  </si>
  <si>
    <t>1503655347</t>
  </si>
  <si>
    <t>"m.č. 002" ((4,0+5,30)*2-0,80*2-1,0-0,9-1,80)*2,0</t>
  </si>
  <si>
    <t>"m.č. 005" ((2,645+1,25+3,965)*2-0,70*2-0,8)*2,0</t>
  </si>
  <si>
    <t>"m.č. 010" ((2,0+3,475+2,875+0,75)*2-0,80*2)*2,0</t>
  </si>
  <si>
    <t>"m.č. 011" ((5,84+5,85)*2-1,60)*2,0</t>
  </si>
  <si>
    <t>"m.č. 012" ((2,0+5,85)*2-1,60*2)*2,0</t>
  </si>
  <si>
    <t>"m.č. 135" ((2*4,25+0,53+3,5)-3,5-1,75)*2,0</t>
  </si>
  <si>
    <t>"m.č. 136" ((6,275+6,2+0,15+2,0)*2-1,75-0,80*2-1,30-3,5+2*2,50)*2,0</t>
  </si>
  <si>
    <t>"m.č. 137" ((1,90+2,70+1,265+2,65+1,85+2,0)-1,30-1,90)*2,0</t>
  </si>
  <si>
    <t>"m.č. 141" ((2,0+6,50)-0,8)*2,0</t>
  </si>
  <si>
    <t>"m.č. 219" (((5,504+1,45+4,90)*2+11,25)-0,90*7-0,8*2)*2,0</t>
  </si>
  <si>
    <t>-613477860</t>
  </si>
  <si>
    <t>omítky</t>
  </si>
  <si>
    <t>"stropy" 307,78</t>
  </si>
  <si>
    <t>"schodiště" 61,22</t>
  </si>
  <si>
    <t>"stěny" 1540,03</t>
  </si>
  <si>
    <t>SDK</t>
  </si>
  <si>
    <t>"akustický podhled" 370,49</t>
  </si>
  <si>
    <t>"SDK podhled" 39,51</t>
  </si>
  <si>
    <t>1356000683</t>
  </si>
  <si>
    <t>787</t>
  </si>
  <si>
    <t>Dokončovací práce - zasklívání</t>
  </si>
  <si>
    <t>78731</t>
  </si>
  <si>
    <t>Strukturálně zasklená markýza před vstupem do budovy, na ocelové konstrukci o rastraci 800mm x 2 000mm, sklo bezpečnostní pochozí pro údržbu 66.4 ESG+HST</t>
  </si>
  <si>
    <t>314221534</t>
  </si>
  <si>
    <t>6,478*4,0</t>
  </si>
  <si>
    <t>330030X001</t>
  </si>
  <si>
    <t>Osobní výtah 630 kg/ 8 osob, neprůchozí stanice, rychlost 1 m/s, zdvih 7,5 m, kabina nerez brus, zrcadlo na zadní stěně, vybavení pro invalidy</t>
  </si>
  <si>
    <t>-1620824029</t>
  </si>
  <si>
    <t>03. PBŘ - Požárně bezpečnostní řešení</t>
  </si>
  <si>
    <t>N01 - Požárně bezpečnostní řešení</t>
  </si>
  <si>
    <t>N01</t>
  </si>
  <si>
    <t>R001</t>
  </si>
  <si>
    <t>Montáž požárního hasícího přístroje</t>
  </si>
  <si>
    <t>512</t>
  </si>
  <si>
    <t>878603015</t>
  </si>
  <si>
    <t>449321130</t>
  </si>
  <si>
    <t>přístroj hasicí ruční práškový 6 kg</t>
  </si>
  <si>
    <t>-1157103374</t>
  </si>
  <si>
    <t>449324100</t>
  </si>
  <si>
    <t>přístroj hasicí ruční pěnový 6 L</t>
  </si>
  <si>
    <t>-892422085</t>
  </si>
  <si>
    <t>R002</t>
  </si>
  <si>
    <t>Revize požárních hasících přístrojů</t>
  </si>
  <si>
    <t>1472181609</t>
  </si>
  <si>
    <t>R003</t>
  </si>
  <si>
    <t>Tabulka označující směr úniku</t>
  </si>
  <si>
    <t>-1919840268</t>
  </si>
  <si>
    <t>5+18+10+4+5</t>
  </si>
  <si>
    <t>04. ZTI - Zdravotechnické instalace</t>
  </si>
  <si>
    <t>D1 - Zdravotechnické instalace</t>
  </si>
  <si>
    <t xml:space="preserve">    D2 - ZTI - vnitřní vodovod</t>
  </si>
  <si>
    <t xml:space="preserve">    D3 - Zařizovací předměty</t>
  </si>
  <si>
    <t xml:space="preserve">    D4 - ZTI - domovní kanalizace splašková</t>
  </si>
  <si>
    <t xml:space="preserve">    D5 - Kanalizace splašková v zemi</t>
  </si>
  <si>
    <t xml:space="preserve">    D6 - ZTI - domovní kanalizace tuková</t>
  </si>
  <si>
    <t xml:space="preserve">    D7 - Kanalizace tuková v zemi</t>
  </si>
  <si>
    <t xml:space="preserve">    D8 - Kanalizace dešťová</t>
  </si>
  <si>
    <t xml:space="preserve">    D1 - Zdravotechnické instalace</t>
  </si>
  <si>
    <t>D1</t>
  </si>
  <si>
    <t>D2</t>
  </si>
  <si>
    <t>ZTI - vnitřní vodovod</t>
  </si>
  <si>
    <t>Pol1</t>
  </si>
  <si>
    <t>Potrubí PPR3, pro pitnou vodu, PN 16 - 20x2,8</t>
  </si>
  <si>
    <t>Pol2</t>
  </si>
  <si>
    <t>Potrubí PPR3, pro pitnou vodu, PN 16 - 25x3,5</t>
  </si>
  <si>
    <t>Pol3</t>
  </si>
  <si>
    <t>Potrubí PPR3, pro pitnou vodu, PN 16 - 32x4,5</t>
  </si>
  <si>
    <t>Pol4</t>
  </si>
  <si>
    <t>Potrubí PPR3, pro pitnou vodu, PN 16 - 40x5,5</t>
  </si>
  <si>
    <t>Pol5</t>
  </si>
  <si>
    <t>Potrubí PPR3, pro pitnou vodu, PN 16 - 50x5,9</t>
  </si>
  <si>
    <t>Pol6</t>
  </si>
  <si>
    <t>Izolace návleková z pěněného PE - Tubolit, tl. 6 mm - 22/6</t>
  </si>
  <si>
    <t>Pol7</t>
  </si>
  <si>
    <t>Izolace návleková z pěněného PE - Tubolit, tl. 6 mm - 28/6</t>
  </si>
  <si>
    <t>Pol8</t>
  </si>
  <si>
    <t>Izolace návleková z pěněného PE - Tubolit, tl. 6 mm - 35/6</t>
  </si>
  <si>
    <t>Pol9</t>
  </si>
  <si>
    <t>Izolace návleková z pěněného PE - Tubolit, tl. 6 mm - 40/9</t>
  </si>
  <si>
    <t>Pol10</t>
  </si>
  <si>
    <t>Izolace návleková z pěněného PE - Tubolit, tl. 6 mm - 50/9</t>
  </si>
  <si>
    <t>Pol11</t>
  </si>
  <si>
    <t>Izolace návleková z pěněného PE - Tubolit, tl. 13 mm - 22/20</t>
  </si>
  <si>
    <t>Pol12</t>
  </si>
  <si>
    <t>Izolace návleková z pěněného PE - Tubolit, tl. 13 mm - 28/25</t>
  </si>
  <si>
    <t>Pol13</t>
  </si>
  <si>
    <t>Izolace návleková z pěněného PE - Tubolit, tl. 20 mm - 35/30</t>
  </si>
  <si>
    <t>Pol135</t>
  </si>
  <si>
    <t>Izolace návleková z pěněného PE - Tubolit, tl. 20 mm - 40/30</t>
  </si>
  <si>
    <t>Pol136</t>
  </si>
  <si>
    <t>Izolace návleková z pěněného PE - Tubolit, tl. 20 mm - 50/30</t>
  </si>
  <si>
    <t>Pol137</t>
  </si>
  <si>
    <t>Kulový ventil DN15</t>
  </si>
  <si>
    <t>Pol138</t>
  </si>
  <si>
    <t>Kulový ventil DN20</t>
  </si>
  <si>
    <t>Pol139</t>
  </si>
  <si>
    <t>Kulový ventil DN32</t>
  </si>
  <si>
    <t>Pol140</t>
  </si>
  <si>
    <t>DANFOSS MTCV 15 multifunkční termostatický cirkulační ventil</t>
  </si>
  <si>
    <t>Pol141</t>
  </si>
  <si>
    <t>Vodoměr s dálkovým odečtem Qn=1,5</t>
  </si>
  <si>
    <t>Pol142</t>
  </si>
  <si>
    <t>Hydrant s tvarově stálou hadicí D25/30</t>
  </si>
  <si>
    <t>Pol143</t>
  </si>
  <si>
    <t>Potrubí OC pozink. DN25</t>
  </si>
  <si>
    <t>Pol144</t>
  </si>
  <si>
    <t>Potrubí OC pozink. DN32</t>
  </si>
  <si>
    <t>Pol145</t>
  </si>
  <si>
    <t>Oddělovač technologické vody Kemper DN32</t>
  </si>
  <si>
    <t>D3</t>
  </si>
  <si>
    <t>Zařizovací předměty</t>
  </si>
  <si>
    <t>Pol146</t>
  </si>
  <si>
    <t>WC závěsné</t>
  </si>
  <si>
    <t>Pol147</t>
  </si>
  <si>
    <t>Podomítková splachovací nádržka vč. Tlačítka</t>
  </si>
  <si>
    <t>Pol148</t>
  </si>
  <si>
    <t>WC závěsné invalidní vč. madel</t>
  </si>
  <si>
    <t>Pol149</t>
  </si>
  <si>
    <t>Umyvadlo invalidní vč. Madel</t>
  </si>
  <si>
    <t>Pol150</t>
  </si>
  <si>
    <t>Umyvadlová baterie stojánková páková směšovací invalidní</t>
  </si>
  <si>
    <t>Pol151</t>
  </si>
  <si>
    <t>Pisoár s automatickým splachovačem Jika Golem</t>
  </si>
  <si>
    <t>Pol152</t>
  </si>
  <si>
    <t>Umyvadlo dle arch. návrhu</t>
  </si>
  <si>
    <t>Pol153</t>
  </si>
  <si>
    <t>Umyvatko dle arch. návrhu</t>
  </si>
  <si>
    <t>Pol154</t>
  </si>
  <si>
    <t>Umyvadlová baterie stojánková páková směšovací</t>
  </si>
  <si>
    <t>Pol155</t>
  </si>
  <si>
    <t>Výlevka keramická</t>
  </si>
  <si>
    <t>Pol156</t>
  </si>
  <si>
    <t>Baterie výlevková</t>
  </si>
  <si>
    <t>Pol157</t>
  </si>
  <si>
    <t>Sprchový kout vč. Sprchové zástěny a sifonu</t>
  </si>
  <si>
    <t>Pol158</t>
  </si>
  <si>
    <t>Baterie sprchová</t>
  </si>
  <si>
    <t>Pol159</t>
  </si>
  <si>
    <t>Rohový ventil kulový 1/2"-3/8" bez připojovací hadice</t>
  </si>
  <si>
    <t>Pol160</t>
  </si>
  <si>
    <t>Podlahová vpust DN100 se suchou zápachovou uzávěrkou</t>
  </si>
  <si>
    <t>Pol161</t>
  </si>
  <si>
    <t>Tlaková zkouška potrubí</t>
  </si>
  <si>
    <t>Pol162</t>
  </si>
  <si>
    <t>Desinfekce rozvodu</t>
  </si>
  <si>
    <t>Pol42</t>
  </si>
  <si>
    <t>Vrtání a požární ucpávka</t>
  </si>
  <si>
    <t>D4</t>
  </si>
  <si>
    <t>ZTI - domovní kanalizace splašková</t>
  </si>
  <si>
    <t>Pol163</t>
  </si>
  <si>
    <t>Potrubí kanalizační hrdlové Polokal NG o 40</t>
  </si>
  <si>
    <t>Pol164</t>
  </si>
  <si>
    <t>Potrubí kanalizační hrdlové Polokal NG o 50</t>
  </si>
  <si>
    <t>Pol165</t>
  </si>
  <si>
    <t>Potrubí kanalizační hrdlové Polokal NG o 75</t>
  </si>
  <si>
    <t>Pol166</t>
  </si>
  <si>
    <t>Potrubí kanalizační hrdlové Polokal NG o 110</t>
  </si>
  <si>
    <t>Pol167</t>
  </si>
  <si>
    <t>HL 136N</t>
  </si>
  <si>
    <t>Pol168</t>
  </si>
  <si>
    <t>HL 900</t>
  </si>
  <si>
    <t>Pol49</t>
  </si>
  <si>
    <t>Čsitící kus</t>
  </si>
  <si>
    <t>Pol170</t>
  </si>
  <si>
    <t>Ventilační hlavice DN 110</t>
  </si>
  <si>
    <t>Pol171</t>
  </si>
  <si>
    <t>KSB COMPACTA DVOUČERPADLOVÁ UZ3.150 400V 3kW vč. řídící skříně a vystrojení</t>
  </si>
  <si>
    <t>Pol378</t>
  </si>
  <si>
    <t>Šoupě kanalizační Dn80</t>
  </si>
  <si>
    <t>Pol379</t>
  </si>
  <si>
    <t>Zpětná klapka kanalizační Dn80</t>
  </si>
  <si>
    <t>D5</t>
  </si>
  <si>
    <t>Kanalizace splašková v zemi</t>
  </si>
  <si>
    <t>Pol173</t>
  </si>
  <si>
    <t>Potrubí kanalizační hrdlové (v zemi) PP-SN8 o 110</t>
  </si>
  <si>
    <t>Pol174</t>
  </si>
  <si>
    <t>Potrubí kanalizační hrdlové (v zemi) PP-SN8 o 125</t>
  </si>
  <si>
    <t>Pol175</t>
  </si>
  <si>
    <t>Potrubí kanalizační hrdlové (v zemi) PP SN8 o 160</t>
  </si>
  <si>
    <t>Pol176</t>
  </si>
  <si>
    <t>Potrubí kanalizační výtlakové PP D90mm</t>
  </si>
  <si>
    <t>Pol177</t>
  </si>
  <si>
    <t>Výkop do hl. 2,0 m, vč. transportu zeminy</t>
  </si>
  <si>
    <t>Pol178</t>
  </si>
  <si>
    <t>Štěrkopískový podsyp</t>
  </si>
  <si>
    <t>Pol179</t>
  </si>
  <si>
    <t>Štěrkopískový tříděný obsyp</t>
  </si>
  <si>
    <t>Pol180</t>
  </si>
  <si>
    <t>Bezpečnostní fólie</t>
  </si>
  <si>
    <t>Pol181</t>
  </si>
  <si>
    <t>Zásyp výkopkem - hutněný po vrstvách</t>
  </si>
  <si>
    <t>Pol182</t>
  </si>
  <si>
    <t>Napojení na stávající kanalizaci</t>
  </si>
  <si>
    <t>126</t>
  </si>
  <si>
    <t>Pol63</t>
  </si>
  <si>
    <t>Revizní šachta betonová 800x600 s poklopem 600x600</t>
  </si>
  <si>
    <t>D6</t>
  </si>
  <si>
    <t>ZTI - domovní kanalizace tuková</t>
  </si>
  <si>
    <t>Pol64</t>
  </si>
  <si>
    <t>Potrubí kanalizační hrdlové PP-HT o 75</t>
  </si>
  <si>
    <t>Pol65</t>
  </si>
  <si>
    <t>Potrubí kanalizační hrdlové PP-HT o 110</t>
  </si>
  <si>
    <t>Pol66</t>
  </si>
  <si>
    <t>Podlahová vpust nerezová DN100 s nerezovým roštěm 800x400</t>
  </si>
  <si>
    <t>D7</t>
  </si>
  <si>
    <t>Kanalizace tuková v zemi</t>
  </si>
  <si>
    <t>Pol67</t>
  </si>
  <si>
    <t>Potrubí PP D90mm</t>
  </si>
  <si>
    <t>Pol68</t>
  </si>
  <si>
    <t>Revizní šachta D400 s rektifikovatelným poklopem litinovým poklopem osazeným do dlažby</t>
  </si>
  <si>
    <t>Pol69</t>
  </si>
  <si>
    <t>Výkop pro lapol nádrž</t>
  </si>
  <si>
    <t>Pol70</t>
  </si>
  <si>
    <t>Betonový základ pod akumulační nádrž B12/15</t>
  </si>
  <si>
    <t>Pol71</t>
  </si>
  <si>
    <t>Venkovní lapol OTP - 10</t>
  </si>
  <si>
    <t>Pol72</t>
  </si>
  <si>
    <t>Obetonování lapolu B12/15</t>
  </si>
  <si>
    <t>D8</t>
  </si>
  <si>
    <t>Kanalizace dešťová</t>
  </si>
  <si>
    <t>Pol73</t>
  </si>
  <si>
    <t>Pol74</t>
  </si>
  <si>
    <t>Potrubí kanalizační hrdlové (v zemi) PP SN8 o 200</t>
  </si>
  <si>
    <t>Pol75</t>
  </si>
  <si>
    <t>Napojení na stávající dešťový svod</t>
  </si>
  <si>
    <t>Pol76</t>
  </si>
  <si>
    <t>Střešní vpust HL 62.1</t>
  </si>
  <si>
    <t>Pol77</t>
  </si>
  <si>
    <t>Zkouška těsnosti kanalizačního potrubí</t>
  </si>
  <si>
    <t>Pol78</t>
  </si>
  <si>
    <t>Úpravy stavebních konstrukcí pro vedení kanalizace</t>
  </si>
  <si>
    <t>05. UT - Ústřední vytápění</t>
  </si>
  <si>
    <t>D1 - Ústřední vytápění - potrubí vč. izolace do podhledu</t>
  </si>
  <si>
    <t>D2 - Ústřední vytápění - potrubí vč. izolace do podlahy</t>
  </si>
  <si>
    <t>D3 - Sálavé panely Kotrbatý KSP</t>
  </si>
  <si>
    <t>D4 - Ústřední vytápění - armatury</t>
  </si>
  <si>
    <t>D5 - Otopné tělesa</t>
  </si>
  <si>
    <t>D6 - Ostatní</t>
  </si>
  <si>
    <t>Ústřední vytápění - potrubí vč. izolace do podhledu</t>
  </si>
  <si>
    <t>Pol79</t>
  </si>
  <si>
    <t>Měděné potrubí 28x1 vč izolace tl. 25mm</t>
  </si>
  <si>
    <t>-682866702</t>
  </si>
  <si>
    <t>Pol80</t>
  </si>
  <si>
    <t>Měděné potrubí 35x1 vč izolace tl. 30mm</t>
  </si>
  <si>
    <t>2040044897</t>
  </si>
  <si>
    <t>Pol81</t>
  </si>
  <si>
    <t>Měděné potrubí 42x1 vč izolace tl. 30mm</t>
  </si>
  <si>
    <t>1169647992</t>
  </si>
  <si>
    <t>Pol82</t>
  </si>
  <si>
    <t>Měděné potrubí 54x1 vč izolace tl. 50mm</t>
  </si>
  <si>
    <t>1170378345</t>
  </si>
  <si>
    <t>Ústřední vytápění - potrubí vč. izolace do podlahy</t>
  </si>
  <si>
    <t>Pol83</t>
  </si>
  <si>
    <t>Alpex 16x2 vč izolace tl. 20mm</t>
  </si>
  <si>
    <t>-2121012945</t>
  </si>
  <si>
    <t>Pol84</t>
  </si>
  <si>
    <t>Alpex 20x2 vč izolace tl. 20mm</t>
  </si>
  <si>
    <t>1008079259</t>
  </si>
  <si>
    <t>Pol85</t>
  </si>
  <si>
    <t>Alpex 26x3 vč izolace tl. 20mm</t>
  </si>
  <si>
    <t>-522939939</t>
  </si>
  <si>
    <t>Pol86</t>
  </si>
  <si>
    <t>Alpex 32x3 vč izolace tl. 25mm</t>
  </si>
  <si>
    <t>-332911110</t>
  </si>
  <si>
    <t>Pol87</t>
  </si>
  <si>
    <t>Alpex 42x3 vč izolace tl. 30mm</t>
  </si>
  <si>
    <t>-1647075279</t>
  </si>
  <si>
    <t>Sálavé panely Kotrbatý KSP</t>
  </si>
  <si>
    <t>Pol88</t>
  </si>
  <si>
    <t>KSP SPORT 16000/1050 R1 vč. příslušenství</t>
  </si>
  <si>
    <t>-1017049281</t>
  </si>
  <si>
    <t>Ústřední vytápění - armatury</t>
  </si>
  <si>
    <t>Pol89</t>
  </si>
  <si>
    <t>Kulový kohout vytápění - DN 15</t>
  </si>
  <si>
    <t>1422413453</t>
  </si>
  <si>
    <t>Pol90</t>
  </si>
  <si>
    <t>Kulový kohout vytápění - DN 20</t>
  </si>
  <si>
    <t>-1533594547</t>
  </si>
  <si>
    <t>Pol91</t>
  </si>
  <si>
    <t>Kulový kohout vytápění - DN 32</t>
  </si>
  <si>
    <t>1284163891</t>
  </si>
  <si>
    <t>Pol92</t>
  </si>
  <si>
    <t>Kulový kohout vytápění - DN 40</t>
  </si>
  <si>
    <t>345656243</t>
  </si>
  <si>
    <t>Pol93</t>
  </si>
  <si>
    <t>Automatický odvzdušňovací ventil DN15</t>
  </si>
  <si>
    <t>-1316252016</t>
  </si>
  <si>
    <t>Pol94</t>
  </si>
  <si>
    <t>Regulační ventil STAD DN25</t>
  </si>
  <si>
    <t>-1590020628</t>
  </si>
  <si>
    <t>Otopné tělesa</t>
  </si>
  <si>
    <t>Pol100</t>
  </si>
  <si>
    <t>RADIK VK PLAN 21-050180-60</t>
  </si>
  <si>
    <t>-1465247413</t>
  </si>
  <si>
    <t>Pol101</t>
  </si>
  <si>
    <t>RADIK VK PLAN 21-050200-60</t>
  </si>
  <si>
    <t>159284669</t>
  </si>
  <si>
    <t>Pol102</t>
  </si>
  <si>
    <t>RADIK VK PLAN 21-060050-60</t>
  </si>
  <si>
    <t>-481712113</t>
  </si>
  <si>
    <t>Pol103</t>
  </si>
  <si>
    <t>RADIK VK PLAN 21-060060-60</t>
  </si>
  <si>
    <t>80815516</t>
  </si>
  <si>
    <t>Pol104</t>
  </si>
  <si>
    <t>RADIK VK PLAN 21-060080-60</t>
  </si>
  <si>
    <t>1287492045</t>
  </si>
  <si>
    <t>Pol105</t>
  </si>
  <si>
    <t>RADIK VK PLAN 21-060100-60</t>
  </si>
  <si>
    <t>288704082</t>
  </si>
  <si>
    <t>Pol106</t>
  </si>
  <si>
    <t>RADIK VK PLAN 21-060120-60</t>
  </si>
  <si>
    <t>-1712798632</t>
  </si>
  <si>
    <t>Pol107</t>
  </si>
  <si>
    <t>RADIK VK PLAN 21-060140-60</t>
  </si>
  <si>
    <t>2105963492</t>
  </si>
  <si>
    <t>Pol108</t>
  </si>
  <si>
    <t>RADIK VK PLAN 21-060160-60</t>
  </si>
  <si>
    <t>-124575342</t>
  </si>
  <si>
    <t>Pol109</t>
  </si>
  <si>
    <t>RADIK VK PLAN 21-060180-60</t>
  </si>
  <si>
    <t>625854220</t>
  </si>
  <si>
    <t>Pol110</t>
  </si>
  <si>
    <t>RADIK VK PLAN 22-050200-60</t>
  </si>
  <si>
    <t>104027466</t>
  </si>
  <si>
    <t>Pol111</t>
  </si>
  <si>
    <t>RADIK VK PLAN 22-060080-60</t>
  </si>
  <si>
    <t>1099419907</t>
  </si>
  <si>
    <t>Pol112</t>
  </si>
  <si>
    <t>RADIK VK PLAN 22-060100-60</t>
  </si>
  <si>
    <t>1979988806</t>
  </si>
  <si>
    <t>Pol113</t>
  </si>
  <si>
    <t>RADIK VK PLAN 22-090100-60</t>
  </si>
  <si>
    <t>1985134693</t>
  </si>
  <si>
    <t>Pol114</t>
  </si>
  <si>
    <t>Připojovací komplet VK rohový vč. Termostatické hlavice antivandal</t>
  </si>
  <si>
    <t>-1974966328</t>
  </si>
  <si>
    <t>Pol95</t>
  </si>
  <si>
    <t>RADIK VK PLAN 21-050060-60</t>
  </si>
  <si>
    <t>-1879038763</t>
  </si>
  <si>
    <t>Pol96</t>
  </si>
  <si>
    <t>RADIK VK PLAN 21-050100-60</t>
  </si>
  <si>
    <t>-1489612237</t>
  </si>
  <si>
    <t>Pol97</t>
  </si>
  <si>
    <t>RADIK VK PLAN 21-050120-60</t>
  </si>
  <si>
    <t>675965646</t>
  </si>
  <si>
    <t>Pol98</t>
  </si>
  <si>
    <t>RADIK VK PLAN 21-050140-60</t>
  </si>
  <si>
    <t>-2126729954</t>
  </si>
  <si>
    <t>Pol99</t>
  </si>
  <si>
    <t>RADIK VK PLAN 21-050160-60</t>
  </si>
  <si>
    <t>-1330447236</t>
  </si>
  <si>
    <t>Ostatní</t>
  </si>
  <si>
    <t>Pol115</t>
  </si>
  <si>
    <t>Revize a dokumenatce skutečného provedení</t>
  </si>
  <si>
    <t>-659790995</t>
  </si>
  <si>
    <t>Pol116</t>
  </si>
  <si>
    <t>Zaregulování soustavy dle projektu a dle prutoku vody spotrebici, vystavení protokolu</t>
  </si>
  <si>
    <t>-1294631121</t>
  </si>
  <si>
    <t>Pol117</t>
  </si>
  <si>
    <t>Zkoušky zarízení, dílčí a celkové dle CSN 06 0310 ( topné)</t>
  </si>
  <si>
    <t>-499582585</t>
  </si>
  <si>
    <t>1296299840</t>
  </si>
  <si>
    <t>06. VZT - Vzduchotechnika</t>
  </si>
  <si>
    <t>D1 - Vzduchotechnika</t>
  </si>
  <si>
    <t xml:space="preserve">    AHU 1.1 - Zařízení 1.1 - větrání šaten tělocvičny</t>
  </si>
  <si>
    <t xml:space="preserve">    AHU 2.1 - Zařízení 2.1 - větrání tělocvičny</t>
  </si>
  <si>
    <t xml:space="preserve">    AHU 3.1 - Zařízení 3.1 - větrání učeben v přístavku</t>
  </si>
  <si>
    <t xml:space="preserve">    AHU 4.1 - Zařízení 4.1 - větrání gastroprovozu</t>
  </si>
  <si>
    <t xml:space="preserve">    AHU 5.1 - Zařízení 5.1 - větrání učeben v centrální části</t>
  </si>
  <si>
    <t xml:space="preserve">    AHU 6.1 - Zařízení 1.1 - větrání šaten</t>
  </si>
  <si>
    <t xml:space="preserve">    AHU 7.1 - Odvětrání sociálních zařízení</t>
  </si>
  <si>
    <t xml:space="preserve">    CH 1.1 - Chlazení serveru</t>
  </si>
  <si>
    <t xml:space="preserve">    D1 - Vzduchotechnika</t>
  </si>
  <si>
    <t>AHU 1.1</t>
  </si>
  <si>
    <t>Zařízení 1.1 - větrání šaten tělocvičny</t>
  </si>
  <si>
    <t>Vzduchotechnická jednotka DencoHappel COM4mini CC40AVBV</t>
  </si>
  <si>
    <t>Poznámka k souboru cen:_x000D_
 Vzduchový výkon: přívod 900 m3/h odvod 900 m3/h Externí statický tlak: 200 Pa Teplota výstupního vzduchu zima / léto 24°C / - °C</t>
  </si>
  <si>
    <t>IBE 200/6 T elektrický ohřívač 6kW 400V</t>
  </si>
  <si>
    <t>Pol515</t>
  </si>
  <si>
    <t>Kruhové potrubí SPIRO pozinkované. Včetně tvarovek, propojek, upevňovacího materiálu (závěsy, úchyty, pomocné konstrukce) a těsnění do průměru 125 mm</t>
  </si>
  <si>
    <t>Kruhové potrubí SPIRO pozinkované. Včetně tvarovek, propojek, upevňovacího materiálu (závěsy, úchyty, pomocné konstrukce) a těsnění do průměru 160 mm</t>
  </si>
  <si>
    <t>Kruhové potrubí SPIRO pozinkované. Včetně tvarovek, propojek, upevňovacího materiálu (závěsy, úchyty, pomocné konstrukce) a těsnění do průměru 200 mm</t>
  </si>
  <si>
    <t>Kruhové potrubí SPIRO pozinkované. Včetně tvarovek, propojek, upevňovacího materiálu (závěsy, úchyty, pomocné konstrukce) a těsnění do průměru 250 mm</t>
  </si>
  <si>
    <t>Čtyřhranné potrubí sk. I pozinkované. Potrubí prolisované, zpevněné. Včetně tvarovek, připojovacích přírub, upevňovacího materiálu (závěsy, úchyty, pomocné konstrukce) a těsnění. Vzdálenost úchytů cca 2m.</t>
  </si>
  <si>
    <t>KULISOVÝ TLUMIČ 500x250dl. 1000 KULISY 2x100x250x1000</t>
  </si>
  <si>
    <t>PROTIDEŠŤOVÁ ŽALUZIE 500x250mm</t>
  </si>
  <si>
    <t>Požární klapka kruhová Mandik PKTM 250.40</t>
  </si>
  <si>
    <t>Izolace kaučuk s AL polepem tl. 19</t>
  </si>
  <si>
    <t>Tepelná izolace venkovní ve složení:</t>
  </si>
  <si>
    <t>Poznámka k souboru cen:_x000D_
- deska z minerální plsti tl. 60 mm - oplechování al. plech</t>
  </si>
  <si>
    <t>Pružná hadice Sonodec D103</t>
  </si>
  <si>
    <t>Pol14</t>
  </si>
  <si>
    <t>Talířový ventil odvodní D100</t>
  </si>
  <si>
    <t>Pol15</t>
  </si>
  <si>
    <t>Pružná hadice Sonodec D163</t>
  </si>
  <si>
    <t>Pol16</t>
  </si>
  <si>
    <t>Talířový ventil odvodní D160</t>
  </si>
  <si>
    <t>Pol17</t>
  </si>
  <si>
    <t>Pružná hadice Sonodec D203</t>
  </si>
  <si>
    <t>Pol18</t>
  </si>
  <si>
    <t>Anemostat Trox TDF-SilentAIR 600</t>
  </si>
  <si>
    <t>Pol19</t>
  </si>
  <si>
    <t>Ocelové konstrukce pro vzduchotechnickou jednotku</t>
  </si>
  <si>
    <t>AHU 2.1</t>
  </si>
  <si>
    <t>Zařízení 2.1 - větrání tělocvičny</t>
  </si>
  <si>
    <t>Pol20</t>
  </si>
  <si>
    <t>Vzduchotechnická jednotka DencoHappel CAIRplus SX 064.052AVBV</t>
  </si>
  <si>
    <t xml:space="preserve">Poznámka k souboru cen:_x000D_
Vzduchotechnická jednotka Vzduchový výkon: přívod 2 100 m3/h odvod 2 100 m3/h Externí statický tlak: 250 Pa Teplota výstupního vzduchu zima / léto 20°C / 15 °C </t>
  </si>
  <si>
    <t>Pol21</t>
  </si>
  <si>
    <t>Venkovní jednotka tepelného čerpadla Daikin ERQ100AV1 11kW</t>
  </si>
  <si>
    <t>Pol22</t>
  </si>
  <si>
    <t>DX kit ke kondenzační jednotce Daikin EKEQFCBA, EKEXV100</t>
  </si>
  <si>
    <t>Pol23</t>
  </si>
  <si>
    <t>CU potrubí 12/28</t>
  </si>
  <si>
    <t>Pol24</t>
  </si>
  <si>
    <t>Konzole (konstrukce pod dvouventilátorovou jednotku vč. Dlaždic a gumových podložek)</t>
  </si>
  <si>
    <t>Pol25</t>
  </si>
  <si>
    <t>Chladivo R410A</t>
  </si>
  <si>
    <t>Pol26</t>
  </si>
  <si>
    <t>Kabelový ovladač a příslušenství</t>
  </si>
  <si>
    <t>Pol27</t>
  </si>
  <si>
    <t>KULISOVÝ TLUMIČ 580x460dl. 1000 KULISY 2x100x460x1000</t>
  </si>
  <si>
    <t>Pol28</t>
  </si>
  <si>
    <t>PROTIDEŠŤOVÁ ŽALUZIE 580x460mm</t>
  </si>
  <si>
    <t>Pol29</t>
  </si>
  <si>
    <t>Požární klapka Mandik PKTM 250x500.40</t>
  </si>
  <si>
    <t>Pol30</t>
  </si>
  <si>
    <t>AHU 3.1</t>
  </si>
  <si>
    <t>Zařízení 3.1 - větrání učeben v přístavku</t>
  </si>
  <si>
    <t>Pol31</t>
  </si>
  <si>
    <t xml:space="preserve">Poznámka k souboru cen:_x000D_
Vzduchotechnická jednotka Vzduchový výkon: přívod 2 350 m3/h odvod 2 350 m3/h Externí statický tlak: 250 Pa Teplota výstupního vzduchu zima / léto 22°C / 17 °C </t>
  </si>
  <si>
    <t>Pol32</t>
  </si>
  <si>
    <t>Kruhové potrubí SPIRO pozinkované. Včetně tvarovek, propojek, upevňovacího materiálu (závěsy, úchyty, pomocné konstrukce) a těsnění do průměru 400 mm</t>
  </si>
  <si>
    <t>Pol33</t>
  </si>
  <si>
    <t>KULISOVÝ TLUMIČ 580x460dl. 1500 KULISY 2x100x460x1500</t>
  </si>
  <si>
    <t>Pol34</t>
  </si>
  <si>
    <t>Anemostat Systemair TSK 160 s komorou Thor</t>
  </si>
  <si>
    <t>Pol35</t>
  </si>
  <si>
    <t>Regulátor VAV Trox TVA Ř200, 0-10V Vmax=775m3/hod</t>
  </si>
  <si>
    <t>Pol36</t>
  </si>
  <si>
    <t>Regulátor VAV Trox TVZ Ř200, 0-10V Vmax=775m3/hod</t>
  </si>
  <si>
    <t>AHU 4.1</t>
  </si>
  <si>
    <t>Zařízení 4.1 - větrání gastroprovozu</t>
  </si>
  <si>
    <t>Pol37</t>
  </si>
  <si>
    <t>Vzduchotechnická jednotka DencoHappel CAIRplus SX 128.096IVBV</t>
  </si>
  <si>
    <t xml:space="preserve">Poznámka k souboru cen:_x000D_
Vzduchotechnická jednotka Vzduchový výkon: přívod 6 000 m3/h odvod 6 000 m3/h Externí statický tlak: 350 Pa Teplota výstupního vzduchu zima / léto 22°C / - Elektrická energie pro ventilátory: 400V, 4200W </t>
  </si>
  <si>
    <t>Pol516</t>
  </si>
  <si>
    <t>Směšovací uzel 80/60°C 16kW s čerpadlem</t>
  </si>
  <si>
    <t>Pol38</t>
  </si>
  <si>
    <t>Kruhové potrubí SPIRO pozinkované. Včetně tvarovek, propojek, upevňovacího materiálu (závěsy, úchyty, pomocné konstrukce) a těsnění do průměru 355 mm</t>
  </si>
  <si>
    <t>Pol39</t>
  </si>
  <si>
    <t>Čtyřhranné potrubí sk. I nerez ocel. Potrubí prolisované, zpevněné. Včetně tvarovek, připojovacích přírub, upevňovacího materiálu (závěsy, úchyty, pomocné konstrukce) a těsnění. Vzdálenost úchytů cca 2m.</t>
  </si>
  <si>
    <t>Pol40</t>
  </si>
  <si>
    <t>KULISOVÝ TLUMIČ 800x400 dl. 1200 KULISY 3x 1200x400x100</t>
  </si>
  <si>
    <t>Pol41</t>
  </si>
  <si>
    <t>PROTIDEŠŤOVÁ ŽALUZIE, s akustickým útlumem stavoklima PHZE 600 1650x1200</t>
  </si>
  <si>
    <t>Požární izolace 30 min. ve složení:</t>
  </si>
  <si>
    <t>Poznámka k souboru cen:_x000D_
- deska z minerální plsti tl. 40 mm - polep Al fólií</t>
  </si>
  <si>
    <t>Pol43</t>
  </si>
  <si>
    <t>Tepelná izolace</t>
  </si>
  <si>
    <t>Poznámka k souboru cen:_x000D_
 deska z minerální plsti tl. 60 mm - polep Al fólií</t>
  </si>
  <si>
    <t>Pol44</t>
  </si>
  <si>
    <t>Výústka do kruhového potrubí TR2 1200x125</t>
  </si>
  <si>
    <t>Pol45</t>
  </si>
  <si>
    <t>Regulační klapka ruční D200</t>
  </si>
  <si>
    <t>Pol46</t>
  </si>
  <si>
    <t>Regulační klapka ruční D125</t>
  </si>
  <si>
    <t>Pol47</t>
  </si>
  <si>
    <t>Výfuková hlavice čtyřhranná LHR S 600 600</t>
  </si>
  <si>
    <t>Pol48</t>
  </si>
  <si>
    <t>Talířový ventil přívodní D100</t>
  </si>
  <si>
    <t>Talířový ventil odvodní D80</t>
  </si>
  <si>
    <t>Pol50</t>
  </si>
  <si>
    <t>Požární klapka Mandik PKTM 400x250.40</t>
  </si>
  <si>
    <t>Pol51</t>
  </si>
  <si>
    <t>Požární klapka Mandik PKTM 500x400.40</t>
  </si>
  <si>
    <t>Digestoř celonerezové provedení vč. tukových filtrů a osvětlení - DODÁVKA VZT 1 7 0 0 x 1 1 0 0 x 4 5 0 m m 0 , 5 0 , 5</t>
  </si>
  <si>
    <t>1101560259</t>
  </si>
  <si>
    <t>7.21. Digestoř celonerezové provedení vč. tukových filtrů a osvětlení - DODÁVKA VZT 3 0 0 0 x 1 1 0 0 x 4 5 0 m m 0 , 5 0 , 5</t>
  </si>
  <si>
    <t>1416044285</t>
  </si>
  <si>
    <t>7.22. Digestoř celonerezové provedení vč. tukových filtrů a osvětlení - DODÁVKA VZT 1 6 0 0 x 1 4 6 0 x 4 5 0 m m 0 , 5 0 , 5</t>
  </si>
  <si>
    <t>-483147985</t>
  </si>
  <si>
    <t>7.23. Digestoř celonerezové provedení vč. tukových filtrů a osvětlení - DODÁVKA VZT 1 1 0 0 x 1 3 0 0 x 4 5 0 m m 0 , 5 0 , 5</t>
  </si>
  <si>
    <t>-1099601407</t>
  </si>
  <si>
    <t>17.6. Digestoř celonerezové provedení vč. tukových filtrů a osvětlení - DODÁVKA VZT 1 0 0 0 x 1 0 0 0 x 4 5 0 m m</t>
  </si>
  <si>
    <t>151213400</t>
  </si>
  <si>
    <t>AHU 5.1</t>
  </si>
  <si>
    <t>Zařízení 5.1 - větrání učeben v centrální části</t>
  </si>
  <si>
    <t>Pol52</t>
  </si>
  <si>
    <t>Vzduchotechnická jednotka DencoHappel CAIRplus eQ Prime -018</t>
  </si>
  <si>
    <t>Poznámka k souboru cen:_x000D_
Vzduchotechnická jednotka Vzduchový výkon: přívod 4 450 m3/h odvod 4 450 m3/h Externí statický tlak: 250 Pa Teplota výstupního vzduchu zima / léto 22°C / 17 °C Elektrická energie pro ventilátory: 400V, 2 400W Elektrická energie pro integrované tepelné čerpadlo: 400V, 8 600W Elektrická energie pro el. dohřívač: 400V, 13 000W</t>
  </si>
  <si>
    <t>Pol53</t>
  </si>
  <si>
    <t>KULISOVÝ TLUMIČ 1100x315 dl. 1200 KULISY 3x 1200x315x150</t>
  </si>
  <si>
    <t>Pol54</t>
  </si>
  <si>
    <t>Anemostat Systemair TSK 160 s komorouu Thor</t>
  </si>
  <si>
    <t>Pol55</t>
  </si>
  <si>
    <t>Regulátor VAV Trox TVA Ř160, 0-10V Vmax=400m3/hod</t>
  </si>
  <si>
    <t>Pol56</t>
  </si>
  <si>
    <t>Regulátor VAV Trox TVZ Ř160, 0-10V Vmax=400m3/hod</t>
  </si>
  <si>
    <t>Pol57</t>
  </si>
  <si>
    <t>Regulátor VAV Trox TVA Ř160, 0-10V Vmax=550m3/hod</t>
  </si>
  <si>
    <t>Pol58</t>
  </si>
  <si>
    <t>Regulátor VAV Trox TVZ Ř160, 0-10V Vmax=550m3/hod</t>
  </si>
  <si>
    <t>AHU 6.1</t>
  </si>
  <si>
    <t>Zařízení 1.1 - větrání šaten</t>
  </si>
  <si>
    <t>Pol59</t>
  </si>
  <si>
    <t>VZDUCHOTECHNICKÁ JEDNOTKA ATREA DUPLEX 1500 MULTI-V 400V, 2x 4A, 3kW</t>
  </si>
  <si>
    <t>Poznámka k souboru cen:_x000D_
vzduchové množství přívod/odvod 1.650 m3h-1, externí tlak 200 Pa</t>
  </si>
  <si>
    <t>Pol60</t>
  </si>
  <si>
    <t>B.x_by-pass</t>
  </si>
  <si>
    <t>Pol61</t>
  </si>
  <si>
    <t>T.3_elektrický ohřívač E2100</t>
  </si>
  <si>
    <t>Pol62</t>
  </si>
  <si>
    <t>KULISOVÝ TLUMIČ 630x160dl. 1000 KULISY 2x100x160x1000</t>
  </si>
  <si>
    <t>KULISOVÝ TLUMIČ 500x160dl. 1000 KULISY 2x100x160x1000</t>
  </si>
  <si>
    <t>VÝÚSTKA TR2 1200x125</t>
  </si>
  <si>
    <t>VÝÚSTKA TR2 800x160</t>
  </si>
  <si>
    <t>VÝÚSTKA TR2 900x225</t>
  </si>
  <si>
    <t>Protidešťová žaluzie, RAL dle arch. návrhu 630x160</t>
  </si>
  <si>
    <t>AHU 7.1</t>
  </si>
  <si>
    <t>Odvětrání sociálních zařízení</t>
  </si>
  <si>
    <t>Ventilátor RM125</t>
  </si>
  <si>
    <t>Poznámka k souboru cen:_x000D_
 Kruhové potrubí SPIRO pozinkované. Včetně tvarovek, propojek, upevňovacího materiálu (závěsy, úchyty, pomocné konstrukce) a těsnění.</t>
  </si>
  <si>
    <t>Potrubní tlumič D125/50 dl. 1200</t>
  </si>
  <si>
    <t>Pružná hadice Sonoflex D100</t>
  </si>
  <si>
    <t>Výfuková hlavice se sítem D125</t>
  </si>
  <si>
    <t>Ventilátor RM160</t>
  </si>
  <si>
    <t>Potrubní tlumič D160/50 dl. 1200</t>
  </si>
  <si>
    <t>Výfuková hlavice se sítem D160</t>
  </si>
  <si>
    <t>250</t>
  </si>
  <si>
    <t>Ventilátor RM100</t>
  </si>
  <si>
    <t>Výfuková hlavice se sítem D100</t>
  </si>
  <si>
    <t>CH 1.1</t>
  </si>
  <si>
    <t>Chlazení serveru</t>
  </si>
  <si>
    <t>Nástěnná kondenzační jednotka 5kW vč.kabelový ovladač, suchý kontakt jako příslušenství</t>
  </si>
  <si>
    <t>239583100</t>
  </si>
  <si>
    <t>Propoj 2x Cu 6/12 + kom.</t>
  </si>
  <si>
    <t>-532367411</t>
  </si>
  <si>
    <t>Montážní materiál</t>
  </si>
  <si>
    <t>07. SIL - Silnoproudé elektroinstalace</t>
  </si>
  <si>
    <t>D1 - Silnoproudé elektroinstalace</t>
  </si>
  <si>
    <t xml:space="preserve">    D2 - I - Kabely a vodiče</t>
  </si>
  <si>
    <t xml:space="preserve">    D3 - II - Elektroinstalační přístroje a materiál</t>
  </si>
  <si>
    <t xml:space="preserve">    D4 - III - Rozvaděče</t>
  </si>
  <si>
    <t xml:space="preserve">    D5 - IV - Svítidla</t>
  </si>
  <si>
    <t xml:space="preserve">    D6 - V - Ovládaní elektrických pohonů žaluzií</t>
  </si>
  <si>
    <t xml:space="preserve">    D7 - VI - Uzemnění a hromosvod</t>
  </si>
  <si>
    <t xml:space="preserve">    D8 - VII - zemní práce</t>
  </si>
  <si>
    <t xml:space="preserve">    D9 - VIII - ostatní</t>
  </si>
  <si>
    <t>I - Kabely a vodiče</t>
  </si>
  <si>
    <t>Pol118</t>
  </si>
  <si>
    <t>Kabel CHBU 1x185, berva izilace černá</t>
  </si>
  <si>
    <t>-1017151018</t>
  </si>
  <si>
    <t>Pol119</t>
  </si>
  <si>
    <t>Kabel CHBU 1x185, berva izilace modrá</t>
  </si>
  <si>
    <t>1803238440</t>
  </si>
  <si>
    <t>Pol121</t>
  </si>
  <si>
    <t>Kabel CHBU 1x185, berva izilace zeleno-žluta</t>
  </si>
  <si>
    <t>-122571174</t>
  </si>
  <si>
    <t>Pol199</t>
  </si>
  <si>
    <t>Kabel CYKY 2Jx1,5</t>
  </si>
  <si>
    <t>1275949463</t>
  </si>
  <si>
    <t>Pol200</t>
  </si>
  <si>
    <t>Kabel CYKY 3Jx1,5</t>
  </si>
  <si>
    <t>765908608</t>
  </si>
  <si>
    <t>Pol201</t>
  </si>
  <si>
    <t>Kabel CYKY 5Jx1.5</t>
  </si>
  <si>
    <t>-1913617935</t>
  </si>
  <si>
    <t>Pol202</t>
  </si>
  <si>
    <t>Kabel CYKY 7x1.5</t>
  </si>
  <si>
    <t>-598374625</t>
  </si>
  <si>
    <t>Pol203</t>
  </si>
  <si>
    <t>Kabel CYKY 3Jx2,5</t>
  </si>
  <si>
    <t>907621385</t>
  </si>
  <si>
    <t>Pol204</t>
  </si>
  <si>
    <t>Kabel CYKY 5Jx2,5</t>
  </si>
  <si>
    <t>-2019845432</t>
  </si>
  <si>
    <t>Pol205</t>
  </si>
  <si>
    <t>Kabel CYKY5Jx4</t>
  </si>
  <si>
    <t>1304996684</t>
  </si>
  <si>
    <t>Pol206</t>
  </si>
  <si>
    <t>Kabel CYKY5Jx6</t>
  </si>
  <si>
    <t>-1161185071</t>
  </si>
  <si>
    <t>Pol207</t>
  </si>
  <si>
    <t>Kabel CYKY5Jx10</t>
  </si>
  <si>
    <t>-14270809</t>
  </si>
  <si>
    <t>Pol208</t>
  </si>
  <si>
    <t>Kabel CYKY5Jx16</t>
  </si>
  <si>
    <t>160288776</t>
  </si>
  <si>
    <t>Pol209</t>
  </si>
  <si>
    <t>Kabel CYKY5Jx25</t>
  </si>
  <si>
    <t>975087201</t>
  </si>
  <si>
    <t>Pol210</t>
  </si>
  <si>
    <t>Kabel CYKY5Jx50</t>
  </si>
  <si>
    <t>-1597250223</t>
  </si>
  <si>
    <t>Pol211</t>
  </si>
  <si>
    <t>Kabel CYKY4Jx70</t>
  </si>
  <si>
    <t>1014031306</t>
  </si>
  <si>
    <t>Pol212</t>
  </si>
  <si>
    <t>Kabel CXKH-R 3Jx1.5 B2cas1d0</t>
  </si>
  <si>
    <t>1919690936</t>
  </si>
  <si>
    <t>Pol213</t>
  </si>
  <si>
    <t>Kabel CXKH-R 5Jx1.5 B2cas1d0</t>
  </si>
  <si>
    <t>-483714736</t>
  </si>
  <si>
    <t>Pol214</t>
  </si>
  <si>
    <t>Kabel CXKH-R 3Jx2.5 B2cas1d0</t>
  </si>
  <si>
    <t>717570858</t>
  </si>
  <si>
    <t>Pol215</t>
  </si>
  <si>
    <t>Kabel CXKH-R 5Jx4 B2cas1d0</t>
  </si>
  <si>
    <t>-1619781900</t>
  </si>
  <si>
    <t>Pol216</t>
  </si>
  <si>
    <t>Kabel CXKH-R 5Jx10 B2cas1d0</t>
  </si>
  <si>
    <t>-1697516311</t>
  </si>
  <si>
    <t>Pol217</t>
  </si>
  <si>
    <t>Kabel CXKH-R 5Jx16 B2cas1d0</t>
  </si>
  <si>
    <t>-771633764</t>
  </si>
  <si>
    <t>Pol218</t>
  </si>
  <si>
    <t>Vodič CXKH-R 1x16 B2cas1d0</t>
  </si>
  <si>
    <t>-811749167</t>
  </si>
  <si>
    <t>Pol219</t>
  </si>
  <si>
    <t>Vodič CYA 1x50</t>
  </si>
  <si>
    <t>27065587</t>
  </si>
  <si>
    <t>Pol220</t>
  </si>
  <si>
    <t>Vodič CYA 1x4</t>
  </si>
  <si>
    <t>-299727343</t>
  </si>
  <si>
    <t>Pol221</t>
  </si>
  <si>
    <t>HO7RN-F 5Gx2.5</t>
  </si>
  <si>
    <t>52484201</t>
  </si>
  <si>
    <t>Pol222</t>
  </si>
  <si>
    <t>HO7RN-F 5Gx4</t>
  </si>
  <si>
    <t>1744579806</t>
  </si>
  <si>
    <t>Pol223</t>
  </si>
  <si>
    <t>HO7RN-F 5Gx10</t>
  </si>
  <si>
    <t>-609605238</t>
  </si>
  <si>
    <t>Pol224</t>
  </si>
  <si>
    <t>HO7RN-F 5Gx16</t>
  </si>
  <si>
    <t>-1057927340</t>
  </si>
  <si>
    <t>Pol225</t>
  </si>
  <si>
    <t>HO7RN-F 5Gx25</t>
  </si>
  <si>
    <t>-513525813</t>
  </si>
  <si>
    <t>II - Elektroinstalační přístroje a materiál</t>
  </si>
  <si>
    <t>Pol226</t>
  </si>
  <si>
    <t>1pólový spínač pod omítkou, 10A/250V, krytí P20 včetně přístroje a jednoduchého krytu, barva bílá, příklad typu ABB Future Linear</t>
  </si>
  <si>
    <t>-1322862280</t>
  </si>
  <si>
    <t>Pol227</t>
  </si>
  <si>
    <t>Sériový spínač pod omítkou, 10A/250V AC, krytí IP20 včetně přístroje, děleného krytu a rámečku, barva bílá , příklad typu ABB Future Linear</t>
  </si>
  <si>
    <t>-319938016</t>
  </si>
  <si>
    <t>Pol228</t>
  </si>
  <si>
    <t>Střídavý spínač pod omítkou, 10A/250V AC, krytí IP20 včetně přístroje, děleného krytu a rámečku, barva bílá , příklad typu ABB Future Linear</t>
  </si>
  <si>
    <t>2112210601</t>
  </si>
  <si>
    <t>Pol229</t>
  </si>
  <si>
    <t>Střídavý dvojití spínač pod omítkou, 10A/250V AC, krytí IP20 včetně přístroje, děleného krytu a rámečku, barva bílá, příklad typu ABB Future Linear</t>
  </si>
  <si>
    <t>-1389068380</t>
  </si>
  <si>
    <t>Pol230</t>
  </si>
  <si>
    <t>Zapínací tlačítkový ovládač, 10A/250V, krytí P20 včetně přístroje a jednoduchého krytu, barva bílá, , příklad typu ABB Future Linear</t>
  </si>
  <si>
    <t>-45387924</t>
  </si>
  <si>
    <t>Pol231</t>
  </si>
  <si>
    <t>Zapínací tlačítkový 2násobný ovládač, 10A/250V, krytí P20 včetně přístroje a jednoduchého krytu, barva bílá, , příklad typu ABB Future Linear</t>
  </si>
  <si>
    <t>-679736933</t>
  </si>
  <si>
    <t>Pol232</t>
  </si>
  <si>
    <t>Automatický stropní vestavný spínač reagující na pochyb, spínací prvek 1 x relé, úhel pokryti 120 °, kuželová charakteristika, nastavitelná hodnota prahového osvětlení 1-1000 Lx, zpoždění vypnuti 5s-10 min, barva bílá, krytí IP20, příklad typu: 3299A-A22100 B, ABB Tango</t>
  </si>
  <si>
    <t>769672925</t>
  </si>
  <si>
    <t>Pol233</t>
  </si>
  <si>
    <t>Jednonásobná zásuvka pod omítkou s ochranným kolíkem, 2P+PE In=16A/250V AC, barva bílá, krytí IP20, příklad typu ABB Future Linear</t>
  </si>
  <si>
    <t>1005284846</t>
  </si>
  <si>
    <t>Pol234</t>
  </si>
  <si>
    <t>Jednonásobná zásuvka pod omítkou s ochranným kolíkem, s přepěťovou ochranou typu 3, 2P+PE In=16A/250V AC, barva bílá, krytí IP20, příklad typu ABB Future Linear</t>
  </si>
  <si>
    <t>-24836486</t>
  </si>
  <si>
    <t>Pol235</t>
  </si>
  <si>
    <t>Rámeček jednonásobný, barva bílá, příklad typu ABB Future Linear</t>
  </si>
  <si>
    <t>983278315</t>
  </si>
  <si>
    <t>Pol236</t>
  </si>
  <si>
    <t>Rámeček 2násobný, bílá, příklad typu ABB Future Linear</t>
  </si>
  <si>
    <t>644270756</t>
  </si>
  <si>
    <t>Pol237</t>
  </si>
  <si>
    <t>Rámeček 3násobný, bílá, příklad typu ABB Future Linear</t>
  </si>
  <si>
    <t>-402927748</t>
  </si>
  <si>
    <t>Pol238</t>
  </si>
  <si>
    <t>Jednonásobná vestavná zásuvka 2p+PE, Modul 45 s ochranným kolíkem, In=16 A, Un=250 V AC, barva bílá</t>
  </si>
  <si>
    <t>-171822578</t>
  </si>
  <si>
    <t>Pol239</t>
  </si>
  <si>
    <t>Jednonásobná vestavná zásuvka 2p+PE, Modul 45 s ochranným kolíkem a přepěťovou ochranou typu T3, In=16 A, Un=250 V AC, barva bílá</t>
  </si>
  <si>
    <t>1240278123</t>
  </si>
  <si>
    <t>Pol240</t>
  </si>
  <si>
    <t>Jednopólový modulový vestavný spínač 10A/250V, velikost 2 moduly, barva tech, příklad typu NT4001M2N, Bticino</t>
  </si>
  <si>
    <t>-269616137</t>
  </si>
  <si>
    <t>Pol241</t>
  </si>
  <si>
    <t>Střídavý modulový vestavný přepínač 10A/250V, velikost 2 modul, barva tech, příklad typu NT4003N</t>
  </si>
  <si>
    <t>-788096848</t>
  </si>
  <si>
    <t>Pol242</t>
  </si>
  <si>
    <t>Křížový modulový přepínač 10A/250V, velikost 2 modul, barva tech, příklad typu NT4004N</t>
  </si>
  <si>
    <t>-1526839374</t>
  </si>
  <si>
    <t>Pol243</t>
  </si>
  <si>
    <t>Zásuvka modulární p+N+PE s ochranným kolíkem In=230 V AC, In=16 A, barva tech, příklad typu NT4142, Bticino</t>
  </si>
  <si>
    <t>1380129999</t>
  </si>
  <si>
    <t>Pol244</t>
  </si>
  <si>
    <t>2 modulová montážní deska, upevnění šrouby, příklad typu LN4702</t>
  </si>
  <si>
    <t>1488256024</t>
  </si>
  <si>
    <t>Pol245</t>
  </si>
  <si>
    <t>2 modulový rámeček barva tech, příklad typu LNB4802TE , Bticino</t>
  </si>
  <si>
    <t>1368012510</t>
  </si>
  <si>
    <t>Pol246</t>
  </si>
  <si>
    <t>Přístrojová vestavná krabice, upevnění přístrojů šrouby, dvou modulová, rozměr 70x701x50 mm příklad typu 502E, Bticino</t>
  </si>
  <si>
    <t>1420796854</t>
  </si>
  <si>
    <t>Pol247</t>
  </si>
  <si>
    <t>Nástěnný montážní ochranný kryt v provedení IP55 velikostí 2 moduly, barva šedá, příklad typu BT24502, Bticino</t>
  </si>
  <si>
    <t>-1041165859</t>
  </si>
  <si>
    <t>Pol248</t>
  </si>
  <si>
    <t>Multifunkční časové relé, 4-vodič připojení,Un=230 V AC, výstup In=5 A/230 V AC, montáž do elektroinstalační přístrojové krabice, příklad typu PCP-04, Tympol</t>
  </si>
  <si>
    <t>994635994</t>
  </si>
  <si>
    <t>Pol249</t>
  </si>
  <si>
    <t>Průmyslová vestavná zásuvka 3p+N+PE, Un=400 V AC, In=16 A, krytí IP44</t>
  </si>
  <si>
    <t>-1908170760</t>
  </si>
  <si>
    <t>Pol250</t>
  </si>
  <si>
    <t>Automatický přisazený spínač reagující na pochyb, spínací prvek 2 x relé, úhel pokryti 90 °, nastavitelná hodnota prahového osvětlení 1-1000 Lx, zpoždění vypnuti 5s-10 min, krytí IP20,</t>
  </si>
  <si>
    <t>52684076</t>
  </si>
  <si>
    <t>Pol251</t>
  </si>
  <si>
    <t>Automatický přisazený spínač reagující na pochyb, spínací prvek 2 x relé, úhel pokryti 90 °, nastavitelná hodnota prahového osvětlení 1-1000 Lx, zpoždění vypnuti 5s-10 min, krytí IP54,</t>
  </si>
  <si>
    <t>2061268457</t>
  </si>
  <si>
    <t>Pol252</t>
  </si>
  <si>
    <t>Bezpečnostní 3pólový vypínač Un=400 V AC, In=25 A, krytí IP65, příklad typu KEM 325 U Y/R</t>
  </si>
  <si>
    <t>-383305884</t>
  </si>
  <si>
    <t>Pol253</t>
  </si>
  <si>
    <t>Bezpečnostní 3pólový vypínač Un=400 V AC, In=40 A, krytí IP65, příklad typu KEM 340 U Y/R</t>
  </si>
  <si>
    <t>248587547</t>
  </si>
  <si>
    <t>Pol254</t>
  </si>
  <si>
    <t>Bezpečnostní 3pólový vypínač Un=400 V AC, In=63 A, krytí IP65, příklad typu KEM 363 U Y/R</t>
  </si>
  <si>
    <t>-136922734</t>
  </si>
  <si>
    <t>Pol255</t>
  </si>
  <si>
    <t>Hřibové vestavné tlačítko nouzového vypínaní, barva červená, IP54</t>
  </si>
  <si>
    <t>-1540082465</t>
  </si>
  <si>
    <t>Pol256</t>
  </si>
  <si>
    <t>Vestavné havarijní tlačítko "Total Stop", Un=230 V AC, In=2,5 A, 1 x spínací kontakt, ochranné sklo, pro rozbití skla je nutné spínač stisknout, krytí IP65, typ OD1-WO2-B-10-230VAC-M, Spamel</t>
  </si>
  <si>
    <t>-341589017</t>
  </si>
  <si>
    <t>Pol257</t>
  </si>
  <si>
    <t>Krabice přístrojová pod omítkou KP67x67, Kopos, Kolín</t>
  </si>
  <si>
    <t>-1787542177</t>
  </si>
  <si>
    <t>Pol258</t>
  </si>
  <si>
    <t>Krabice přístrojová pod omítkou včetně 3pólové svorkovnice a bílého víčka, příklad typu KR68, Kopos, Kolín</t>
  </si>
  <si>
    <t>1260392503</t>
  </si>
  <si>
    <t>Pol259</t>
  </si>
  <si>
    <t>Kompletní elektroinstalační přístrojová a odbočovací krabice pro montáž do monolitického betonu</t>
  </si>
  <si>
    <t>-207374815</t>
  </si>
  <si>
    <t>Pol260</t>
  </si>
  <si>
    <t>Krabice rozvodná pod omítkou KR 97 včetně svorkovnice SP-96 a bílého víka KO97V, Kopos</t>
  </si>
  <si>
    <t>151063710</t>
  </si>
  <si>
    <t>Pol261</t>
  </si>
  <si>
    <t>Elektroinstalační plastová ohebná trubka průměru 25 mm, pevnost v tlaku &gt;750 N, montáž v podlaze a pod omítkou, včetně sekaní zdiva</t>
  </si>
  <si>
    <t>-346106139</t>
  </si>
  <si>
    <t>Pol262</t>
  </si>
  <si>
    <t>Elektroinstalační plastová ohebná trubka průměru 25 mm, pevnost v tlaku &gt;750 N, montáž v monolitickém betonu stropní desky</t>
  </si>
  <si>
    <t>1719721478</t>
  </si>
  <si>
    <t>Pol263</t>
  </si>
  <si>
    <t>Elektroinstalační plastová ohebná trubka průměru 32 mm, pevnost v tlaku &gt;750 N, montáž v podlaze</t>
  </si>
  <si>
    <t>-1816912161</t>
  </si>
  <si>
    <t>Pol264</t>
  </si>
  <si>
    <t>Elektroinstalační plastová ohebná trubka průměru 40 mm, pevnost v tlaku &gt;750 N, montáž v podlaze</t>
  </si>
  <si>
    <t>1148835320</t>
  </si>
  <si>
    <t>Pol265</t>
  </si>
  <si>
    <t>Elektroinstalační plastová ohebná trubka průměru 50 mm, pevnost v tlaku &gt;750 N, montáž v podlaze</t>
  </si>
  <si>
    <t>1765451391</t>
  </si>
  <si>
    <t>Pol266</t>
  </si>
  <si>
    <t>Elektroinstalační plastová dvouplášťová ohebná trubka průměru 110 mm</t>
  </si>
  <si>
    <t>-43589179</t>
  </si>
  <si>
    <t>Pol267</t>
  </si>
  <si>
    <t>Kabelový žlab z perforovaného ocelového zinkového plechu, rozměr 100x35 mm včetně spojek a spojovacího materiálu, příklad typu: KZI 35X200X0.75, Kopos</t>
  </si>
  <si>
    <t>-28399381</t>
  </si>
  <si>
    <t>Pol268</t>
  </si>
  <si>
    <t>Kabelový žlab z perforovaného ocelového zinkového plechu, rozměr 200x35 mm včetně spojek a spojovacího materiálu, příklad typu: KZI 35X200X0.75, Kopos</t>
  </si>
  <si>
    <t>-567046034</t>
  </si>
  <si>
    <t>Pol269</t>
  </si>
  <si>
    <t>Stropní nosní konzola z ocelového pozinkovaného plechu, délka l=200 mm, příklad typu SPS 200, Kopos Kolín</t>
  </si>
  <si>
    <t>-1450148871</t>
  </si>
  <si>
    <t>Pol270</t>
  </si>
  <si>
    <t>Objímka z pozinkovaného plechu tloušťky 1.5 mm šířky 50 mm a délky 100 mm pro upevnění kabelového žlabu šířky 200 mm přímo do stropu (pro žlaby nad akustickým podhledem)</t>
  </si>
  <si>
    <t>543698136</t>
  </si>
  <si>
    <t>Pol271</t>
  </si>
  <si>
    <t>Objímka z pozinkovaného plechu tloušťky 1.5 mm šířky 50 mm a délky 200 mm pro upevnění kabelového žlabu šířky 200 mm přímo do stropu (pro žlaby nad akustickým podhledem)</t>
  </si>
  <si>
    <t>-1076280550</t>
  </si>
  <si>
    <t>Pol272</t>
  </si>
  <si>
    <t>Nástěnný držák (výložník) kabelových žlabů z ocelového pozinkovaného plechu, délka l=200 mm, příklad typu: DS200 Kopos</t>
  </si>
  <si>
    <t>497939413</t>
  </si>
  <si>
    <t>Pol273</t>
  </si>
  <si>
    <t>-998320303</t>
  </si>
  <si>
    <t>Pol274</t>
  </si>
  <si>
    <t>Plastová bezhalogenová elektroinstalační lišta rozměru 21.2x19.2 mm, příklad typu LHD 20x20 HF, Kopos</t>
  </si>
  <si>
    <t>797322150</t>
  </si>
  <si>
    <t>Pol275</t>
  </si>
  <si>
    <t>Připojení 3fázových spotřebičku kuchině kabely typu HO7RN-F průřezu do 5x4</t>
  </si>
  <si>
    <t>-211053585</t>
  </si>
  <si>
    <t>Pol276</t>
  </si>
  <si>
    <t>Připojení 3fázových spotřebičku kuchině kabely typu HO7RN-F průřezu do 5x25</t>
  </si>
  <si>
    <t>-605664137</t>
  </si>
  <si>
    <t>Pol277</t>
  </si>
  <si>
    <t>Připojení, pisoárů, ventilátorů, studených konci samoregulačních topních kabelů apod.</t>
  </si>
  <si>
    <t>1935092958</t>
  </si>
  <si>
    <t>Pol278</t>
  </si>
  <si>
    <t>Připojení vodiče ochranného pospojovaní průřezu 4 mm2 ke kovové konstrukci zařízení gastro technologie</t>
  </si>
  <si>
    <t>2013204939</t>
  </si>
  <si>
    <t>Pol279</t>
  </si>
  <si>
    <t>Prostup stávající stropní desku otvoru průměru 30 mm a těsněné otvoru po ukončení montáže kabelu protipožárním tmelem</t>
  </si>
  <si>
    <t>-355709538</t>
  </si>
  <si>
    <t>Pol280</t>
  </si>
  <si>
    <t>Prosup zděnou stěnou tloušťky 600 mm otvoru průměru 30 mm a těsněné otvoru po ukončení montáže kabelů protipožárním tmelem</t>
  </si>
  <si>
    <t>1538764331</t>
  </si>
  <si>
    <t>Pol281</t>
  </si>
  <si>
    <t>Prosup zděnou stěnou tloušťky 600 mm otvoru průměru 60 mm a těsněné otvoru po ukončení montáže kabelů protipožárním tmelem</t>
  </si>
  <si>
    <t>385096636</t>
  </si>
  <si>
    <t>Pol282</t>
  </si>
  <si>
    <t>Prosup zděnou stěnou tloušťky 600 mm otvoru průměru 200x100 mm a těsněné otvoru po ukončení montáže kabelů protipožárním tmelem</t>
  </si>
  <si>
    <t>498887823</t>
  </si>
  <si>
    <t>Pol283</t>
  </si>
  <si>
    <t>Prosup zděnou stěnou tloušťky 450 mm otvoru průměru 30 mm a po ukončení montáže kabelů těsněné otvoru po ukončení montáže kabelů protipožárním tmelem</t>
  </si>
  <si>
    <t>76267169</t>
  </si>
  <si>
    <t>Pol284</t>
  </si>
  <si>
    <t>Prosup zděnou stěnou tloušťky 300 mm otvoru průměru 30 mm a po ukončení montáže kabelů těsněné otvoru protipožárním tmelem</t>
  </si>
  <si>
    <t>-1760759052</t>
  </si>
  <si>
    <t>Pol285</t>
  </si>
  <si>
    <t>Prosup zděnou stěnou tloušťky 200 mm otvoru průměru 200x100 mm a po ukončení montáže kabelů těsněné otvoru protipožárním tmelem</t>
  </si>
  <si>
    <t>1341298547</t>
  </si>
  <si>
    <t>Pol286</t>
  </si>
  <si>
    <t>Sekaní v stávající betonové podlaze drážky rozměru 200x120 mm a po ukončení montáže trubek uvedení podlahy do puvodního stavu</t>
  </si>
  <si>
    <t>-865356768</t>
  </si>
  <si>
    <t>Pol287</t>
  </si>
  <si>
    <t>Revize silnoproudu</t>
  </si>
  <si>
    <t>-860327796</t>
  </si>
  <si>
    <t>Pol288</t>
  </si>
  <si>
    <t>Drobní instalační materiál</t>
  </si>
  <si>
    <t>672901734</t>
  </si>
  <si>
    <t>III - Rozvaděče</t>
  </si>
  <si>
    <t>Pol289</t>
  </si>
  <si>
    <t>Demontáž a sešrotovaní stávajícího elektroměrového a hlavního rozvaděče rozměru 2200x2000x300 mm, který se skládá z 2 poli (viz fotky rozvaděče, které jsou přílohou rozpočtu). Vývody ktery budou zachovány a přepojeny do nového hlavního rozvaděče: 5 kabelů zachovaných světlených okruhů, 4 kabely zachovaných zásuvkových okruhů, napájecí kabel budovy horní školy, napájecí kabel kotelny a napájecí kabel hriště. Ostatní kabely budou na trase přes vstupní chodbu demontovány a trvale ponechány mimo provoz</t>
  </si>
  <si>
    <t>set</t>
  </si>
  <si>
    <t>820155040</t>
  </si>
  <si>
    <t>Pol290</t>
  </si>
  <si>
    <t>Odpojení ze stávající hlavní domovní skřině společností ČEZ dDistribuce a.s. stávajícho napájecího kabelu objekztu a připojení k skříni nových napájecích kabelů (4 x CHBU 1x95 a 4 x CHBU1x485)</t>
  </si>
  <si>
    <t>352231915</t>
  </si>
  <si>
    <t>Pol291</t>
  </si>
  <si>
    <t>Demontáž a sešrotovaní stávajícíh rozvaděču R3, R4, R5 a R7 rozměrů cca 1000x600x250, stávající kabely zachované instalace budou připojeny k novým rozvaděčům, který nahrazují zrušené rozvaděče a ostatní kabely budou částečně demontovýny a trvale ponechány mimo provoz (viz fotky rozvaděčů, které jsou součástí výkazu výměr)</t>
  </si>
  <si>
    <t>-721059753</t>
  </si>
  <si>
    <t>Pol292</t>
  </si>
  <si>
    <t>Demontáž a sešrotovaní stávajícho skříňového rozvaděče rozměru 2000x1000x400 mm stávající technologie gastronomického provozu, viz fotky rozvaděče, které jsou přílohou rozpočtu</t>
  </si>
  <si>
    <t>-182059006</t>
  </si>
  <si>
    <t>Pol293</t>
  </si>
  <si>
    <t>Odpojní ze stávajícího rozvaděče výtaahu stávajícího napájecího kabelu a připojení k rozvaděči nového kabelu, stávající kabel bude částečně demontován a trvale ponechán mimo provoz</t>
  </si>
  <si>
    <t>-259380101</t>
  </si>
  <si>
    <t>Pol294</t>
  </si>
  <si>
    <t>Nový elektroměrový a hlavní rozvaděč objektu RE-HR vyhotoven podle výkresu číslo 9</t>
  </si>
  <si>
    <t>967774247</t>
  </si>
  <si>
    <t>Pol295</t>
  </si>
  <si>
    <t>Podružný vestavný rozvaděč R1.1 vyhotoven podle výkresu číslo 11, komplat včetně sekaní v zděné stěny niky pro montáž rozvaděče</t>
  </si>
  <si>
    <t>-2119754893</t>
  </si>
  <si>
    <t>Pol296</t>
  </si>
  <si>
    <t>Podružný vestavný rozvaděč R1.2 vyhotoven podle výkresu číslo 12, komplat včetně sekaní v zděné stěny niky pro montáž rozvaděče</t>
  </si>
  <si>
    <t>1205906943</t>
  </si>
  <si>
    <t>Pol297</t>
  </si>
  <si>
    <t>Podružný vestavný rozvaděč R2.1 vyhotoven podle výkresu číslo 13, komplat včetně sekaní v zděné stěny niky pro montáž rozvaděče</t>
  </si>
  <si>
    <t>-1513581519</t>
  </si>
  <si>
    <t>Pol298</t>
  </si>
  <si>
    <t>Podružný vestavný rozvaděč R2.2 vyhotoven podle výkresu číslo 14, komplat včetně sekaní v zděné stěny niky pro montáž rozvaděče</t>
  </si>
  <si>
    <t>-860647168</t>
  </si>
  <si>
    <t>Pol299</t>
  </si>
  <si>
    <t>Podružný vestavný rozvaděč R3.1 vyhotoven podle výkresu číslo 15, komplat včetně sekaní v zděné stěny niky pro montáž rozvaděče</t>
  </si>
  <si>
    <t>-6392520</t>
  </si>
  <si>
    <t>Pol300</t>
  </si>
  <si>
    <t>Podružný vestavný rozvaděč R3.2 vyhotoven podle výkresu číslo 16, komplat včetně sekaní v zděné stěny niky pro montáž rozvaděče</t>
  </si>
  <si>
    <t>357738076</t>
  </si>
  <si>
    <t>Pol301</t>
  </si>
  <si>
    <t>Podružný vestavný rozvaděč R4.1 vyhotoven podle výkresu číslo 17, komplat včetně sekaní v zděné stěny niky pro montáž rozvaděče</t>
  </si>
  <si>
    <t>-671064336</t>
  </si>
  <si>
    <t>Pol302</t>
  </si>
  <si>
    <t>Podružný vestavný rozvaděč R4.2 vyhotoven podle výkresu číslo 18, komplat včetně sekaní v zděné stěny niky pro montáž rozvaděče</t>
  </si>
  <si>
    <t>-924993997</t>
  </si>
  <si>
    <t>Pol303</t>
  </si>
  <si>
    <t>Hlavní vestavný rozvaděč gastronomického provozu R-GT1 vyhotoven podle výkresu číslo 19 komplat včetně sekaní v zděné stěny niky pro montáž rozvaděče</t>
  </si>
  <si>
    <t>-1980111569</t>
  </si>
  <si>
    <t>Pol304</t>
  </si>
  <si>
    <t>Podružný vestavný rozvaděč gastronomického provozu R-GT2 vyhotoven podle výkresu číslo 20 komplat včetně sekaní v zděné stěny niky pro montáž rozvaděče</t>
  </si>
  <si>
    <t>1846118958</t>
  </si>
  <si>
    <t>IV - Svítidla</t>
  </si>
  <si>
    <t>Pol305</t>
  </si>
  <si>
    <t>Svítidlo S1: Přisazené LED svítidlo pro přímé osvětlení příkonu 16 W, těleso: ocelová plech natřen bílou barvou, krytí IP20, elektronický předřadník Un=230 V AC, optický systém: opálový difusor, světelný tok svítidla: 1869 Lm, index barevného podání: Ra&gt;80, teplota chromatičností: 4000 K, životnost: 50000 hodin, rozměr 536 x 136 x 65 mm, světelný zdroj: led modul Un=230 V AC, příklad typu: KAPILA DPO 2k2 840, Elektro Lumen</t>
  </si>
  <si>
    <t>695351109</t>
  </si>
  <si>
    <t>Pol306</t>
  </si>
  <si>
    <t>Svítidlo S2: Přisazené LED svítidlo pro přímé osvětlení příkonu 22 W, těleso: ocelová plech natřen bílou barvou, krytí IP20, elektronický předřadník Un=230 V AC, optický systém: opálový difusor, světelný tok svítidla: 2464 Lm, index barevného podání: Ra&gt;80, teplota chromatičností: 4000 K, životnost: 50000 hodin, rozměr 536 x 136 x 65 mm, světelný zdroj: led modul Un=230 V AC, příklad typu: KAPILA DPO 2k9 840, Elektro Lumen</t>
  </si>
  <si>
    <t>-1424886051</t>
  </si>
  <si>
    <t>Pol307</t>
  </si>
  <si>
    <t>Svítidlo S3: Přisazené LED svítidlo pro přímé osvětlení příkonu 27 W, těleso: ocelová plech natřen bílou barvou, krytí IP20, elektronický předřadník Un=230 V AC, optický systém: opálový difusor, světelný tok svítidla: 2974 Lm, index barevného podání: Ra&gt;80, teplota chromatičností: 4000 K, životnost: 50000 hodin, rozměr 536 x 136 x 65 mm, světelný zdroj: led modul Un=230 V AC, příklad typu: KAPILA DPO 3k5 840, Elektro Lumen</t>
  </si>
  <si>
    <t>-2145105712</t>
  </si>
  <si>
    <t>Pol308</t>
  </si>
  <si>
    <t>Svítidlo S4: Přisazené LED svítidlo pro přímé osvětlení příkonu 30 W, těleso: ocelová plech natřen bílou barvou, krytí IP20, elektronický předřadník Un=230 V AC, optický systém: opálový difusor, světelný tok svítidla: 3653 Lm, index barevného podání: Ra&gt;80, teplota chromatičností: 4000 K, životnost: 50000 hodin, rozměr 816 x 136 x 65 mm, světelný zdroj: led modul Un=230 V AC, příklad typu: KAPILA DPO 3k3 840, Elektro Lumen</t>
  </si>
  <si>
    <t>96912060</t>
  </si>
  <si>
    <t>Pol309</t>
  </si>
  <si>
    <t>Svítidlo S5: Přisazené LED svítidlo pro přímé osvětlení příkonu 35 W, těleso: ocelová plech natřen bílou barvou, krytí IP20, elektronický předřadník Un=230 V AC, optický systém: opálový difusor, světelný tok svítidla: 4333 Lm, index barevného podání: Ra&gt;80, teplota chromatičností: 4000 K, životnost: 50000 hodin, rozměr 816 x 136 x 65 mm, světelný zdroj: led modul Un=230 V AC, příklad typu: KAPILA DPO 5k1 840, Elektro Lumen</t>
  </si>
  <si>
    <t>-757407126</t>
  </si>
  <si>
    <t>Pol310</t>
  </si>
  <si>
    <t>Svítidlo S6: Přisazené LED svítidlo pro přímé osvětlení příkonu 41 W, těleso: ocelová plech natřen bílou barvou, krytí IP20, elektronický předřadník Un=230 V AC, optický systém: opálový difusor, světelný tok svítidla: 4928 Lm, index barevného podání: Ra&gt;80, teplota chromatičností: 4000 K, životnost: 50000 hodin, rozměr 816 x 136 x 65 mm, světelný zdroj: led modul Un=230 V AC, příklad typu: KAPILA DPO 5K8 840, Elektro Lumen</t>
  </si>
  <si>
    <t>-177397090</t>
  </si>
  <si>
    <t>Pol311</t>
  </si>
  <si>
    <t>Svítidlo S7: Přisazené LED svítidlo pro přímé osvětlení příkonu 48 W, těleso: ocelová plech natřen bílou barvou, krytí IP20, elektronický předřadník Un=230 V AC, optický systém: opálový difusor, světelný tok svítidla: 5607 Lm, index barevného podání: Ra&gt;80, teplota chromatičností: 4000 K, životnost: 50000 hodin, rozměr 816 x 136 x 65 mm, světelný zdroj: led modul Un=230 V AC, příklad typu: KAPILA DPO 6K6 840, Elektro Lumen</t>
  </si>
  <si>
    <t>-346119079</t>
  </si>
  <si>
    <t>Pol312</t>
  </si>
  <si>
    <t>Svítidlo S8: Liniové LED svítidlo pro zavěšenou a přisazenou montáž, přímé osvětlení, výkon 31 W, těleso: hliníkový odlitek, barva RAL 90003, krytí IP20, elektronický předřadník, optický systém: difusor opal, světelný tok: 3408 Lm, index barevného podání: Ra&gt;80, teplota chromatičností: 4000 K, životnost 50000 hodin, rozměr 900 x 80 x 75 mm, možnost montáže do světlených skupin, světelný zdroj: led modul Un=230 V AC, příklad typu SOMA Z DPO 9 4k1 840, Elektro Lumen</t>
  </si>
  <si>
    <t>-2098136142</t>
  </si>
  <si>
    <t>Pol313</t>
  </si>
  <si>
    <t>Svítidlo S9: Liniové LED svítidlo pro zavěšenou a přisazenou montáž, přímé osvětlení, výkon 36 W, těleso: hliníkový odlitek, barva RAL 90003, krytí IP20, elektronický předřadník, optický systém: difusor opal, světelný tok: 4064 Lm, index barevného podání: Ra&gt;80, teplota chromatičností: 4000 K, životnost 50000 hodin, rozměr 1200 x 80 x 75 mm, možnost montáže do světlených skupin, světelný zdroj: led modul Un=230 V AC, příklad typu SOMA DPO 12 4k6 840</t>
  </si>
  <si>
    <t>-1126496203</t>
  </si>
  <si>
    <t>Pol314</t>
  </si>
  <si>
    <t>Svítidlo S10: Liniové LED svítidlo pro zavěšenou a přisazenou montáž, přímé osvětlení, výkon 40 W, těleso: hliníkový odlitek, barva RAL 90003, krytí IP20, elektronický předřadník, optický systém: difusor opal, světelný tok: 4519 Lm, index barevného podání: Ra&gt;80, teplota chromatičností: 4000 K, životnost 50000 hodin, rozměr 1200 x 80 x 75 mm, možnost montáže do světlených skupin, světelný zdroj: led modul Un=230 V AC, příklad typu: SOMA DPO 12 5k5 840, Elektro Lumen</t>
  </si>
  <si>
    <t>-1811049126</t>
  </si>
  <si>
    <t>Pol315</t>
  </si>
  <si>
    <t>Svítidlo S11: Přisazené LED svítidlo, přímé nesimetrické osvětlení, výkon 43 W, těleso: ocelový plech natřen bílou barvou, krytí IP20, elektronický předřadník, optický systém: difusor opal, světelný tok: 4743 Lm, index barevného podání: Ra&gt;80, teplota chromatičností: 4000 K, životnost 50000 hodin, rozměr 1500 x 140 x 65 mm, světelný zdroj: led modul Un=230 V AC, příklad typu: SITA 15 5k1 840, Elektro Lumen</t>
  </si>
  <si>
    <t>1028680194</t>
  </si>
  <si>
    <t>Pol316</t>
  </si>
  <si>
    <t>Svítidlo S12: Přisazené LED svítidlo, přímé nesimetrické osvětlení, výkon 40 W, těleso: ocelový plech natřen bílou barvou, krytí IP20, elektronický předřadník, optický systém: difusor opal, světelný tok: 5580 Lm, index barevného podání: Ra&gt;80, teplota chromatičností: 4000 K, životnost 50000 hodin, rozměr 1500 x 140 x 65 mm, světelný zdroj: led modul Un=230 V AC, příklad typu: SITA 15 6k0 840, Elektro Lumen</t>
  </si>
  <si>
    <t>368693335</t>
  </si>
  <si>
    <t>Pol317</t>
  </si>
  <si>
    <t>Svítidlo S13: Přisazené LED bodové svítidlo, přímé osvětlení, výkon 25 W, těleso: ocelový plech natřen bílou barvou, krytí IP65, elektronický předřadník, optický systém: difusor opal, světelný tok: 2349 Lm, index barevného podání: Ra&gt;80, teplota chromatičností: 4000 K, životnost 30000 hodin, rozměr O350x118, světelný zdroj: led modul Un=230 V AC, příklad typu: TARA 36k0 840, Elektro Lumen</t>
  </si>
  <si>
    <t>-685090432</t>
  </si>
  <si>
    <t>Pol318</t>
  </si>
  <si>
    <t>Svítidlo S14: LED přisazené nástěnné svítidlo pro přímé osvětlení výkonu 12 W, těleso: lakovaný ocelový plech, barva bílá, krytí IP20, elektronický předřadník, optický systém: opálový difusor, světelný tok: 1500 Lm, index barevného podání: Ra&gt;80, teplota chromatičností: 4000 K, životnost 50000 hodin, rozměr 400 x 100 x 46 mm, světelný zdroj: led modul Un=230 V AC příklad typu: WALL 3 1K6 840, Elektro Lumen</t>
  </si>
  <si>
    <t>1941987863</t>
  </si>
  <si>
    <t>Pol319</t>
  </si>
  <si>
    <t>Svítidlo S15: LED přisazené nástěnné svítidlo pro stálé a nouzové přímé osvětlení výkonu 19 W, těleso: lakovaný ocelový plech, barva bílá, krytí IP20, elektronický předřadník, optický systém: opálový difusor, světelný tok: 1856 Lm, index barevného podání: Ra&gt;80, teplota chromatičností: 4000 K, životnost 50000 hodin, rozměr 600 x 100 x 46 mm, světelný zdroj: led modul Un=230 V AC, součásti svítidla je nouzový modul s vlastní záložní baterkou, příklad typu: WALL 6 DPO EM 2K3 840, Elektro Lumen</t>
  </si>
  <si>
    <t>1335696318</t>
  </si>
  <si>
    <t>Pol320</t>
  </si>
  <si>
    <t>Svítidlo S16: LED přisazené nástěnné svítidlo pro stálé a nouzové přímé osvětlení výkonu 28 W, těleso: lakovaný ocelový plech, barva bílá, krytí IP20, elektronický předřadník, optický systém: opálový difusor, světelný tok: 2525 Lm, index barevného podání: Ra&gt;80, teplota chromatičností: 4000 K, životnost 50000 hodin, rozměr 600 x 100 x 46 mm, světelný zdroj: led modul Un=230 V AC, součásti svítidla je nouzový modul s vlastní záložní baterkou, příklad typu: WALL 6 DPO EM 3K1 840, Elektro Lumen</t>
  </si>
  <si>
    <t>-1647863392</t>
  </si>
  <si>
    <t>Pol321</t>
  </si>
  <si>
    <t>Svítidlo S17: LED přisazené nástěnné svítidlo pro přímé osvětlení výkonu 42 W, těleso a kryt světelného zdroje z polykarbonátu, krytí IP65, elektronický předřadník, světelný tok: 4500 Lm, index barevného podání: Ra&gt;80, teplota chromatičností: 4000 K, životnost 50000 hodin, světelný zdroj: led modul Un=230 V AC, příklad typu: OBERON LED12 ST 5k0 840, Elektro Lumen</t>
  </si>
  <si>
    <t>-1853145815</t>
  </si>
  <si>
    <t>Pol322</t>
  </si>
  <si>
    <t>Svítidlo S18: LED svítidlo pro zavěšenou a přisazenou montáž s ochranou mřířkou, příkon 120 W, těleso: ocelová plech natřen bílou barvou, kryt světelného zdroje z tvrzeného skla, optický systém: MIRO reflektor, krytí IP65, elektronický předřadník Un=230 V AC, světelný tok svítidla: 13606 Lm, index barevného podání: Ra&gt;80, teplota chromatičností: 4000 K, životnost: 77000 hodin, rozměr 1257 x 236 x 93 mm, světelný zdroj: led modul Un=230 V AC, příklad typu: SURYA-2 CG 17k8 840, Elektro Lumen</t>
  </si>
  <si>
    <t>9159640</t>
  </si>
  <si>
    <t>Pol323</t>
  </si>
  <si>
    <t>Svítidlo SE19: Modul nouzového osvětlení pro montáž k svítidlu svítidlo z pozice č. 18, optika do otevřeného prostoru, vlastní záložní baterka autonomie 60 minut, příkon 6 W, světelný tok 503 Lm, příklad typu: SURYA-2 1 GH</t>
  </si>
  <si>
    <t>-1659651609</t>
  </si>
  <si>
    <t>Pol324</t>
  </si>
  <si>
    <t>Svítidlo SE20 nouzové: Přisazené LED svítidlo nouzového osvětlení s vlastním zdrojem autonomie 60 minut, těleso z ocelového plechu natřeného bílou práškovou barvou, krtí IP20, příkon 3 W, světelný tok 225 Lm, příklad typu: ELDRA SU AREA 1 C 3W, Elektro Lumen</t>
  </si>
  <si>
    <t>105790028</t>
  </si>
  <si>
    <t>Pol325</t>
  </si>
  <si>
    <t>Svítidlo SE21 nouzové: Přisazené LED svítidlo nouzového osvětlení s vlastním zdrojem autonomie 60 minut, těleso z ocelového plechu natřeného bílou práškovou barvou, krtí IP20, příkon 3 W, světelný tok 290 Lm, příklad typu: ELDRA SU ROAD PLUS 1C 3W, Elektro Lumen</t>
  </si>
  <si>
    <t>1969385713</t>
  </si>
  <si>
    <t>Pol326</t>
  </si>
  <si>
    <t>Svítidlo SE22 nouzové: Přisazené svítidlo nouzového osvětlení, těleso vstřikovaný ABS, difusor: vstřikovaný polykarbonat, krytí IP65, světelný zdroj LED modul na síťové napětí Un=230 V AC příkonu W, autonomie 1 hodina, NiCd akumulátor, příklad typu DIONE 13 3 08 NM3, Elektro Lumen</t>
  </si>
  <si>
    <t>-1654588499</t>
  </si>
  <si>
    <t>Pol327</t>
  </si>
  <si>
    <t>Svítidlo S23: Přisazené LED bodové svítidlo, přímé osvětlení, výkon 25 W, těleso: ocelový plech natřen bílou barvou, krytí IP65, elektronický předřadník, optický systém: difusor opal, světelný tok: 2349 Lm, index barevného podání: Ra&gt;80, teplota chromatičností: 4000 K, životnost 30000 hodin, rozměr O350x118, světelný zdroj: led modul Un=230 V AC, příklad typu: TARA 36k0 840, Elektro Lumen</t>
  </si>
  <si>
    <t>-2091197251</t>
  </si>
  <si>
    <t>Pol328</t>
  </si>
  <si>
    <t>Svítidlo SE24: LED vestavné interiérové podhledové svítidlo pro přímé osvětlení výkonu 30 W, těleso: lakovaný ocelový plech a hliníkový odlitek, barva bílá, krytí IP20, elektronický předřadník, optický systém: matný reflektor, světelný tok světelného zdroje: 3000 Lm, index barevného podání: Ra&gt;80, teplota chromatičností: 4000 K, životnost 50000 hodin, rozměr Ř228 x 181 mm, světelný zdroj: led modul Un=230 V AC, příklad typu EDL LED G1 228M 3k0 840 IP20</t>
  </si>
  <si>
    <t>-481125817</t>
  </si>
  <si>
    <t>Pol329</t>
  </si>
  <si>
    <t>Svítidlo SE25: LED vestavné interiérové podhledové svítidlo pro přímé osvětlení výkonu 30 W, těleso: lakovaný ocelový plech a hliníkový odlitek, barva bílá, krytí IP20, elektronický předřadník, optický systém: matný reflektor, světelný tok světelného zdroje: 3000 Lm, index barevného podání: Ra&gt;80, teplota chromatičností: 4000 K, životnost 50000 hodin, rozměr Ř228 x 181 mm, světelný zdroj: led modul Un=230 V AC, vestavěný modul nouzového osvětlení autonomie 1 hodina, příklad typu EDL LED G1 228M 3k0 840 IP20 M1</t>
  </si>
  <si>
    <t>32026857</t>
  </si>
  <si>
    <t>Pol330</t>
  </si>
  <si>
    <t>Přisazené svítidlo dočasného nouzového osvětlení a značení únikových cest a východů, těleso: bílí polykarbonát, polykarbonátový difuser piktogramem směru uníku dole, krytí IP40, světelný zdroj LED modul světelného toku150 Lm příkonu 1,2 W, Un=230 V AC, autonomie 1 hodina, elektronický předřadník, typ Asterica LED obj. číslo 1622, Beghelli</t>
  </si>
  <si>
    <t>1803868482</t>
  </si>
  <si>
    <t>V - Ovládaní elektrických pohonů žaluzií</t>
  </si>
  <si>
    <t>-901509174</t>
  </si>
  <si>
    <t>-1589559104</t>
  </si>
  <si>
    <t>Pol331</t>
  </si>
  <si>
    <t>Kabel JXFE-R 2x2x0.8 B2cas1d0</t>
  </si>
  <si>
    <t>-1307882581</t>
  </si>
  <si>
    <t>Pol332</t>
  </si>
  <si>
    <t>Přístrojová krabice větší hloubky s víčkem a 5pólovou svorkovnici 2,2 mm2</t>
  </si>
  <si>
    <t>-1010510428</t>
  </si>
  <si>
    <t>Pol333</t>
  </si>
  <si>
    <t>2 kanáloví centrální řídící jednotka pro ovládaní elektrických pohonů, naa základě údajů čidel slunce, větru, teploty a dešťových srážek a na základě nastavených parametrů vydává povely pro řídící jednotky pohonů, který jsou se řídící jednotkou propojeny řídící sběrnici, příklad typu Animeo Solo, obj. č. 1860143, Somfi</t>
  </si>
  <si>
    <t>370122434</t>
  </si>
  <si>
    <t>Pol334</t>
  </si>
  <si>
    <t>Kombinované sluneční a větrné čidlo pro připojení k řídící jednotce, příklad typu Solari Senzor WT, ob. Č. 9154080, Son´mfi</t>
  </si>
  <si>
    <t>2139006901</t>
  </si>
  <si>
    <t>Pol335</t>
  </si>
  <si>
    <t>Centrální ovládač skupiny pohonu pro připojení k řídící jednotce, příklad typu Centralis IB, obj. č. 1810278,Somfi</t>
  </si>
  <si>
    <t>-729346478</t>
  </si>
  <si>
    <t>Pol336</t>
  </si>
  <si>
    <t>Řídící jednotka pro 4 pohony 230V/50Hz pro připojení k řídící jednotce pomocí ovládací sběrnice, každý pohon může mít svůj lokální ovladač, Un=230 V AC, montáž na |DIN přístrojovou lištu, příklad typu Motor Controler 4AC, obj. číslo 1860081, Somfi</t>
  </si>
  <si>
    <t>-405598830</t>
  </si>
  <si>
    <t>Pol337</t>
  </si>
  <si>
    <t>Řídící jednotka s integrovanými tlačítky pro ovládání jednoho nebo skupiny motorů 230V pro připojení k řídící jednotce pohonů, komplet vřetně krytu a přístrojové krabice, příklad typu Centralie Uni IP, obj. č. 1810284, Somfi</t>
  </si>
  <si>
    <t>-1042455378</t>
  </si>
  <si>
    <t>Pol338</t>
  </si>
  <si>
    <t>Uvedení do provozu a školení investora</t>
  </si>
  <si>
    <t>892168514</t>
  </si>
  <si>
    <t>VI - Uzemnění a hromosvod</t>
  </si>
  <si>
    <t>Pol339</t>
  </si>
  <si>
    <t>Nerezový pásek V4A rozměru 30x3.5 mm</t>
  </si>
  <si>
    <t>-1905086346</t>
  </si>
  <si>
    <t>147</t>
  </si>
  <si>
    <t>Pol340</t>
  </si>
  <si>
    <t>Nerezový drát V4A ptůměru 10 mm, montáž v zemi</t>
  </si>
  <si>
    <t>-1690197248</t>
  </si>
  <si>
    <t>Pol341</t>
  </si>
  <si>
    <t>Nerezový drát V2A ptůměru 8 mm montáž do podpěr vedení</t>
  </si>
  <si>
    <t>1444264280</t>
  </si>
  <si>
    <t>Pol342</t>
  </si>
  <si>
    <t>Nerezová zaváděcí tyč V4A délky 1,5 m průměru 10 mm, příklad t\ypu: obj. č. 860115, Dehn</t>
  </si>
  <si>
    <t>583046016</t>
  </si>
  <si>
    <t>Pol343</t>
  </si>
  <si>
    <t>Podpěra s vrutem pro zavaděcí tyče průměru10-16 mm, příklad typu: obj. č. 274260, Dehn</t>
  </si>
  <si>
    <t>-652092083</t>
  </si>
  <si>
    <t>Pol344</t>
  </si>
  <si>
    <t>Svorka zkušební nerezová V2A do zaváděcích tyči pro drát průměru 8-10 mm, příklad typu: obj. č. 459219 Dehn</t>
  </si>
  <si>
    <t>61170794</t>
  </si>
  <si>
    <t>Pol345</t>
  </si>
  <si>
    <t>Svorka připojovací nerezová V4A do zaváděcích tyči pro drát průměru 8-10 mm, příklad typu: obj. č. 459119, Dehn</t>
  </si>
  <si>
    <t>-454894018</t>
  </si>
  <si>
    <t>Pol346</t>
  </si>
  <si>
    <t>Jímací nerezová tyč délky 1 m průměru 10 mm., příklad typu: obj. č. 101009, Dehn</t>
  </si>
  <si>
    <t>-17164016</t>
  </si>
  <si>
    <t>Pol347</t>
  </si>
  <si>
    <t>Jímaací hrot pro ocelový jímač průměru 10 mm, příklad typu: obj.č. 110000 Dehn</t>
  </si>
  <si>
    <t>-230791395</t>
  </si>
  <si>
    <t>Pol348</t>
  </si>
  <si>
    <t>Nerezová podpěra pro montáž jímací tyče do hřebenače, příklad typu: obj. č.123110, Dehn</t>
  </si>
  <si>
    <t>-547210530</t>
  </si>
  <si>
    <t>Pol349</t>
  </si>
  <si>
    <t>Svorka nerezová V2A připojovací pro jímací tiče pro drát průměru 8-10 mm, příklad typu: obj.číslo 392059, Dehn</t>
  </si>
  <si>
    <t>js</t>
  </si>
  <si>
    <t>1952187423</t>
  </si>
  <si>
    <t>Pol350</t>
  </si>
  <si>
    <t>Jímací stožár samostatně stojící výšky 4000 mm včetně připojovací svorky pro drát průměru do 10 mm, příklad typu obj. č. 105400, Dehn</t>
  </si>
  <si>
    <t>1088811371</t>
  </si>
  <si>
    <t>Pol351</t>
  </si>
  <si>
    <t>Betonový podstavev 17 kg pro upevněný samostatně stojicího jímacího stožáru, příklad typu: obj. č. 102010, Dehn</t>
  </si>
  <si>
    <t>-1328096483</t>
  </si>
  <si>
    <t>Pol352</t>
  </si>
  <si>
    <t>Nerezová podpěra vedení V2A s vrutem pro drát průměru 8-10 mm, příklad typu: obj. č. 286819, Dehn</t>
  </si>
  <si>
    <t>1502279245</t>
  </si>
  <si>
    <t>Pol353</t>
  </si>
  <si>
    <t>Hmoždinka do tvrzených pěnových desek, dlouhe provedení, příklad typu: obj. č. 200601, Dehn</t>
  </si>
  <si>
    <t>1874137424</t>
  </si>
  <si>
    <t>Pol354</t>
  </si>
  <si>
    <t>Nerezová podpěra V2A do oplechovaní atiky pro drát průměru 8-10 mm, příklad typu: obj. č. 365059, Dehn</t>
  </si>
  <si>
    <t>204129252</t>
  </si>
  <si>
    <t>Pol355</t>
  </si>
  <si>
    <t>Podpěra zvojená betonová/plastová pro rovné střechy pro drát průměru 8 mm, příklad typu: obj. č. 253060, Dehn</t>
  </si>
  <si>
    <t>1378098456</t>
  </si>
  <si>
    <t>Pol356</t>
  </si>
  <si>
    <t>Nerezová podpěra vedení V2A do falce oplechovaní střechy pro drát průměru 8-10 mm, příklad typu: obj. č. 365059, Dehn</t>
  </si>
  <si>
    <t>803381448</t>
  </si>
  <si>
    <t>Pol357</t>
  </si>
  <si>
    <t>Nerezová podpěra vedení V2A do okapových svodu pro drát průměru 8 mm, příklad typu: obj. č. 200089, Dehn</t>
  </si>
  <si>
    <t>1555790001</t>
  </si>
  <si>
    <t>Pol358</t>
  </si>
  <si>
    <t>Nerezová podpěra V2A vedení do hřebenače pro drát průměru 8 mm, příklad typu: obj. č. 204913 Dehn</t>
  </si>
  <si>
    <t>-991755877</t>
  </si>
  <si>
    <t>Pol359</t>
  </si>
  <si>
    <t>Nerezová podpěra V2A pro šíkmé střechy s palených tašek pro drát průměru 8 mm, příklad typu: obj. č. 204169, Dehn</t>
  </si>
  <si>
    <t>-1107319017</t>
  </si>
  <si>
    <t>Pol360</t>
  </si>
  <si>
    <t>Svorka spojovací nerezová V4A pro nerezový pásek 30x3.5, příklad typu: obj. č.318233, Dehn</t>
  </si>
  <si>
    <t>1981471326</t>
  </si>
  <si>
    <t>Pol361</t>
  </si>
  <si>
    <t>Svorka nerezová spojovací a odbočna V4A pro nerezový pásek 30x3.5 a nerezový drát průměru 10 mm, příklad typu: obj. č. 319209, Dehn</t>
  </si>
  <si>
    <t>-1595563473</t>
  </si>
  <si>
    <t>Pol362</t>
  </si>
  <si>
    <t>Svorka nerezová spojovací a odbočná V2A pro nereztový drát průměru 8 mm, příklad typu: obj. č. 315119, Dehn</t>
  </si>
  <si>
    <t>-86650052</t>
  </si>
  <si>
    <t>Pol363</t>
  </si>
  <si>
    <t>Svorka nerezová připojovací V2A pro okapový žlab, příklad typu: obj. č. 339069, Dehn</t>
  </si>
  <si>
    <t>1771040567</t>
  </si>
  <si>
    <t>Pol364</t>
  </si>
  <si>
    <t>Demontáž a sešrotovaní stávajícího svodového vedení provedeného FeZn drátem průměru 8 mm instalovaného na fasádě objektu pomocí podpěr vedení do zdíva, včetně demontáže podpěr vedení</t>
  </si>
  <si>
    <t>708002347</t>
  </si>
  <si>
    <t>Pol365</t>
  </si>
  <si>
    <t>Demontáž a sešrotovaní stávajícího svodového vedení provedeného FeZn drátem průměru 8 mm instalovaného na podpěrách vedení pod tašky a hřebenače, včetně demontáže podpěr vedení</t>
  </si>
  <si>
    <t>851182160</t>
  </si>
  <si>
    <t>Pol366</t>
  </si>
  <si>
    <t>Demontáž a sešrotovaní stávajícího uzemňovacího přívodu svodu hromosvodu provedeného FeZn drátem průměru 10 mm délka 1,8 m včetně demontáže ochraného úhelníku a zkušební svorky</t>
  </si>
  <si>
    <t>-285259349</t>
  </si>
  <si>
    <t>Pol367</t>
  </si>
  <si>
    <t>Drobný instalační materiál</t>
  </si>
  <si>
    <t>1758390918</t>
  </si>
  <si>
    <t>Pol368</t>
  </si>
  <si>
    <t>Revize hromosvodu a revizní správa</t>
  </si>
  <si>
    <t>-368744167</t>
  </si>
  <si>
    <t>VII - zemní práce</t>
  </si>
  <si>
    <t>Pol369</t>
  </si>
  <si>
    <t>Strojný výkop ve volném terénu rýhy rozměru 80x35 cm včetně záhozu a odvozu přebytku zeminy</t>
  </si>
  <si>
    <t>-1422985773</t>
  </si>
  <si>
    <t>Pol370</t>
  </si>
  <si>
    <t>Ruční výkop ve volném zatravněném terénu rýhy rozměru 80x35 cm včetně záhozu, odvozu přebytku zeminy a zatravnění poškozeného terénu</t>
  </si>
  <si>
    <t>979108794</t>
  </si>
  <si>
    <t>Pol371</t>
  </si>
  <si>
    <t>Strojný výkop ve zpevněné asfaltové ploše rýhy rozměru 80x35 cm včetně záhozu a odvozu přebytku zeminy a upravy poškozené části asfaltového povrhu</t>
  </si>
  <si>
    <t>-1799693461</t>
  </si>
  <si>
    <t>Pol372</t>
  </si>
  <si>
    <t>Ruční výkop ve zpevněné ploše ze zámkové dlažby rozměru 400x400 mm rýhy rozměru 80x40 cm včetně záhozu a odvozu přebytku zeminy a upravy zámkové dlažby pro uvedení zpevněné plohy do původního stavu</t>
  </si>
  <si>
    <t>797800652</t>
  </si>
  <si>
    <t>D9</t>
  </si>
  <si>
    <t>VIII - ostatní</t>
  </si>
  <si>
    <t>Pol373</t>
  </si>
  <si>
    <t>dokumentace skutečného stavu</t>
  </si>
  <si>
    <t>36661464</t>
  </si>
  <si>
    <t>Pol374</t>
  </si>
  <si>
    <t>zednické přípomoci</t>
  </si>
  <si>
    <t>-1501394893</t>
  </si>
  <si>
    <t>Pol375</t>
  </si>
  <si>
    <t>požární ucpávky</t>
  </si>
  <si>
    <t>2030750113</t>
  </si>
  <si>
    <t>Pol376</t>
  </si>
  <si>
    <t>doprava</t>
  </si>
  <si>
    <t>523864630</t>
  </si>
  <si>
    <t>Pol377</t>
  </si>
  <si>
    <t>řízení zakázky, součinnost s ostatními profesemi</t>
  </si>
  <si>
    <t>1320910197</t>
  </si>
  <si>
    <t>08. SLP - Slaboproudé elektroinstalace</t>
  </si>
  <si>
    <t>D1 - Slaboproudé elektroinstalace</t>
  </si>
  <si>
    <t xml:space="preserve">    I - Datové rozvody</t>
  </si>
  <si>
    <t xml:space="preserve">    II - Učebny pro interaktivní výuku - interaktivní tabule a vizualizéry</t>
  </si>
  <si>
    <t xml:space="preserve">    III - Telefonní ústředna a přístroje</t>
  </si>
  <si>
    <t xml:space="preserve">    IV - Elektrická zabezpečovací signalizace</t>
  </si>
  <si>
    <t xml:space="preserve">    V - Domovní videotelefon</t>
  </si>
  <si>
    <t xml:space="preserve">    VI - Domácí rozhlas</t>
  </si>
  <si>
    <t xml:space="preserve">    VII - Jednotný čas</t>
  </si>
  <si>
    <t xml:space="preserve">    VIII - Ovládaní požárního větraní schodiště</t>
  </si>
  <si>
    <t xml:space="preserve">    IX - Nouzové voláni z WC pro tělesně postižené</t>
  </si>
  <si>
    <t xml:space="preserve">    X - Nosné kabelové systémy</t>
  </si>
  <si>
    <t xml:space="preserve">    D4 - XI - ostatní</t>
  </si>
  <si>
    <t>I</t>
  </si>
  <si>
    <t>Datové rozvody</t>
  </si>
  <si>
    <t>Kabel datový stíněný kategorie 6A příklad typu Soalrix-CAT6A STP LSOHFR B2cas1d1a1</t>
  </si>
  <si>
    <t>Kabel příklad typu JXFE-R B2cas1d0d1 20x2x0.5</t>
  </si>
  <si>
    <t>Optický 4vláknový kabel s optickými vícevýdovými (multimode) vlákny 50/125 µm</t>
  </si>
  <si>
    <t>Plastová elektroinstalační krabice příklad typu KO100</t>
  </si>
  <si>
    <t>Plastová elektroinstalační krabice příklad typu KT125</t>
  </si>
  <si>
    <t>Plastová elektroinstalační krabice příklad typu KT2500</t>
  </si>
  <si>
    <t>Krabice přístrojová vestavná pro montáž do zděných a sádrokartonových stěn</t>
  </si>
  <si>
    <t>Plastová ohebná elektroinstalační trubka průměru 25 mm, montáž pod omítkou včetně sekaní zdiva a do konstrukce podlahy, pevnost v tlaku &gt;750 N</t>
  </si>
  <si>
    <t>Plastová ohebná elektroinstalační trubka průměru 32 mm, montáž pod omítkou včetně sekaní zdiva a do konstrukce podlahy, pevnost v tlaku &gt;750 N</t>
  </si>
  <si>
    <t>Podlahová ocelová pozinkovaná přístrojová a protahovací krabice pro přímou montáž do betonové mazaniny tloušťky 70-125 mm s otvory pro trubky příklad typu UZD-250-3 R, Obbo Bettermann</t>
  </si>
  <si>
    <t>Montážní ocelové pozinkované víko pro podlahové přístrojové protahovací krabice pro montáž jedné vestavné přístrojové jednotky velikosti 6 modulu M45, příklad typu DUG 250-3 2, Obbo Betterman</t>
  </si>
  <si>
    <t>Přístrojová podlahová jednotka s manipulačním třmenem pro montáž až 6 přístrojů Modul 45 příklad typu GES4 U 1019, OBBO Bettermann</t>
  </si>
  <si>
    <t>Univerzální nosič se dvěma prvky pro odlehčení tahu pro montáž 3 přístrojů modul 45, příklad typu UT3/165, OBBO Bettermann</t>
  </si>
  <si>
    <t>Kryt pro univerzální nosič pro vestavbu dvou přístrojů Modul 45, příklad typu UT34P2/104, OBBO Bettermann</t>
  </si>
  <si>
    <t>Kryt pro univerzální nosič pro dva moduly RJ45, šikmý vývod, příklad typu DTS-2C RW1, OBBO Bettermann</t>
  </si>
  <si>
    <t>Kryt plný pro univerzální nosič, nosič lze zkrátit na délku 61 mm, příklad typu UT34 PO, OBBO Bettermann</t>
  </si>
  <si>
    <t>Přepážka pro univerzální nosič příklad typu UT34TW, OBBO Bettermann</t>
  </si>
  <si>
    <t>Plastový vestavný rozvaděč včetně 2 ks zářezových propojovacích svorkovnic 10x2, příklad typu MRK2</t>
  </si>
  <si>
    <t>Datová modulová nestíněná zásuvka 1xRJ45 8/8 kategorie 6A, příklad typu (objednací číslo): nosná maska 5014A-B1017, kryt 1724-0-2761, rámeček 1754-0-4235, ABB</t>
  </si>
  <si>
    <t>Datová modulová nestíněná zásuvka 2xRJ45 8/8 kategorie 6A, příklad typu (objednací číslo): nosná maska 5014A-B1018, kryt 1724-0-2761, rámeček 1754-0-4235, ABB</t>
  </si>
  <si>
    <t>Keystone modul stíněný kategorie 6a pro montáž do datových zásuvek, příklad typu R509509, R&amp;De-Massari</t>
  </si>
  <si>
    <t>Keystone modul stíněný kategorie 6a pro montáž do podlahových přístrojových krabic, typ ASM-C6A G, OBBO Bettermann</t>
  </si>
  <si>
    <t>WiFi přístupový bod venkovní/vnitřní, 2 dBi, 1x LAN, 802.11b/g/n/a/ac L4 (2.4 a 5 GHz), napájení PoE, barva bílá, příklad typu: RBwAPG-5HacT2HnD</t>
  </si>
  <si>
    <t>Stojanový 19" rozvaděč velikostí 32U modulů rozměru 1525x60x60 mm příklad typu DS326060-A, Schrack</t>
  </si>
  <si>
    <t>Boční perforovaný panel (1pár) podstavce datového rozvaděče délky 600 mm, příklad typu DSOT1260</t>
  </si>
  <si>
    <t>Přední/zádní panel podstavce datového rozvaděče délky 600 mm, příklad typu DSOF1261</t>
  </si>
  <si>
    <t>Datový nestíněný neosazený propojovací panel pro 24 modulárních konektoru RJ45, příklad typu HSER0240GS, Schrack</t>
  </si>
  <si>
    <t>Optický 19" kompletně vybavený rozvaděč pro optická vlákna 50/125 µm, konektory 4 x SC50, včetně spojek a pigtailů, příklad typu HSELS04MLG, Schrack</t>
  </si>
  <si>
    <t>Keystone modul stíněný kategorie 6a, příklad typu HSEMRJ6GWA, Schrack</t>
  </si>
  <si>
    <t>Telefonní kompaktní nestíněný plně osazený propojovací ISDN panel 25xRJ45 cat. 3</t>
  </si>
  <si>
    <t>Ventilační 19" jednotka s termostatem a 2 ks ventilátoru Un=230 V AC, výška 4U, příklad typu DLAT 44802-A</t>
  </si>
  <si>
    <t>19ů napájecí panel bez vypínače a přepěťové ochrany, 8 x zásuvka s ochranným kolíkem Un=230 V AC, příklad typu IU070110 Schrack</t>
  </si>
  <si>
    <t>Vyvazovací panel. 5 x velké oko, příklad typu DBK 14805, Schrack</t>
  </si>
  <si>
    <t>Řízený 24 portový přepínač, podpora pro multicast, management prostřednictvím webového rozhraní, 24 x RJ-45 Ethernet ports typ Gigabit Ethernet (10/100/1000), 4 x SFP ports, konzolový port RJ-45, 2 porty USB 2.0, plně duplexní režim, agregace spojení, podpora 10G, podpora VLAN, kapacita přepínání 216 Gbit/s, vstupní 100-240 V AC, instalace do racku, zabudovaný procesor APM86392, frekvence procesoru 600 MHz, vnitřní paměť 512 MB, paměť Flash 128 MB, příklad typu Cisco WS-C2960X-24TS-L, 24xGigE, 4x SFP, LAN Base</t>
  </si>
  <si>
    <t>1000BASE-SX SFP transceiver module typ MMF, 850nm, DOMGLC-SX-MMD</t>
  </si>
  <si>
    <t>Patch panel Gigabit STP 1U pasivní PoE injektor 12x portů LAN s napájením/12 portů LAN, příklad typu PP-POE12-GB, Owlan</t>
  </si>
  <si>
    <t>Napájecí zdroj 24 V, 120 W, 5A , notebookový, spínaný pro RouterBoard, průměr 5,5/2,1 mm, příklad typu PS24-120-2A, Owlan</t>
  </si>
  <si>
    <t>On line záložní zdroj s výkonem 2200 VA/1980 W a filtrací elektromagnetických a radiofrekvenčních ruchů , dobá zálohovaní 30/17, komunikace s počítačem přes rozhraní USB, obsahuje přepěťovou ochranu všech výstupů 230 V AC a telefonní a DSL linky, počet výstupů 230 V AC: 3 x zálohovaná zásuvka p+N+PE a jedna zásuvka nezálohovaná, která je určena pro napájení zařízení s větším odběrem, Komunikační rozhraní: USB port, Výstupní napětí: Un=230 V AC +/- 5%, Vstup 230 V AC: zásuvka p+N+PE, Un=230 V AC Příklad typu: UPS jednotka USSEP 220-ER, externí bateriový box USBB72A3, Schrack</t>
  </si>
  <si>
    <t>Propojovací flexibilní patch kabel ukončen na obou koncích stíněnými konektory RJ45 cat. 6A, délka l=2 m</t>
  </si>
  <si>
    <t>Propojovací flexibilní patch kabel ukončen na obou koncích nestíněnými konektory RJ45 cat. 5E, délka l=1 m</t>
  </si>
  <si>
    <t>Propojovací optický duplex kabel LC-LC 50/125 µm délky l=2 m</t>
  </si>
  <si>
    <t>Připojení datového stíněného kabelů cat. 6A konektoru RJ45 patch panelu datového rozvaděče</t>
  </si>
  <si>
    <t>Připojení datového nestíněného kabelů cat. 85E ke konektoru RJ45 datové zásuvky patch panelu datového rozvaděče</t>
  </si>
  <si>
    <t>Připojení datového stíněného kabelů cat. 6A konektoru RJ45 datové zásuvky</t>
  </si>
  <si>
    <t>Ukončení datového kabelu krympovacím RJ45 cat. 6A</t>
  </si>
  <si>
    <t>Připojení kabelu JXFE-R 20x2x0.5 k zářezové svorkovnici</t>
  </si>
  <si>
    <t>Připojení kabelu JXFE-R 20x2x0.5 k ISDN propojovacím panelu 25xRJ45</t>
  </si>
  <si>
    <t>Svaření optického vlákna včetně ochrany spojů</t>
  </si>
  <si>
    <t>Měření jednoho metalického kabelu</t>
  </si>
  <si>
    <t>Odpojení a demontáž ze stávajícího datového nástěnného 19" rozvaděče stávajících 42 ks kabelů datových zásuvek učebny č. 4.13</t>
  </si>
  <si>
    <t>Demontáž ze stávajícího datového 19" rozvaděče a předání do skladu investora 2 ks patch panelů 24xRJ45 cat 5E a 2 ks přepínačů a</t>
  </si>
  <si>
    <t>Propojení v stávajícím datovém rozvaděče 24 ks portu nového přepínače s odpovídající porty stávajících patch panelu použitím stávajících propojovacích kabelů RJ45-RJ-45 cat. 5E</t>
  </si>
  <si>
    <t>II</t>
  </si>
  <si>
    <t>Učebny pro interaktivní výuku - interaktivní tabule a vizualizéry</t>
  </si>
  <si>
    <t>1.1</t>
  </si>
  <si>
    <t>Multidotyková Interaktivní tabule s poměrem stran 16:10. Dotyková technologie využívá 4 kamery, které umožňují snímat až 4 dotyky. Podporuje použití multidotykových gest pro otáčení a zvětšování objektů. Umožňuje automaticky rozpoznat dotyk prstem pro ovládání, dotyk popisovače pro zápis a dotyk houbičkou nebo dlaní pro mazání. Dotyku lze přiřadit různé funkce. Úhlopříčka obrazu: 221 cm (87“), včetně 2 popisovačů s přepínáním 4 barev, mazací houbičky. Propojení s přídavným projektorem. Záruka musí být min. 60 měsíců., příklad typu SMART Board 885</t>
  </si>
  <si>
    <t>-62514805</t>
  </si>
  <si>
    <t>2.1</t>
  </si>
  <si>
    <t>Ultrakrátký projektor, svítivost 3500 ANSI/LM, LCD technologie, lampa s životností až 6 000 hodin (v ECO režimu), nativní rozlišení WXGA, poměr stran 16:10, kontrast 6 000:1, Projekční poměr 0,36:1. Konektory: 2xHDMI In, VGA In, Video In, VGA Out, Audio In, Audio Mic, Audio Out, RS-232, LAN, 3xUSB. Max. hladina hluku 29dB (normální režim). Bezplatná licence na software Free DisplayNote Multiuser a Mosaic Canvas Whiteboard Licence. Zabudovaný reproduktor. Záruka 36 měsíců na projektor i jeho lampu, příklad typu UM351W</t>
  </si>
  <si>
    <t>441685059</t>
  </si>
  <si>
    <t>3.1</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</si>
  <si>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SW balíček musí obsahovat autorský nástroj učitele pro přípravu interaktivních učebních materiálů SMART Notebook, nástroj pro rychlou přípravu digitálních učebních aktivit s pomocí předpřipravených šablon SMART lab, nástroj pro hlasování a testování pomocí žákovských zařízení SMART response 2 a cloud prostředí pro spolupráci žáků, řešení problémů prostřednictvím žákovských zařízení SMART amp., Autorský nástroj musí být kompatibilní s operačními systémy Windows, Mac OS, Linux, prostředí musí být v českém jazyce. Dále musí existovat aplikace s obdobnými funkcemi pro tablety platformy iOS.</t>
  </si>
  <si>
    <t>-1156007347</t>
  </si>
  <si>
    <t>4.1</t>
  </si>
  <si>
    <t>Přídavné reproduktory s možností uchycení na pylonový pojezd tabule,2x 20 W, příklad typu SBA-V</t>
  </si>
  <si>
    <t>-477593930</t>
  </si>
  <si>
    <t>5.1</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</si>
  <si>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 nebo křídou. Možnost kombinace: z venku pro psaní křídou, uvnitř pro psaní fixou - nebo naopak, celá fixová, celá křídová, příklad typu SNT</t>
  </si>
  <si>
    <t>1830178251</t>
  </si>
  <si>
    <t>6.1</t>
  </si>
  <si>
    <t>Stolní dokumentová kamera s flexibilním ramenem, které umožňuje snímat objekt z různých úhlů. Rozlišení snímacího čipu 5 Mpix, 8x optický zoom + 10x digitální zoom, ostření automatické / manuální. Osvětlení snímaného objektu. Připojení přes USB, VGA, DVI-D konektor. Jednoduché ovládání vizualizéru prostřednictvím software SMART Notebook. Funkce 3D smíšená realita - ovládání 3D objektů pomocí speciální 3D kostky, příklad typu SDC-450</t>
  </si>
  <si>
    <t>-4875708</t>
  </si>
  <si>
    <t>7.1</t>
  </si>
  <si>
    <t>Set AV kabeláže (HDMI, USB, repro, patch cordy) pro propojení interaktivní tabule s prezentačním PC.</t>
  </si>
  <si>
    <t>-93924979</t>
  </si>
  <si>
    <t>8.1</t>
  </si>
  <si>
    <t>Instalace interaktivní tabule na pylonovém pojezdu, vizualizéru, projektoru, reproduktorů, oživení, nastavení.</t>
  </si>
  <si>
    <t>-781050794</t>
  </si>
  <si>
    <t>9.1</t>
  </si>
  <si>
    <t>Revize elektroinstalace</t>
  </si>
  <si>
    <t>-1667517902</t>
  </si>
  <si>
    <t>III</t>
  </si>
  <si>
    <t>Telefonní ústředna a přístroje</t>
  </si>
  <si>
    <t>1.2</t>
  </si>
  <si>
    <t>Demontáž a předání do skladu investora stávající telefonní ústředny Alphatel M line a stávajícího GSM modulů</t>
  </si>
  <si>
    <t>169223384</t>
  </si>
  <si>
    <t>Pol538</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</si>
  <si>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Základní modul obsahuje pouze základní desku, CPU kartu a napájecí zdroj. Neobsahuje SWITCH kartu ani linkové moduly, příklad typu ATEUS-101030 2N NetStar, 2N Komunikace</t>
  </si>
  <si>
    <t>534247966</t>
  </si>
  <si>
    <t>Pol539</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</si>
  <si>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Základná switch modul, příklad typu ATEUS-1011002EQ, N komunikace</t>
  </si>
  <si>
    <t>-1668247768</t>
  </si>
  <si>
    <t>Pol540</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</si>
  <si>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Modul 4 digitálních vnějších linek BRI / 4 digitálních vnitřních linek DVL, příklad typu ATEUS-1011124 2N NetStar,</t>
  </si>
  <si>
    <t>2095621041</t>
  </si>
  <si>
    <t>Pol541</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</si>
  <si>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Modul 4 analogových vnějších linek CO / 4 analogových vnitřních linek AVL ATEUS-1011224 2N NetStar,</t>
  </si>
  <si>
    <t>-502352028</t>
  </si>
  <si>
    <t>Pol542</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</si>
  <si>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Modul 8 analogových vnitřních linek s CLIP AVL ATEUS-1011218 2N NetStar,</t>
  </si>
  <si>
    <t>-150952687</t>
  </si>
  <si>
    <t>Pol543</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</si>
  <si>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Modul interní GSM brány, 1 x GSM MC55i, ATEUS-1011701 2N NetStar</t>
  </si>
  <si>
    <t>-1819180773</t>
  </si>
  <si>
    <t>3.2</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</si>
  <si>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Digitální systémový telefon, příklad typu ATEUS-101601C 2N OpenStage T15</t>
  </si>
  <si>
    <t>-1648448624</t>
  </si>
  <si>
    <t>4.2</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</si>
  <si>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Standardní jednolinkový stolní telefon s funkcí zobrazení čísla volajícího (CLIP), LED světelnou indikací vyzvánění a hlasitým telefonem., Parametry: , - 3-řádkový LCD displej, 4 úrovně kontrastu displeje , - indikace vyzvánění LED diodou , - zobrazení vo</t>
  </si>
  <si>
    <t>1384106717</t>
  </si>
  <si>
    <t>5.2</t>
  </si>
  <si>
    <t>Digitální modulární komunikační systém (telefonní ústředna) v provedení pro montáž do 19" rozvaděče, Rozhraní BRI/PRI/VoIP/GSM/UMTS Podpora softwarových aplikací Automatická spojovatelka Mobility Extension Komunikační rozhraní LAN: Přenosová rychlost: 10/100 Mb/s, typ rozhraní: Eth T-Base 10/100 Komunikační rozhraní RS232: Přenosová rychlost: 115200 Bd Typ rozhraní: RS 232C / 115200Bd. Součástí systému jsou Montáž, programovaní, uvedení do provozu a školení personálu investora</t>
  </si>
  <si>
    <t>-613592416</t>
  </si>
  <si>
    <t>IV</t>
  </si>
  <si>
    <t>Elektrická zabezpečovací signalizace</t>
  </si>
  <si>
    <t>1.3</t>
  </si>
  <si>
    <t>Řídící ústředny v ocelovém krytu, stabilizovaný zdroj 1,5A, komunikátor, 16 zón (rozšířitelné na minimálně 500), 2 výstupy (rozšířitelné na 10 pomocí přídavné desky), 2 sirény, jeden sériový komunikační port (rozšířitelné přídavnou deskou až na 4) , 128Kb paměť, programováni a vzdálený monitoring, příklad typu: Concept RC4000 EU/CZ</t>
  </si>
  <si>
    <t>278856446</t>
  </si>
  <si>
    <t>2.2</t>
  </si>
  <si>
    <t>Rozšiřující modul (expandér) se zdrojem kapacity 16 výstupů v nástěnném krytu se sabotážním kontaktem, připojení k sběrnici RS485 ústředny EZS, pomocí přídavného modulu instalovaného do krytu expandéru počet výstupů je možné zvýšit o dalších 16 výstupů</t>
  </si>
  <si>
    <t>118762237</t>
  </si>
  <si>
    <t>3.3</t>
  </si>
  <si>
    <t>Rozšiřující modul kapacity 16 výstupů, montáž do krytu expandéru se zdrojem a, 16-ti zón, příklad typu Concept IRZZE3000</t>
  </si>
  <si>
    <t>1048566407</t>
  </si>
  <si>
    <t>4.3</t>
  </si>
  <si>
    <t>Rozšiřující modul (expandér) bez zdroje kapacity 8 výstupů v nástěnném krytu se sabotážním kontaktem, připojení k sběrnici RS485 ústředny EZS, příklad typu Concept IRZ3000/8</t>
  </si>
  <si>
    <t>101885131</t>
  </si>
  <si>
    <t>5.3</t>
  </si>
  <si>
    <t>GSM modul ve samostatném krutu s vlastním záložním zdrojem určen pro zasílání zpráv ze systému EZS a pro jeho ovládaní, komunikuje s ústřednou po sériové lince dodávaným kabelem, v systému EZS umožňuje:, - zasílat informace o poplachových událostech pomocí SMS zpráv., - ovládat vybrané prvky systému pomocí SMS., - zasílat informace ve formátu Contact ID na pult centrální ochrany (PCO), Příklad typu: Concept FE3000</t>
  </si>
  <si>
    <t>143425442</t>
  </si>
  <si>
    <t>6.2</t>
  </si>
  <si>
    <t>Ethernet deska komunikačních portů pro připojení k software ústředny EZS pomocí protokolu TCP/IP a pro sledovaní veškerých události systému, počet portu: jeden IRPX10Base port RS 232 a jeden Ethernet komunikační port, příklad typu , Concept IRPX10</t>
  </si>
  <si>
    <t>1107759200</t>
  </si>
  <si>
    <t>7.2</t>
  </si>
  <si>
    <t>LCD vestavná klávesnice, 20 podsvětlených kláves a podsvětlený LCD displej, příklad typu Concept IRT3000E</t>
  </si>
  <si>
    <t>-217134162</t>
  </si>
  <si>
    <t>8.2</t>
  </si>
  <si>
    <t>Trafo 230 V AC/12 V AC, 75 VA</t>
  </si>
  <si>
    <t>-1884148302</t>
  </si>
  <si>
    <t>9.2</t>
  </si>
  <si>
    <t>Akumulátor 12 V/18 Ah, olověný, bezúdržbový</t>
  </si>
  <si>
    <t>-68101989</t>
  </si>
  <si>
    <t>10.1</t>
  </si>
  <si>
    <t>Akumulátor 12 V/7Ah Ah, olověný, bezúdržbový</t>
  </si>
  <si>
    <t>-808128068</t>
  </si>
  <si>
    <t>Digitální duální PIR detektor s infra-antimaskingem pro montáž na stěnu, dvojité digitální zpracovaní signálu, teplotní kompenzace, spodní pohled, aktivní IR anti-masking se samostatným relé, vyvážený EOL pomoci jumperů, dosah 15 m, příklad typu iWISE RK800Q-G3, Rokonet</t>
  </si>
  <si>
    <t>1342507622</t>
  </si>
  <si>
    <t>12.1</t>
  </si>
  <si>
    <t>Duální PIR + mikrovlnný detektor, oba principy detekce fungují v součinnosti a vzájemně se doplňují, navíc MW složka obsahuje i ochranu před nežádoucím zastíněním detektoru - ANTIMASKING. Zpracování obou signálů je plně digitální, technické charakteristiky, Senzor PIR: duální, Citlivost PIR detekce dvě nastavitelné úrovně, Antimasking: aktivní MW, Napájení: 9 - 16 V=, Proudový odběr: 30 mA, Montážní výška: 2 - 2,7 m, Dosah PIR: 14 m, 90°, Dosah MW: 6 - 38 m, 110°, nastavení trimrem, Poplachový výstup: NC, 28 V=, 150 mA, Tamper výstup: NC, 28 V=, 150 mA, Příklad typu: Vision 525DM, Paradox</t>
  </si>
  <si>
    <t>-82706554</t>
  </si>
  <si>
    <t>13.1</t>
  </si>
  <si>
    <t>Akustický detektor rozbití skla s antimasking detekci zakrytí detekčního otvoru, funkce Real Self-Test (R.S.T.), což znamená, že pomocí vestavěného bzučáku testuje svoji funkčnost, detekce rozbití skla všech typů: tabule, vrstvené, bezpečnostní, laminované, drátové, temperované apod., • Dosah 14m, • Všestranná citlivost, • Mikročip s unikátním algoritmem, • Analyzátor signálu A/D , • Kontrola pomocí výkonného mikroprocesoru, • Uchycení možné na zeď, strop nebo do rohu, • 5 let záruka, Příklad typu MAX-GLASS AM</t>
  </si>
  <si>
    <t>-1792218373</t>
  </si>
  <si>
    <t>14.1</t>
  </si>
  <si>
    <t>Čtyř drátový závrtný plastový magnetický kontakt se sabotážní smyčkou, rozměry 5,8 x 19 mm, pracovní mezera max. 16 mm, barva bílá, typ NC, délka přívodního kabelu 3 m, NBU D, příklad typu MAS353 Asita</t>
  </si>
  <si>
    <t>-1581104729</t>
  </si>
  <si>
    <t>15.1</t>
  </si>
  <si>
    <t>Interiérová siréna</t>
  </si>
  <si>
    <t>72731226</t>
  </si>
  <si>
    <t>16.1</t>
  </si>
  <si>
    <t>1685882615</t>
  </si>
  <si>
    <t>17.1</t>
  </si>
  <si>
    <t>JXFE-R B2caS1d0d1 4x2x0.5</t>
  </si>
  <si>
    <t>-233169814</t>
  </si>
  <si>
    <t>18.1</t>
  </si>
  <si>
    <t>Krabice přístrojová, rozbočovací a protahovací pro montáž do monolitického betonu</t>
  </si>
  <si>
    <t>-1885408898</t>
  </si>
  <si>
    <t>19.1</t>
  </si>
  <si>
    <t>Plastová ohebná elektroinstalační trubka pro montáž do monolitického betonu, pevnost v tlaku &gt;750 N</t>
  </si>
  <si>
    <t>-543765850</t>
  </si>
  <si>
    <t>20.1</t>
  </si>
  <si>
    <t>-290161417</t>
  </si>
  <si>
    <t>21.1</t>
  </si>
  <si>
    <t>Kabelová teplem smrštitelná spojka pro propojení propojovacích kabelu magnetických kontaktů a kabelů detekční zóny</t>
  </si>
  <si>
    <t>1029230639</t>
  </si>
  <si>
    <t>22.1</t>
  </si>
  <si>
    <t>Programování a uvedení systému EZS do trvalého provozu</t>
  </si>
  <si>
    <t>644385700</t>
  </si>
  <si>
    <t>23.1</t>
  </si>
  <si>
    <t>Drobný pomocný, montážní a nosný materiál</t>
  </si>
  <si>
    <t>381554239</t>
  </si>
  <si>
    <t>V</t>
  </si>
  <si>
    <t>Domovní videotelefon</t>
  </si>
  <si>
    <t>1.4</t>
  </si>
  <si>
    <t>2.3</t>
  </si>
  <si>
    <t>Kabel datový typ J-Y(St)Y2x2x0.8</t>
  </si>
  <si>
    <t>3.4</t>
  </si>
  <si>
    <t>CXKH-R B2cas1d0 2x1.5</t>
  </si>
  <si>
    <t>4.4</t>
  </si>
  <si>
    <t>5.4</t>
  </si>
  <si>
    <t>Krabice přístrojová</t>
  </si>
  <si>
    <t>Pol544</t>
  </si>
  <si>
    <t>Vstupní vestavný modulární videotelefon jeho součástí jsou: video modul s barevnou kamerou, panel, barevná kamera, 3 ks. ovládacích tlačítek, místo pro montáž bezkontaktní ho čtecího modulu, přístrojové krabice, příklad typu: 1 x DVC/08 ME (vstupní panel), 3 x DPS (3 ks. tlačítek), 1 x DSI (instalační krabice), 1 x DCI (montážní rámeček), výrobce BPT</t>
  </si>
  <si>
    <t>7.3</t>
  </si>
  <si>
    <t>Zápustní krabice velikostí 3 modulů, příklad typu MTMSI3M, BPT Itálie Řídící modul s napáječem a možností připojení 4 ks vstupních panelů, příklad typu VA08, BPT Itálie</t>
  </si>
  <si>
    <t>8.3</t>
  </si>
  <si>
    <t>Zápustní krabice velikostí 3 modulů, příklad typu MTMSI3M, BPT Itálie Distributor 1/4 video průchozí pro kroucený pár, 4 odbočky, příklad typu XDV304 BPT Itálie</t>
  </si>
  <si>
    <t>9.3</t>
  </si>
  <si>
    <t>Zápustní krabice velikostí 3 modulů, příklad typu MTMSI3M, BPT Itálie Domovní handsfree video telefon, tlačítko pro otevření zámku, tlačítko pro přídavnou funkci, napájení pouze po sběrnici, barevné LCD 3,5" , tlačítka interkom pro volání mezi 8 telefony, příklad typu: PEV B1, BPT</t>
  </si>
  <si>
    <t>10.2</t>
  </si>
  <si>
    <t>Zápustní krabice velikostí 3 modulů, příklad typu MTMSI3M, BPT Itálie Opakovač sběrnice RS 485 s galvanickým oddělením v provedení vhodném k montáži na DIN lištu, příklad typu REP 485, Techfass</t>
  </si>
  <si>
    <t>Zápustní krabice velikostí 3 modulů, příklad typu MTMSI3M, BPT Itálie Převodník RS485/ethernet, příklad typu Apslan, Techfass</t>
  </si>
  <si>
    <t>12.2</t>
  </si>
  <si>
    <t>Zápustní krabice velikostí 3 modulů, příklad typu MTMSI3M, BPT Itálie Kompletní napájecí záložní zdroj lineární 13,8V/3A, ocelová skříň, prostor na AKU 12V/18Ah</t>
  </si>
  <si>
    <t>13.2</t>
  </si>
  <si>
    <t>Zápustní krabice velikostí 3 modulů, příklad typu MTMSI3M, BPT Itálie Akumulátor 12V/17 Ah</t>
  </si>
  <si>
    <t>14.2</t>
  </si>
  <si>
    <t>Zápustní krabice velikostí 3 modulů, příklad typu MTMSI3M, BPT Itálie 19" modul s DIN lištou a krytem přístrojů kapacity 22 modulů pro montáž do 19" rozvaděče, příklad typu DAB34810</t>
  </si>
  <si>
    <t>15.2</t>
  </si>
  <si>
    <t>Zápustní krabice velikostí 3 modulů, příklad typu MTMSI3M, BPT Itálie Přívěsek na klíče EM, 125 KHz, příklad typu EM R/O/200, Techfass</t>
  </si>
  <si>
    <t>16.2</t>
  </si>
  <si>
    <t>Zápustní krabice velikostí 3 modulů, příklad typu MTMSI3M, BPT Itálie Drobní instalační materiál</t>
  </si>
  <si>
    <t>17.2</t>
  </si>
  <si>
    <t>Zápustní krabice velikostí 3 modulů, příklad typu MTMSI3M, BPT Itálie Uvedení systému do provozu</t>
  </si>
  <si>
    <t>VI</t>
  </si>
  <si>
    <t>Domácí rozhlas</t>
  </si>
  <si>
    <t>1.5</t>
  </si>
  <si>
    <t>CXKH-R 2Ox1.5 B2cas1d0</t>
  </si>
  <si>
    <t>2.4</t>
  </si>
  <si>
    <t>JXFE-R3x2x0.8</t>
  </si>
  <si>
    <t>3.5</t>
  </si>
  <si>
    <t>Krabice přístrojová, rozbočovací a protahovací pro montáž do pod omítkou (pod nástěnné reproduktory)</t>
  </si>
  <si>
    <t>4.5</t>
  </si>
  <si>
    <t>5.5</t>
  </si>
  <si>
    <t>6.3</t>
  </si>
  <si>
    <t>Systémový předzesilovač, 6 zón, • Šestizónový systémový předzesilovač s jednokanálovým nebo dvoukanálovým provozem, • Dva vstupní kanály pro stanice hlasatele, • Univerzální vstup pro mikrofon nebo linku s regulací tónů , • Tři vstupy pro výběr hudby na pozadí s regulací tónů optimalizovanou pro hudbu, • Výběr zón pro hudbu na pozadí na předním panelu a zón pro hlášení na stanici hlasatele, • Vstup z počítače a spouštěcí vstupy pro automatická hlášení, , Přiklad typu LBB1925/10, Bosch</t>
  </si>
  <si>
    <t>7.4</t>
  </si>
  <si>
    <t>Výkonový zesilovač 480 W v 19" krytu vysokém 3 HU, • Certifikováno podle normy EN 54 16, • Výstupy 70 V / 100 V a 8 ohmů, • Dva vstupy s prioritním přepínáním, • Vstup 100 V pro podřízený provoz na 100V repro. Lince Příklad typu LBB1938/20, Bosch</t>
  </si>
  <si>
    <t>8.4</t>
  </si>
  <si>
    <t>Stanice hlasatele pro šest zón, určená pro systémový předzesilovač, • Směrový kondenzátorový mikrofon na ohebném rameni, • Šest tlačítek pro výběr zón, tlačítko pro hlášení do všech zón a spínací tlačítko PTT pro hlášení, • Nastavitelný zisk, filtr řeči a omezovač pro zlepšení srozumitelnosti, • Volitelné úrovně priority a různé signály pro upoutání pozornosti před hlášením a po hlášení, • Signalizace výběru zón, aktivity systému a stavu stanice hlasatele pomocí indikátorů LED Příklad typu: LBB1925/10 Bosch</t>
  </si>
  <si>
    <t>9.4</t>
  </si>
  <si>
    <t>Vysoce flexibilní samostatný digitální přehrávač zpráv, Un=230 V AC, • Až 12 zpráv a 12 spouštěcích vstupů, • Načítá zprávy z počítače ve formátu WAV, • Kompatibilní s normami pro systémy evakuačního rozhlasu, • Řízení zón pro systémový předzesilovač, • Ovládání z předního panelu a dálkové ovládání příklad typu:LBB1965/00, Bosch</t>
  </si>
  <si>
    <t>10.3</t>
  </si>
  <si>
    <t>Zdroj hudby, USB/SD/Tuner, • Přehrávání MP3 souborů z SD karty a vstupů USB, • FM tuner s RDS, předvolbami a digitálním řízením, • Možnost současného použití SD/USB přehrávače a FM tuneru, • Samostatné výstupy pro digitální zdroj a FM tuner, Příklad typu PLE-SDT, Bosch</t>
  </si>
  <si>
    <t>Kovový skříňkový reproduktor, kruhový vhodný pro reprodukci řeči a hudby, • Povrchová nebo zápustná montáž, • Doporučený pro systémy evakuačního rozhlasu, • Certifikováno podle normy EN 54 24, • Maximální výkon 9 W, • Jmenovitý výkon (PHC) 6 W, • Výkonové odbočky 6 / 3 / 1,5 / 0,75 W, • Úroveň akustického tlaku při 6 W / 1 W (1 kHz, 1 m) 94 / 86 dB (SPL), • Úroveň akustického tlaku při 6 W / 1 W (4 kHz, 1 m) 105 / 97 dB (SPL), • Efektivní kmitočtový rozsah (-10 dB) 160 Hz až 20 kHz, • Vyzařovací úhel při 1 kHz / 4 kHz (–6 dB) 180° / 56°, • Jmenovité napájecí napětí 70 / 100 V, • Jmenovitá impedance 835 / 1 667 ohmů, • Konektor Svorkovnice se šrouby s 3 vývody, • Rozměry (š × h) 199 × 105 mm, Příklad typu: LB1-UM06E-1, Bosch</t>
  </si>
  <si>
    <t>12.3</t>
  </si>
  <si>
    <t>Nástěnný 19ů rozvaděč velikostí 12U modulů rozměru 635x600x495 mm, průhledná dvířka se zámkem, příklad typu DW126050, Schrack</t>
  </si>
  <si>
    <t>13.3</t>
  </si>
  <si>
    <t>Ochranná mříž z nerezové ocele pro ochranu reproduktoru instalovaných v tělocvičně - zámčnická výroba)</t>
  </si>
  <si>
    <t>14.3</t>
  </si>
  <si>
    <t>15.3</t>
  </si>
  <si>
    <t>Uvedení do provozu, zkušební provoz a školení obsluhy</t>
  </si>
  <si>
    <t>VII</t>
  </si>
  <si>
    <t>Jednotný čas</t>
  </si>
  <si>
    <t>1.6</t>
  </si>
  <si>
    <t>2.5</t>
  </si>
  <si>
    <t>Koaxiální kabel 75 Ohmů typ RG-MD-75</t>
  </si>
  <si>
    <t>3.6</t>
  </si>
  <si>
    <t>Hlavní hodiny pro distribuci jednotného času, dvě linky s možnost řízení až 50 podružných hodin na jedné lince, Un=230 V AC, napětí linky Ul=24 V DC, vestavěný akumulátor autonomie 6 hodin, napěťová a proudová kontrola linky mikroprocesorem, vysílání značky pro automatické seřizování podružných hodin (vždy v 24:00 hod), nastavitelná šířka impulsu od 0,4 s do 3,5s, automatický přechod letní zimní čas, automatické nastavení času a data, abbsolutní přesnost chodu hodin s přijímačem DCF, příklad typu: EH72, Elektročas s.r.o.</t>
  </si>
  <si>
    <t>4.6</t>
  </si>
  <si>
    <t>jednostranné interiérové hodiny pro minutové polarizované impulzy, průměr číselníku 400 určené k zavěšení na stěnu, pouzdro je kovové a číselník je chráněn čelním sklem, řízení pomocí linky podružných hodin, napětí impulzu 24 V DC, příklad typu MK 40-2-C2, Elektročas s.r.o.</t>
  </si>
  <si>
    <t>5.6</t>
  </si>
  <si>
    <t>Zvonek středního akustického výkonu pro klasické zvonění vhodné pro signalizaci na chodbách nebo v jednotlivých místnostech, napájecí napětí : 75 V ~, jmenovitý proud: 42 mA, akustický tlak: 73 dB, rozměry : 222 x 102 x 38, možnost přímého spínání hlavními hodinami příklad typu Qatro, Elektročas s.r.o.</t>
  </si>
  <si>
    <t>6.4</t>
  </si>
  <si>
    <t>Přijímač časového signálu DCF 77.5 kHz, Pro příjem radiového signálu DCF 77.5 kHz, který slouží pro synchronizaci mikroprocesorem řízených hlavních hodin s vlastní krystalovou časovou základnou, přijímač je určen pro použití s hlavními hodinami, provozní teplota -20 °C až +70 °C, stupeň krytí IP 54, citlivost 100 µV/m, dosah příjmu 1000 km od Frankfurtu n.M, připojení koaxiálním kabelem 75 Ohmů (max. 200 m), příklad typu: DCF 77.5 kHz</t>
  </si>
  <si>
    <t>7.5</t>
  </si>
  <si>
    <t>8.5</t>
  </si>
  <si>
    <t>Uvedení do provozu</t>
  </si>
  <si>
    <t>VIII</t>
  </si>
  <si>
    <t>Ovládaní požárního větraní schodiště</t>
  </si>
  <si>
    <t>1.7</t>
  </si>
  <si>
    <t>Kabel J-Y(St)Y2x2x0.8</t>
  </si>
  <si>
    <t>2.6</t>
  </si>
  <si>
    <t>Kabel J-Y(St)Y3x2x0.8</t>
  </si>
  <si>
    <t>3.7</t>
  </si>
  <si>
    <t>Kabel CXKH-V 2Ox1.5 B2cas1d0</t>
  </si>
  <si>
    <t>4.7</t>
  </si>
  <si>
    <t>Plastová ohebná elektroinstalační trubka průměru 25 mm, montáž pod omítkou včetně sekaní zdiva pevnost v tlaku &gt;350 N</t>
  </si>
  <si>
    <t>5.7</t>
  </si>
  <si>
    <t>RWA 1kanálová centrála pro ovládaní požárního větrání chráněné únikové cesty typu A, jmenovití proud In=3,4 A, součástí centrály je záložním zdroj včetně akumulátoru umístěného v krytu ústředny, Technické parametry:, • Výstupný proudu In= 3,4 A, • 3 konfigurovatelné alarmové kontakty: poplach/ rušení / otevřené okno, • meteorologická stanice připojitelná bez přídavné desky, • resetování je možné přes externí kontakt, • síťové napětí 230 V AC 50 Hz, • výstupní napětí 24 V ±15%, • nouzové napájení min. 72 hod. pomocí 2 x 12 V Aku, • teplota prostředí -5°C do +40°C, • použitelný pro RWA a denní větrání, • sledování poplachu a pohonu, • ochrana IP 30, Možnosti připojení:, • až 10 kouřových nebo teplotních hlásičů, • až 8 tlačítkových ovládačů (hlásičů) Příklad typu: THZ Comfort, GEZE</t>
  </si>
  <si>
    <t>6.5</t>
  </si>
  <si>
    <t>Požární nástěnný tlačítkový hlásič pro připojení k RWA centrály, ocelový plech oranžově lakovaný, příklad typu FT4 Geze</t>
  </si>
  <si>
    <t>7.6</t>
  </si>
  <si>
    <t>Automatický detektor kouře pro připojení k RWA centrály, Un=24 V DC, příklad typu GEZE RM 1003 / 24 V DC</t>
  </si>
  <si>
    <t>8.6</t>
  </si>
  <si>
    <t>IX</t>
  </si>
  <si>
    <t>Nouzové voláni z WC pro tělesně postižené</t>
  </si>
  <si>
    <t>Pol550</t>
  </si>
  <si>
    <t>Sestava pro nouzové přivolání pomoci z WC pro tělesně postižené osoby, příklad typu NC951, výrobce C-TEC. Součástí sestavy jsou:</t>
  </si>
  <si>
    <t>Řídící jednotka včetně vestavné krabice, Un=230 V AC</t>
  </si>
  <si>
    <t>Tahový spínač jeho součástí jsou šnůra se dvěma madly</t>
  </si>
  <si>
    <t>Indikační prvek se světelnou a akustickou signalizaci</t>
  </si>
  <si>
    <t>Resetovací jednotka s akustickou signalizaci</t>
  </si>
  <si>
    <t>Vestavné instalační krabice pro zápustnou montáž prvků</t>
  </si>
  <si>
    <t>X</t>
  </si>
  <si>
    <t>Nosné kabelové systémy</t>
  </si>
  <si>
    <t>1.8</t>
  </si>
  <si>
    <t>2.7</t>
  </si>
  <si>
    <t>Kabelový žlab z perforovaného ocelového zinkového plechu, rozměr 300x35 mm včetně spojek a spojovacího materiálu, příklad typu: KZI 35X300X0.75, Kopos</t>
  </si>
  <si>
    <t>3.8</t>
  </si>
  <si>
    <t>4.8</t>
  </si>
  <si>
    <t>Nástěnný držák (výložník) kabelových žlabů z ocelového pozinkovaného plechu, délka l=300 mm, příklad typu: DS300 Kopos</t>
  </si>
  <si>
    <t>5.8</t>
  </si>
  <si>
    <t>6.6</t>
  </si>
  <si>
    <t>7.7</t>
  </si>
  <si>
    <t>Objímka z pozinkovaného plechu tloušťky 1.5 mm šířky 50 mm a délky 300 mm pro upevnění kabelového žlabu šířky 300 mm přímo do stropu (pro žlaby nad akustickým podhledem)</t>
  </si>
  <si>
    <t>8.7</t>
  </si>
  <si>
    <t>Kabelový plastový elektroinstalační kanál rozměru 210x70 mm pro uložení kabelu na hlavní trasy v chodbě č. 2.18, příklad typu PK210x70D, Kopos Kolín</t>
  </si>
  <si>
    <t>9.5</t>
  </si>
  <si>
    <t>XI - ostatní</t>
  </si>
  <si>
    <t>1.9</t>
  </si>
  <si>
    <t>2.8</t>
  </si>
  <si>
    <t>3.9</t>
  </si>
  <si>
    <t>4.9</t>
  </si>
  <si>
    <t>5.9</t>
  </si>
  <si>
    <t>09. MaR - Měření a regulace</t>
  </si>
  <si>
    <t>D1 - Dodávka a montáž měřících a regulačních zařízení</t>
  </si>
  <si>
    <t xml:space="preserve">    D2 - 1.DODÁVKA</t>
  </si>
  <si>
    <t xml:space="preserve">      D3 - 1.1  ROZVADĚČE</t>
  </si>
  <si>
    <t xml:space="preserve">        D4 - RM1</t>
  </si>
  <si>
    <t xml:space="preserve">      D5 - 1.2  PERIFERNÍ ZAŘÍZENÍ</t>
  </si>
  <si>
    <t xml:space="preserve">        D6 - VZT1</t>
  </si>
  <si>
    <t xml:space="preserve">        D7 - VZT2</t>
  </si>
  <si>
    <t xml:space="preserve">        D8 - VZT3</t>
  </si>
  <si>
    <t xml:space="preserve">        D9 - VZT4</t>
  </si>
  <si>
    <t xml:space="preserve">        D10 - VZT5</t>
  </si>
  <si>
    <t xml:space="preserve">        D11 - VZT6</t>
  </si>
  <si>
    <t xml:space="preserve">        D12 - ÚT</t>
  </si>
  <si>
    <t xml:space="preserve">      1.4  ŘÍDÍCÍ SYSTÉM - podcentrály 1.4  ŘÍDÍCÍ SYSTÉM - podcentrály</t>
  </si>
  <si>
    <t xml:space="preserve">      1.5  CENTRÁLNÍ DISPE - 1.5  CENTRÁLNÍ DISPEČINK</t>
  </si>
  <si>
    <t xml:space="preserve">      1.6 MONTÁŽNÍ MATERIÁ - 1.6 MONTÁŽNÍ MATERIÁL</t>
  </si>
  <si>
    <t xml:space="preserve">        TRASY - TRASY</t>
  </si>
  <si>
    <t xml:space="preserve">    2.  SLUŽBY - 2.  SLUŽBY</t>
  </si>
  <si>
    <t xml:space="preserve">      2.1  MONTÁŽNÍ PRÁCE - 2.1  MONTÁŽNÍ PRÁCE</t>
  </si>
  <si>
    <t xml:space="preserve">      2.2  SOFTWARE - 2.2  SOFTWARE</t>
  </si>
  <si>
    <t xml:space="preserve">      2.3  UVEDENÍ DO PROV - 2.3  UVEDENÍ DO PROVOZU</t>
  </si>
  <si>
    <t xml:space="preserve">      2.4  OSTATNÍ SLUŽBY - 2.4  OSTATNÍ SLUŽBY</t>
  </si>
  <si>
    <t>Dodávka a montáž měřících a regulačních zařízení</t>
  </si>
  <si>
    <t>1.DODÁVKA</t>
  </si>
  <si>
    <t>1.1  ROZVADĚČE</t>
  </si>
  <si>
    <t>RM1</t>
  </si>
  <si>
    <t>Pol517</t>
  </si>
  <si>
    <t>Skříňový rozvaděč oceloplechový, krytí IP 40/20, včetně příslušenství mimo řídící systém, rozměry 1200 x 1800 x 400 mm, 180 I/O bodů, 23 spínaných vývodů, ovladače, relé, přepěťové ochrany</t>
  </si>
  <si>
    <t>1.2  PERIFERNÍ ZAŘÍZENÍ</t>
  </si>
  <si>
    <t>VZT1</t>
  </si>
  <si>
    <t>1DP1,2</t>
  </si>
  <si>
    <t>Diferenční tlakový spínač 20...300 Pa</t>
  </si>
  <si>
    <t>1DP3,4</t>
  </si>
  <si>
    <t>Diferenční tlakový spínač 50...500 Pa</t>
  </si>
  <si>
    <t>1T1,11,12</t>
  </si>
  <si>
    <t>Kanálové teplotní čidlo Ni1000 - 2m, -50…+80°C</t>
  </si>
  <si>
    <t>1Y1</t>
  </si>
  <si>
    <t>Klapkový pohon 24V, 2P, 18NM, havarijní funkce</t>
  </si>
  <si>
    <t>1Y2</t>
  </si>
  <si>
    <t>Klapkový pohon 24V, 3P, 18NM</t>
  </si>
  <si>
    <t>1Y3</t>
  </si>
  <si>
    <t>Klapkový pohon 24V, toč. 0…10V, 15 Nm</t>
  </si>
  <si>
    <t>Pol518</t>
  </si>
  <si>
    <t>regulátor el. ohřívače 6kW/400V</t>
  </si>
  <si>
    <t>GSM</t>
  </si>
  <si>
    <t>GSM hlásič, SIM, včetně zdroje a antény</t>
  </si>
  <si>
    <t>PPK1.1,2</t>
  </si>
  <si>
    <t>protipožární klapka - dodávka VZT</t>
  </si>
  <si>
    <t>1M1,2</t>
  </si>
  <si>
    <t>EC motory, 0-10V - dodávka VZT</t>
  </si>
  <si>
    <t>1TC1</t>
  </si>
  <si>
    <t>tepelné čerpadlo - dodávka VZT</t>
  </si>
  <si>
    <t>VZT2</t>
  </si>
  <si>
    <t>2DP1,2</t>
  </si>
  <si>
    <t>2DP3,4</t>
  </si>
  <si>
    <t>2T1,11,12</t>
  </si>
  <si>
    <t>2Y1</t>
  </si>
  <si>
    <t>2Y2</t>
  </si>
  <si>
    <t>2FM1,2</t>
  </si>
  <si>
    <t>Frekvenční měnič, 2,5kW/400V - dodávka VZT</t>
  </si>
  <si>
    <t>PPK2.1,2</t>
  </si>
  <si>
    <t>2M1,2</t>
  </si>
  <si>
    <t>ventilátory - dodávka VZT</t>
  </si>
  <si>
    <t>2TC1</t>
  </si>
  <si>
    <t>2EL1</t>
  </si>
  <si>
    <t>el ohřívač 6kW - Dodávka VZT</t>
  </si>
  <si>
    <t>2RR1</t>
  </si>
  <si>
    <t>rotační rekuperátor - dodávka VZT</t>
  </si>
  <si>
    <t>VZT3</t>
  </si>
  <si>
    <t>3DP1,2</t>
  </si>
  <si>
    <t>3DP3,4</t>
  </si>
  <si>
    <t>3T1,11,12</t>
  </si>
  <si>
    <t>3P1</t>
  </si>
  <si>
    <t>Kanálové čidlo tlaku, 24V AC, 0-10V, 0-1000Pa</t>
  </si>
  <si>
    <t>3Y1</t>
  </si>
  <si>
    <t>3Y2</t>
  </si>
  <si>
    <t>3FM1,2</t>
  </si>
  <si>
    <t>3CO1,2,3</t>
  </si>
  <si>
    <t>Čidlo kvality vzduchu, 24V AC, 0-10V</t>
  </si>
  <si>
    <t>3M1,2</t>
  </si>
  <si>
    <t>3TC1</t>
  </si>
  <si>
    <t>3EL1</t>
  </si>
  <si>
    <t>el ohřívač 6kW - dodávka VZT</t>
  </si>
  <si>
    <t>3RR1</t>
  </si>
  <si>
    <t>3RP1</t>
  </si>
  <si>
    <t>3a,b regulátor průtoku - dodávka VZT</t>
  </si>
  <si>
    <t>VZT4</t>
  </si>
  <si>
    <t>4DP1,2,3,6</t>
  </si>
  <si>
    <t>4DP4,5</t>
  </si>
  <si>
    <t>4T1,12</t>
  </si>
  <si>
    <t>Kanálové teplotní čidlo Ni1000, -50…+80°C</t>
  </si>
  <si>
    <t>4T3,4</t>
  </si>
  <si>
    <t>Čidlo teploty prostorové Ni1000, -20…+60°C</t>
  </si>
  <si>
    <t>4KT1</t>
  </si>
  <si>
    <t>Protizámraz. termostat -5..+15°C, kapilára 6m</t>
  </si>
  <si>
    <t>4Y1</t>
  </si>
  <si>
    <t>4Y2</t>
  </si>
  <si>
    <t>4Y3</t>
  </si>
  <si>
    <t>4Y4</t>
  </si>
  <si>
    <t>3-cestný ventil, DN15, KV1m3/h</t>
  </si>
  <si>
    <t>Pol519</t>
  </si>
  <si>
    <t>Servopohon 24V, 250N, 20mm, 0 - 10 V, 35s</t>
  </si>
  <si>
    <t>4FM1,2</t>
  </si>
  <si>
    <t>Frekvenční měnič, 3,5kW/400V - dodávka VZT</t>
  </si>
  <si>
    <t>4M1,2</t>
  </si>
  <si>
    <t>4M3</t>
  </si>
  <si>
    <t>čerpadlo - dodávka VZT</t>
  </si>
  <si>
    <t>D10</t>
  </si>
  <si>
    <t>VZT5</t>
  </si>
  <si>
    <t>VZT jednotka - autonomní regulace - dodávka VZT</t>
  </si>
  <si>
    <t>5CO1</t>
  </si>
  <si>
    <t>8 Čidlo kvality vzduchu, 24V AC, 0-10V</t>
  </si>
  <si>
    <t>PPK5.1,2,3,4</t>
  </si>
  <si>
    <t>5RP1</t>
  </si>
  <si>
    <t>8a,b regulátor průtoku - dodávka VZT</t>
  </si>
  <si>
    <t>D11</t>
  </si>
  <si>
    <t>VZT6</t>
  </si>
  <si>
    <t>6DP1,2</t>
  </si>
  <si>
    <t>6DP3,4</t>
  </si>
  <si>
    <t>6T1,11,12</t>
  </si>
  <si>
    <t>6T2</t>
  </si>
  <si>
    <t>Příložné teplotní čidlo LG-Ni1000, -30…+130°C</t>
  </si>
  <si>
    <t>6KT1</t>
  </si>
  <si>
    <t>6Y1</t>
  </si>
  <si>
    <t>6Y2</t>
  </si>
  <si>
    <t>6Y3</t>
  </si>
  <si>
    <t>6FM1,2</t>
  </si>
  <si>
    <t>6M1,2</t>
  </si>
  <si>
    <t>6M3</t>
  </si>
  <si>
    <t>čerpadlo - dodávka UT</t>
  </si>
  <si>
    <t>D12</t>
  </si>
  <si>
    <t>ÚT</t>
  </si>
  <si>
    <t>T1,2,3,4</t>
  </si>
  <si>
    <t>T5</t>
  </si>
  <si>
    <t>Venkovní teplotní čidlo Ni1000, -50…+70°C</t>
  </si>
  <si>
    <t>T6</t>
  </si>
  <si>
    <t>V1</t>
  </si>
  <si>
    <t>3-cestný ventil, DN15, KV1,6m3/h</t>
  </si>
  <si>
    <t>V2</t>
  </si>
  <si>
    <t>V3</t>
  </si>
  <si>
    <t>3-cestný ventil, DN15, KV2,5m3/h</t>
  </si>
  <si>
    <t>C1,2,3,4</t>
  </si>
  <si>
    <t>čerpadla - dodávka UT</t>
  </si>
  <si>
    <t>1.4  ŘÍDÍCÍ SYSTÉM</t>
  </si>
  <si>
    <t>podcentrály 1.4  ŘÍDÍCÍ SYSTÉM - podcentrály</t>
  </si>
  <si>
    <t>EY</t>
  </si>
  <si>
    <t>AS525F001 Automatizační stanice modu525, 230V, 26-154 I/O, BACnet/IP, Web</t>
  </si>
  <si>
    <t>EY.1</t>
  </si>
  <si>
    <t>IO572F001 Modul vstupů/výstupů modu570, 4xAO / 3xDI / 8xUI</t>
  </si>
  <si>
    <t>EY.2</t>
  </si>
  <si>
    <t>IO532F001 Modul DI a UI vstupů modu532, 16 UI (U I R)</t>
  </si>
  <si>
    <t>EY.3</t>
  </si>
  <si>
    <t>IO571F001 Modul vstupů/výstupů modu571, 16 DI / DO (digitální)</t>
  </si>
  <si>
    <t>EY.4</t>
  </si>
  <si>
    <t>CM721F010 Komunikační modul moduCom, EIA485+232, Modbus/RTU (M)</t>
  </si>
  <si>
    <t>EY.5</t>
  </si>
  <si>
    <t>OP840F001 Jednotka místního ovládání modu840, pro AS EY-modulo5</t>
  </si>
  <si>
    <t>0930240541</t>
  </si>
  <si>
    <t>Adaptér pro EY-OP840</t>
  </si>
  <si>
    <t>Pol520</t>
  </si>
  <si>
    <t>software, oživení, provedení zkoušek</t>
  </si>
  <si>
    <t>Pol521</t>
  </si>
  <si>
    <t>software - MODBUS s autonomní jednotkou</t>
  </si>
  <si>
    <t>1.5  CENTRÁLNÍ DISPE</t>
  </si>
  <si>
    <t>1.5  CENTRÁLNÍ DISPEČINK</t>
  </si>
  <si>
    <t>1.6 MONTÁŽNÍ MATERIÁ</t>
  </si>
  <si>
    <t>1.6 MONTÁŽNÍ MATERIÁL</t>
  </si>
  <si>
    <t>Pol522</t>
  </si>
  <si>
    <t>KABEL CYKY-J 3 x 1.5 /C/</t>
  </si>
  <si>
    <t>Pol523</t>
  </si>
  <si>
    <t>KABEL CYKY-J 4 x 1.5 /B/</t>
  </si>
  <si>
    <t>Pol524</t>
  </si>
  <si>
    <t>KABEL CYKY-J 5 x 1.5 /C/</t>
  </si>
  <si>
    <t>Pol525</t>
  </si>
  <si>
    <t>KABEL CYKY-J 5 x 2.5 /C/</t>
  </si>
  <si>
    <t>Pol526</t>
  </si>
  <si>
    <t>KABEL CMFM 4B x 1.5</t>
  </si>
  <si>
    <t>Pol527</t>
  </si>
  <si>
    <t>KABEL JYTY-J 7 x 1 /B/</t>
  </si>
  <si>
    <t>Pol528</t>
  </si>
  <si>
    <t>KABEL JYTY-J 4 x 1 /B/</t>
  </si>
  <si>
    <t>Pol529</t>
  </si>
  <si>
    <t>KABEL JYTY-O 2 x 1 /D/</t>
  </si>
  <si>
    <t>Pol530</t>
  </si>
  <si>
    <t>VODIČ UTP 4x2x0.52 CATEG.5E</t>
  </si>
  <si>
    <t>Pol531</t>
  </si>
  <si>
    <t>VODIČ CY 6</t>
  </si>
  <si>
    <t>Pol532</t>
  </si>
  <si>
    <t>Krabice odbočná elektroinstalační</t>
  </si>
  <si>
    <t>sady</t>
  </si>
  <si>
    <t>Podružný materiál</t>
  </si>
  <si>
    <t>Pol533</t>
  </si>
  <si>
    <t>EPS1 zž sbernice</t>
  </si>
  <si>
    <t>TRASY</t>
  </si>
  <si>
    <t>Pol534</t>
  </si>
  <si>
    <t>Trubka PVC 2316</t>
  </si>
  <si>
    <t>Pol535</t>
  </si>
  <si>
    <t>Tuhá elektroinstalační trubka 1520</t>
  </si>
  <si>
    <t>Pol536</t>
  </si>
  <si>
    <t>Žlab rovnocenné s Mars 62/50, víko, podpěra, spojka - za 1 m</t>
  </si>
  <si>
    <t>Pol537</t>
  </si>
  <si>
    <t>Žlab rovnocenné s Mars 125/50, víko, podpěra, spojka - za 1 m</t>
  </si>
  <si>
    <t>2.  SLUŽBY</t>
  </si>
  <si>
    <t>2.1  MONTÁŽNÍ PRÁCE</t>
  </si>
  <si>
    <t>Montáž periferií(h)</t>
  </si>
  <si>
    <t>Osazení periferií (s výjimkou armatur do potrubí - zajišťuje profese ÚT)</t>
  </si>
  <si>
    <t>Trasy vedlejší (m)</t>
  </si>
  <si>
    <t>Vybudování kabelových tras (trubky, lišty)</t>
  </si>
  <si>
    <t>Trasy hlavní (m)</t>
  </si>
  <si>
    <t>Vybudování kabelových tras (žlaby)</t>
  </si>
  <si>
    <t>Kabeláže(m)</t>
  </si>
  <si>
    <t>Položení a svazkování kabelů</t>
  </si>
  <si>
    <t>Zapojení kabelů(ks)</t>
  </si>
  <si>
    <t>Zapojení kabelů na straně rozvaděčů a periferií</t>
  </si>
  <si>
    <t>2.2  SOFTWARE</t>
  </si>
  <si>
    <t>SW pro ŘS</t>
  </si>
  <si>
    <t>Zpracování aplikačního software pro řídicí systém</t>
  </si>
  <si>
    <t>IO</t>
  </si>
  <si>
    <t>Software pro VIZ</t>
  </si>
  <si>
    <t>Zpracování aplikačního software pro centrálu</t>
  </si>
  <si>
    <t>Software pro VIZ.1</t>
  </si>
  <si>
    <t>Zpracování aplikačního software pro centrálu - autonomní VZT</t>
  </si>
  <si>
    <t>2.3  UVEDENÍ DO PROV</t>
  </si>
  <si>
    <t>2.3  UVEDENÍ DO PROVOZU</t>
  </si>
  <si>
    <t>Koordinace</t>
  </si>
  <si>
    <t>Koordinace prací se souvisejícími profesemi</t>
  </si>
  <si>
    <t>ŘS</t>
  </si>
  <si>
    <t>Uvedení do provozu řídicího systému vč. zaregulování</t>
  </si>
  <si>
    <t>WEB Server</t>
  </si>
  <si>
    <t>Uvedení do provozu grafické centrály</t>
  </si>
  <si>
    <t>Školení obsluhy</t>
  </si>
  <si>
    <t>Zaškolení obsluhy</t>
  </si>
  <si>
    <t>Zkoušky</t>
  </si>
  <si>
    <t>Komplexní zkoušky systému MaR</t>
  </si>
  <si>
    <t>2.4  OSTATNÍ SLUŽBY</t>
  </si>
  <si>
    <t>Návody(h)</t>
  </si>
  <si>
    <t>Zpracování návodů pro obsluhu - součást uvedení do provozu</t>
  </si>
  <si>
    <t>Projekt(h)</t>
  </si>
  <si>
    <t>Projektová dokumentace výrobní + skutečné provedení</t>
  </si>
  <si>
    <t>Revize(h)</t>
  </si>
  <si>
    <t>Revize</t>
  </si>
  <si>
    <t>Doprava, přesun(km)</t>
  </si>
  <si>
    <t>Doprava a přesun osob a materiálu v době zakázky</t>
  </si>
  <si>
    <t>Přesun(h)</t>
  </si>
  <si>
    <t>Přesun materiálu v místě stavby</t>
  </si>
  <si>
    <t>10. Gastro - Technologie gastro</t>
  </si>
  <si>
    <t>1. - SKLAD ODPADU</t>
  </si>
  <si>
    <t>2. - SKLAD BRAMBOR</t>
  </si>
  <si>
    <t>3. - PŘÍPRAVNA HRUBÉ ZELENINY</t>
  </si>
  <si>
    <t>4. - ČISTÁ PŘÍPRAVNA ZELENINY + STUDENÁ KUCHYNĚ</t>
  </si>
  <si>
    <t>5. - PŘÍPRAVNA TĚSTA</t>
  </si>
  <si>
    <t>6. - PORCOVÁNÍ TEPELNĚ UPRAVENÉ STRAVY</t>
  </si>
  <si>
    <t>7. - VARNA</t>
  </si>
  <si>
    <t>8. - MYTÍ PROVOZNÍHO NÁDOBÍ</t>
  </si>
  <si>
    <t>9. - SUCHÝ SKLAD</t>
  </si>
  <si>
    <t>10. - CHLADÍCÍ BOX ZELENINA</t>
  </si>
  <si>
    <t>11. - MRAZÍCÍ BOX ZELENINA</t>
  </si>
  <si>
    <t>12. - CHLADÍCÍ BOX MASO</t>
  </si>
  <si>
    <t>14. - PŘÍPRAVNA MASA A VAJEC</t>
  </si>
  <si>
    <t>15. - ÚKLID</t>
  </si>
  <si>
    <t>16. - VÝDEJ</t>
  </si>
  <si>
    <t>17. - MYTÍ BÍLÉHO NÁDOBÍ</t>
  </si>
  <si>
    <t xml:space="preserve">18 - Montáž </t>
  </si>
  <si>
    <t>1.</t>
  </si>
  <si>
    <t>SKLAD ODPADU</t>
  </si>
  <si>
    <t>1.1.</t>
  </si>
  <si>
    <t>Gastro chladnička Roční spotřeba 441 kWh/rok, Příkon 1,0A/150W, Rozměry (v x š x h) 171 x 75 x 75 cm, Objem brutto 583 l, Užitný objem chladící části 569 l, Způsob chlazení dynamický, Pracovní teplota okolí +10°C až +43°C, Klimatická třída SN-T, Čistá hmotnost 87 kg, Chladnička pro gastronomii s ventilátorem. Objem 583 l., Digitální ukazatel teploty, chlazení v rozsahu +1°C až +15°C., Výška 171 cm se zašroubovanými nožičkami.</t>
  </si>
  <si>
    <t>P</t>
  </si>
  <si>
    <t>Poznámka k položce:
rozměry: 750 x 750 x 1710; elektřina(kW): 0,25; F7</t>
  </si>
  <si>
    <t>1.2.</t>
  </si>
  <si>
    <t>Podlahová vana s pochozím roštem - celonerezové provedení DODÁVKA ZTI INSTALACE : odpad DN 75, rozměry: 200 x 200mm</t>
  </si>
  <si>
    <t>2.</t>
  </si>
  <si>
    <t>SKLAD BRAMBOR</t>
  </si>
  <si>
    <t>2.1.</t>
  </si>
  <si>
    <t>Dřevěný rošt na brambory ( Nutné provedení z hygienicky nezávadného dřeva !!!) rozměry: 1100 x 600mm</t>
  </si>
  <si>
    <t>2.2.</t>
  </si>
  <si>
    <t>Chladící skříň Roční spotřeba 657 kWh/rok, , Rozměry (v x š x h) 201 x 60 x 68,7 cm, Objem brutto 412 l, Užitný objem chladící části 282 l, Způsob chlazení dynamický, Čistá hmotnost 94 kg, Profesionální chladnička plné dveře vhodná pro gastronomii a obchod. Objem 412 l., bílé dveře, ventilátor, světelný panel, spotřeba za den = 1,800 kWh/24h.</t>
  </si>
  <si>
    <t>3.</t>
  </si>
  <si>
    <t>PŘÍPRAVNA HRUBÉ ZELENINY</t>
  </si>
  <si>
    <t>3.1.</t>
  </si>
  <si>
    <t>Celonerezové nástěnné umyvadlo s kolenovým ovládáním a baterií INSTALACE :, st.v. – t.v. 3/8“, odpad DN 40, rozměry: 470 x 370 x 225mm</t>
  </si>
  <si>
    <t>3.2.</t>
  </si>
  <si>
    <t>Regál nerezový, 4 police, svařované provedení, rozměry: 1600 x 400 x 1800mm</t>
  </si>
  <si>
    <t>3.3.</t>
  </si>
  <si>
    <t>Pracovní stůl - nerezové provedení, sponí police, dřez - 600/500/300 vpravo, zadní a pravý lem, otvor na baterii INSTALACE: st.v. – t.v. 3/8“, odpad DN 50, rozměry: 1600 x 700 x 900mm</t>
  </si>
  <si>
    <t>3.4.</t>
  </si>
  <si>
    <t>Sprcha tlaková na nádobí Sprcha se směšovací baterií s kohouty pro studenou, teplou vodu a napouštěcím ramínkem ze sprchy.</t>
  </si>
  <si>
    <t>3.5.</t>
  </si>
  <si>
    <t xml:space="preserve">Nástěnná police jednonetážová - celonerezové provedení; rozměry: 900 x 350 mm </t>
  </si>
  <si>
    <t>3.6.</t>
  </si>
  <si>
    <t>Škrabka brambor a kořenové zeleniny - provedení nerez, náplň 20 kg, výkonnost 300 kg/hod INSTALACE : el. zásuvka 400V, st.v. – 1/2“, odpad - GULA; rozměry: 800 x 750 x 950 mm; elektřina(kW): 0,55</t>
  </si>
  <si>
    <t>3.7.</t>
  </si>
  <si>
    <t>Lapač slupek a škrobu ke škrabce brambor - nerezové provedení; rozměry: 320 x 320 x 380mm</t>
  </si>
  <si>
    <t>3.8.</t>
  </si>
  <si>
    <t>Podlahová vana s pochozím roštem - celonerezové provedení DODÁVKA ZTI INSTALACE : odpad DN 75; rozměry: 200 x 200mm</t>
  </si>
  <si>
    <t>4.</t>
  </si>
  <si>
    <t>ČISTÁ PŘÍPRAVNA ZELENINY + STUDENÁ KUCHYNĚ</t>
  </si>
  <si>
    <t>4.1.</t>
  </si>
  <si>
    <t>Celonerezové nástěnné umyvadlo s kolenovým ovládáním a baterií INSTALACE :, st.v. – t.v. 3/8“, odpad DN 40; rozměry: 470 x 370 x 225mm</t>
  </si>
  <si>
    <t>4.2.</t>
  </si>
  <si>
    <t>Regál nerezový, 4 police, svařované provedení; rozměry: 750 x 400 x 1800mm</t>
  </si>
  <si>
    <t>4.3.</t>
  </si>
  <si>
    <t>Pracovní stůl - nerezové provedení, zadní a pravý lem; rozměry: 1500 x 650 x 900mm</t>
  </si>
  <si>
    <t>4.5.</t>
  </si>
  <si>
    <t>Nástěnná skříňka s posuvnými dvířky, 1 x vnitřní stavitelná police, celonerezové provedení; rozměry: 1500 x 350 x 700mm</t>
  </si>
  <si>
    <t>4.6.</t>
  </si>
  <si>
    <t>Nářezový stroj - manuální pro profesionální použití na porcování a krájení produktů, konstrukce stroje z eloxovaného hliníku, nůž hladký ocelový vhodný pro krájení salámů a uzenin, součástí je zařízení na broušení nože. Uložení stolu vodorovné, pohon šněkový, průměr nože 300mm, síla řezu 0-15mm INSTALACE: el. zásuvka 230V; rozměry: 420 x 575 x 395mm; elektřina(kW): 0,3</t>
  </si>
  <si>
    <t>4.7.</t>
  </si>
  <si>
    <t>Gastro chladnička Podstavná chladnička se statickým chlazením pro gastronomii a obchod. Roční spotřeba 255 kWh/rok, Příkon 1,0A/100W, Rozměry (v x š x h) 85 x 60 x 60 cm, Objem brutto 180 l, Užitný objem chladící části 160 l, Způsob chlazení statický, Pracovní teplota okolí +10°C až 32°C, Klimatická třída SN, Čistá hmotnost 35 kg</t>
  </si>
  <si>
    <t>4.8.</t>
  </si>
  <si>
    <t>Pracovní stůl - nerezové provedení, dřez - 400/400/250 vlevo, úkos desky vpravo, zadní a levý lem, otvor na baterii INSTALACE: st.v. – t.v. 3/8“, odpad DN 50; rozměry: 2250 x 650 x 900mm</t>
  </si>
  <si>
    <t>4.9.</t>
  </si>
  <si>
    <t>Baterie profi páková - stolní Model stolní s pákovým ovládáním a otočným ramínkem.Model je v robustním nerezovém provedení s odolnou kartuší CX42, včetně přívodních hadic, 1/2" (d = 400mm).</t>
  </si>
  <si>
    <t>4.10.</t>
  </si>
  <si>
    <t>Nástěnná police jednonetážová - celonerezové provedení; rozměry: 800 x 300 mm</t>
  </si>
  <si>
    <t>4.11.</t>
  </si>
  <si>
    <t>4.12.</t>
  </si>
  <si>
    <t>Krouhač zeleniny napětí 400V, počet ot/min 375, výkon 20 - 300 porcí, výkon krouhače až 250 kg/hod. krouhací hlava kovová, motorový blok polykarbonát váha 15 kg INSTALACE: el. zásuvka 400V; rozměry: 350 x 320 x 590 mm; elektřina(kW): 0,6</t>
  </si>
  <si>
    <t>4.12.a</t>
  </si>
  <si>
    <t>Sada 6 disků ke krouhači zeleniny - plátkovač 2mm, plátkovač 4mm, strouhač 1,5mm, nudličkovač 4x4mm, kostičkovač 14x14x14mm</t>
  </si>
  <si>
    <t>4.13.</t>
  </si>
  <si>
    <t>Kuchyňská váha stolní, váživost 6/15 kg, dílek 2/5 g, rozměr nerezové vážní plochy 306 x 222 mm, podsvícený LCD display, včetně ES ověření, vnitřní akumulátor INSTALACE: el. zásuvka 230V; rozměry: 330 x 346 x 107 mm; elektřina(kW): 0,1</t>
  </si>
  <si>
    <t>5.</t>
  </si>
  <si>
    <t>PŘÍPRAVNA TĚSTA</t>
  </si>
  <si>
    <t>5.1.</t>
  </si>
  <si>
    <t>Pracovní stůl - nerezové provedení, dřez - 400/400/250 vpravo, zásuvkový blok vlevo, zadní lem, otvor na baterii INSTALACE: st.v. – t.v. 3/8“, odpad DN 50; rozměry: 2200 x 700 x 900mm</t>
  </si>
  <si>
    <t>5.2.</t>
  </si>
  <si>
    <t>5.3.</t>
  </si>
  <si>
    <t>Nástěnná police jednonetážová - celonerezové provedení; rozměry: 750 x 300 mm</t>
  </si>
  <si>
    <t>5.4.</t>
  </si>
  <si>
    <t>5.5.</t>
  </si>
  <si>
    <t>Regál nerezový, 4 police, svařované provedení; rozměry: 640 x 700 x 1800mm</t>
  </si>
  <si>
    <t>5.6.</t>
  </si>
  <si>
    <t>Univerzální kuchyňský robot STÁVAJÍCÍ ALBA RE 22, repase obsahuje výměnu veškerých opotřebovaných dílů, oplástění nerez plechem a celolak INSTALACE: el. zásuvka 400V</t>
  </si>
  <si>
    <t>6.</t>
  </si>
  <si>
    <t>PORCOVÁNÍ TEPELNĚ UPRAVENÉ STRAVY</t>
  </si>
  <si>
    <t>6.1.</t>
  </si>
  <si>
    <t>Pracovní stůl - nerezové provedení, zásuvkový blok vlevo, 2 police, zadní lem; rozměry: 2400 x 700 x 900mm</t>
  </si>
  <si>
    <t>6.2.</t>
  </si>
  <si>
    <t>Pracovní stůl - nerezové provedení, dřez - 400/400/250 vpravo,spodní prostor uzavřený dvířky, zadní lem, otvor na baterii INSTALACE: st.v. – t.v. 3/8“, odpad DN 50; rozměry: 2400 x 700 x 900mm</t>
  </si>
  <si>
    <t>6.3.</t>
  </si>
  <si>
    <t>Baterie profi páková - stolní Model stolní s pákovým ovládáním a otočným ramínkem.Model je v robustním nerezovém provedení s odolnou kartuší CX42, včetně přívodních hadic, 1/2" (d = 400mm).; rozměry: 1800 x 350 x 700mm</t>
  </si>
  <si>
    <t>6.4.</t>
  </si>
  <si>
    <t>Nástěnná skříňka s posuvnými dvířky, 1 x vnitřní stavitelná police, celonerezové provedení; rozměry: 1800 x 350 x 700mm</t>
  </si>
  <si>
    <t>6.5.</t>
  </si>
  <si>
    <t>Nástěnná police jednonetážová - celonerezové provedení; rozměry: 1200 x 350 mm</t>
  </si>
  <si>
    <t>6.6.</t>
  </si>
  <si>
    <t>Pracovní stůl - nerezové provedení, úkos desky vpravo, zadní a levý lem; rozměry: 1100 x 800 x 900mm</t>
  </si>
  <si>
    <t>6.7.</t>
  </si>
  <si>
    <t>Šokový zchlazovač/zmrazovač na GN1/1, zchlazování 7,2/12,5kg; zmrazování 5,4/7,2kg (NF/UK), z +90 na +2°/-18°C, max.kapacita 3 GN 1/1-065 příčně, R404a. INSTALACE: el. zásuvka 230V; rozměry: 762 x 700 x 844 mm; elektřina(kW): 0,73</t>
  </si>
  <si>
    <t>7.</t>
  </si>
  <si>
    <t>VARNA</t>
  </si>
  <si>
    <t>7.1.</t>
  </si>
  <si>
    <t>Pracovní stůl nerezové provedení - 1 x spodní police, včetně dřezu 250/250/160mm, úkos desky vpravo a vlevo INSTALACE: sv.v. - 1/2" odpad DN 50; rozměry: 2230 x 400 x 900mm</t>
  </si>
  <si>
    <t>7.2.</t>
  </si>
  <si>
    <t>Napouštěcí rameno ke sporáku na studenou vodu</t>
  </si>
  <si>
    <t>7.3.</t>
  </si>
  <si>
    <t>Sporák se sklokeramickou deskou, 4 varné zóny (4x3,4kW), 1/1 modul - 800mm, v provedení bez podestavby. INSTALACE: el. vývod 400 V; rozměry: 800 x 930 x 250mm; elektřina(kW): 13,6</t>
  </si>
  <si>
    <t>7.4.</t>
  </si>
  <si>
    <t>Otevřená podestavba pod sklokeramickou desku; rozměry: 800 x 785 x 600 mm</t>
  </si>
  <si>
    <t>7.5.</t>
  </si>
  <si>
    <t>Elektrický tálový sporák, 2 varné zóny, 1/2 modul - 400mm, v provedení bez podestavby. INSTALACE: el. vývod 400 V; rozměry: 400 x 930 x 250mm; elektřina(kW): 7</t>
  </si>
  <si>
    <t>7.6.</t>
  </si>
  <si>
    <t>Otevřená podestavba pod tálový sporák; rozměry: 800 x 785 x 600 mm</t>
  </si>
  <si>
    <t>7.7.</t>
  </si>
  <si>
    <t>Elektrický varný kotel s něpřímým ohřevem., Objem 150 litrů. Šířka modulu 800mm. Tažená vložka z kyselinovzdorné ocele AISI316 - DIN 1.4404. Průměr vložky: 600mm. Napouštění teplé a studené vody ovládané elektroventilem. Nerezový vypouštěcí ventil "., Ovládání energoregulátorem. Vysoké energetické úspory díky regulaci výkonu pomocí tlakového spínače. Bezpečnostní ventil garantující správnou úroveň tlaku v plášti. Světelná indikace nutnosti doplnění vody do duplikátoru. Bezpečnostní termostat pro případ přehřátí kotle. Analogový manometr pro sledování tlaku v plášti. Vrchní deska vyrobena z nerez ocele 20/10 304 AISI. Vnější konstrukce vyrobena z nerez oceli AISI 04. Speciální konstrukce ovládacích prvků zamezující průniku vody do nitra zařízení. INSTALACE: el. vývod 400 V sv.v. 1/2“ sv.v. změkčená 1/2“ tv.v. 1/2“; rozměry: 800 x 930 x 250mm; elektřina(kW): 21,5</t>
  </si>
  <si>
    <t>7.8.</t>
  </si>
  <si>
    <t xml:space="preserve">Podlahová vana s pochozím roštem - celonerezové provedení INSTALACE : odpad DN 110; rozměry: 800 x 400mm </t>
  </si>
  <si>
    <t>7.9.</t>
  </si>
  <si>
    <t>Sklopná pánev elektrická - INFRA topné články, 100L, speciální nerezové dno DUOMAT, teplotní rozsah: 120°-300°C, termostatická regulace, MOTOROVÉ sklápění, elektrická , Síla dna 10mm, Užitný objem 85L, Termostat a energoregulátor, teplotní rozsah: 120°-300°C., TOPNÝ SYSTÉM POMOCÍ INFRAČERVENÝCH ČLÁNKŮ SPOJENÝCH S DNEM PÁNVE., Dvojité víko lze při zavření použít jako pracovní plochu., Vnitřní zaoblené rohy pánve usnadňují čištění, Integrované napouštění vody - pochromováno, Vrchní deska vyrobena z nerez ocele 20/10 304 AISI, Vnější konstrukce vyrobena z nerez oceli AISI 304., Speciální konstrukce ovládacích prvků zamezující průniku vody do nitra, zařízení., Boční hrany pravoúhlé - snadné sestavování varného bloku., Nastavitelná výška nerezových nohou., Ochrana proti průniku vody IPX5 INSTALACE: el. vývod 400 V st.v. 3/4“ odpad DN 50; rozměry: 1000 x 930 x 900mm; elektřina(kW): 17</t>
  </si>
  <si>
    <t>7.10.</t>
  </si>
  <si>
    <t>Podlahová vana s pochozím roštem - celonerezové provedení INSTALACE : odpad DN 110; rozměry: 800 x 400mm</t>
  </si>
  <si>
    <t>7.11.</t>
  </si>
  <si>
    <t>Elektrický konvektomat o kapacitě 10 x GN 2/1, kapacita:10 x 2/1 GN Dynamické proudění vzduchu a nová geometrie komory: oba tyto faktory společně zajišťují absolutně homogenní rozdělení tepla a ve výsledném efektu dosud nepřekonanou ovnoměrnost přípravy pokrmu. Aktivní regulace klimatu ve varné komoře: nejúčinnější technologie odvlhčování pracuje extrémně rychle a i při úplném naplnění varného prostoru zajišťuje dokonalou přípravu pečených a smažených pokrmů: uvnitř jemné a šťavnaté, navenek dozlatova upečené a křupavé., Účinná a hygienická tvorba čerstvé páry: nejlepší zařízení pro vaření v páře. Nasycení páry je mimořádně rychlé a konstantně se udržuje na nejvyšší možné úrovni. Ryby, zelenina a jiné citlivé potraviny jsou šetrně připravovány v páře, a tak nedochází k vysoušení. Režim vaření v páře o teplotě 30 °C až 130 °C Režim horkého vzduchu o teplotě 30 °C až 300 °C Kombinovaný režim s teplotami od 30 °C do 300 °C , Aktivní regulace klimatu ve varné komoře, ClimaPlus®, Finishing®, Pět rychlostí proudění vzduchu INSTALACE: el. vývod 400 V st.v. 3/4“ odpad DN 50; rozměry: 1069 x 997 x 1042 mm; elektřina(kW): 36,7</t>
  </si>
  <si>
    <t>7.12.</t>
  </si>
  <si>
    <t>Elektrický konvektomat o kapacitě 6 x GN 2/1, kapacita:6 x 2/1 GN Dynamické proudění vzduchu a nová geometrie komory: oba tyto faktory společně zajišťují absolutně homogenní rozdělení tepla a ve výsledném efektu dosud nepřekonanou ovnoměrnost přípravy pokrmu. Aktivní regulace klimatu ve varné komoře: nejúčinnější technologie odvlhčování pracuje extrémně rychle a i při úplném naplnění varného prostoru zajišťuje dokonalou přípravu pečených a smažených pokrmů: uvnitř jemné a šťavnaté, navenek dozlatova upečené a křupavé., Účinná a hygienická tvorba čerstvé páry: nejlepší zařízení pro vaření v páře. Nasycení páry je mimořádně rychlé a konstantně se udržuje na nejvyšší možné úrovni. Ryby, zelenina a jiné citlivé potraviny jsou šetrně připravovány v páře, a tak nedochází k vysoušení. Režim vaření v páře o teplotě 30 °C až 130 °C Režim horkého vzduchu o teplotě 30 °C až 300 °C Kombinovaný režim s teplotami od 30 °C do 300 °C , Aktivní regulace klimatu ve varné komoře, ClimaPlus®, Finishing®, Pět rychlostí proudění vzduchu INSTALACE: el. vývod 400 V st.v. 3/4“ odpad DN 50; rozměry: 1069 x 997 x 782 mm; elektřina(kW): 22,3</t>
  </si>
  <si>
    <t>7.13.</t>
  </si>
  <si>
    <t>Mezidílec pro sestavení konvektomatů na sebe Provedení se zvýšenými nohami - výška 150 mm</t>
  </si>
  <si>
    <t>7.14.</t>
  </si>
  <si>
    <t>7.15.</t>
  </si>
  <si>
    <t>Digestoř celonerezové provedení vč. tukových filtrů a osvětlení - DODÁVKA VZT; rozměry: 1700 x 1100 x 450mm; elektřina(kW): 0,5</t>
  </si>
  <si>
    <t>7.16.</t>
  </si>
  <si>
    <t>Digestoř celonerezové provedení vč. tukových filtrů a osvětlení - DODÁVKA VZT; rozměry: 3000 x 1100 x 450mm; elektřina(kW): 0,5</t>
  </si>
  <si>
    <t>7.17.</t>
  </si>
  <si>
    <t>Digestoř celonerezové provedení vč. tukových filtrů a osvětlení - DODÁVKA VZT; rozměry: 1600 x 1460 x 450mm; elektřina(kW): 0,5</t>
  </si>
  <si>
    <t>7.18.</t>
  </si>
  <si>
    <t>Digestoř celonerezové provedení vč. tukových filtrů a osvětlení - DODÁVKA VZT; rozměry: 1100 x 1300 x 450mm; elektřina(kW): 0,5</t>
  </si>
  <si>
    <t>8.</t>
  </si>
  <si>
    <t>MYTÍ PROVOZNÍHO NÁDOBÍ</t>
  </si>
  <si>
    <t>8.1.</t>
  </si>
  <si>
    <t>Kombinovaná výlevka s umývátkem na ruce, včetně baterie; rozměry: 500 x 700 x 900mm</t>
  </si>
  <si>
    <t>8.2.</t>
  </si>
  <si>
    <t>Stůl mycí s dřezem 800 x 500 x 300mm, spodní roštová police, prolamovaná deska, otvor na baterii, zadní lem; rozměry: 1800 x 700 x 900mm</t>
  </si>
  <si>
    <t>8.3.</t>
  </si>
  <si>
    <t>Sprcha tlaková na nádobí STAR 120 Sprcha se směšovací baterií s kohouty pro studenou, teplou vodu a napouštěcím ramínkem ze sprchy.</t>
  </si>
  <si>
    <t>8.4.</t>
  </si>
  <si>
    <t>Regál nerezový, 4 x roštová police, svařované provedení; rozměry: 1800 x 500 x 1800mm</t>
  </si>
  <si>
    <t>8.5.</t>
  </si>
  <si>
    <t>9.</t>
  </si>
  <si>
    <t>SUCHÝ SKLAD</t>
  </si>
  <si>
    <t>9.1.</t>
  </si>
  <si>
    <t>Modulární regálový systém z eloxovaných duralových profilů a plastových policových podlážek, 4x police; rozměry: 1304 x 475 x 2000mm</t>
  </si>
  <si>
    <t>9.2.</t>
  </si>
  <si>
    <t>Modulární regálový systém z eloxovaných duralových profilů a plastových policových podlážek, 4x police; rozměry: 950 x 475 x 1700mm</t>
  </si>
  <si>
    <t>10.</t>
  </si>
  <si>
    <t>CHLADÍCÍ BOX ZELENINA</t>
  </si>
  <si>
    <t>10.1.</t>
  </si>
  <si>
    <t>Chladící box: vnitřní rozměr 1700 x 1550 x 2100mm, síla PUR panelů 100mm, spojení sendvičových panelů boxů ( podlahy, stěn, stropu) je zajištěno samostředícím systémem drážka - pero, box nemusí být při montáži přístupný zvenku, dveře 700mm se zámkem, včetně světla a výparníku, včetně chladící jednotky INSTALACE: el. vývod 230V odpad DN 32; rozměry: 1900 x 1750 x 2200mm; elektřina(kW): 2</t>
  </si>
  <si>
    <t>10.2.</t>
  </si>
  <si>
    <t>Modulární regálový systém z eloxovaných duralových profilů a plastových policových podlážek, 4x police; rozměry: 1394 x 475 x 1700mm</t>
  </si>
  <si>
    <t>10.3.</t>
  </si>
  <si>
    <t>11.</t>
  </si>
  <si>
    <t>MRAZÍCÍ BOX ZELENINA</t>
  </si>
  <si>
    <t>11.1.</t>
  </si>
  <si>
    <t>Mrazící box: vnitřní rozměr 1700 x 1050 x 2100mm, síla PUR panelů 100mm, spojení sendvičových panelů boxů ( podlahy, stěn, stropu) je zajištěno samostředícím systémem drážka - pero, box nemusí být při montáži přístupný zvenku, dveře 700mm se zámkem, včetně světla a výparníku, včetně chladící jednotky INSTALACE: el. vývod 230V odpad DN 32; rozměry: 1900 x 1250 x 2200mm; elektřina(kW): 2</t>
  </si>
  <si>
    <t>11.2.</t>
  </si>
  <si>
    <t>Modulární regálový systém z eloxovaných duralových profilů a plastových policových podlážek, 4x police; rozměry: 1038 x 475 x 1700mm</t>
  </si>
  <si>
    <t>12.</t>
  </si>
  <si>
    <t>CHLADÍCÍ BOX MASO</t>
  </si>
  <si>
    <t>12.1.</t>
  </si>
  <si>
    <t>12.2.</t>
  </si>
  <si>
    <t>Modulární regálový systém z eloxovaných duralových profilů a plastových policových podlážek, 4x police; rozměry: 1304 x 577 x 1700mm</t>
  </si>
  <si>
    <t>12.3.</t>
  </si>
  <si>
    <t>Modulární regálový systém z eloxovaných duralových profilů a plastových policových podlážek, 4x police; rozměry: 1394 x 373 x 1700mm</t>
  </si>
  <si>
    <t>12.4.</t>
  </si>
  <si>
    <t>13.1.</t>
  </si>
  <si>
    <t>13.2.</t>
  </si>
  <si>
    <t>14.</t>
  </si>
  <si>
    <t>PŘÍPRAVNA MASA A VAJEC</t>
  </si>
  <si>
    <t>14.1.</t>
  </si>
  <si>
    <t>14.2.</t>
  </si>
  <si>
    <t>Pracovní stůl - nerezové provedení, dřez - 400/400/250 vpravo, zásuvkový blok uprostřed, spodní police, zadní, pravý a levý lem, otvor na baterii INSTALACE: st.v. – t.v. 3/8“, odpad DN 50; rozměry: 1780 x 700 x 900mm</t>
  </si>
  <si>
    <t>14.3.</t>
  </si>
  <si>
    <t>14.4.</t>
  </si>
  <si>
    <t>Nástěnná police jednonetážová - celonerezové provedení; rozměry: 1780 x 350 mm</t>
  </si>
  <si>
    <t>14.5.</t>
  </si>
  <si>
    <t>Pracovní stůl - nerezové provedení, dřez - 400/400/250 vlevo, zadní lem, otvor na baterii INSTALACE: st.v. – t.v. 3/8“, odpad DN 50; rozměry: 1780 x 650 x 900mm</t>
  </si>
  <si>
    <t>14.6.</t>
  </si>
  <si>
    <t>14.7.</t>
  </si>
  <si>
    <t>Gastro chladnička Podstavná chladnička se statickým chlazením pro gastronomii a obchod. Roční spotřeba 255 kWh/rok, Příkon 1,0A/100W, Rozměry (v x š x h) 85 x 60 x 60 cm, Objem brutto 180 l, Užitný objem chladící části 160 l, Způsob chlazení statický, Pracovní teplota okolí +10°C až 32°C, Klimatická třída SN, Čistá hmotnost 35 kg; rozměry: 600 x 600 x 850mm; elektřina(kW): 0,2</t>
  </si>
  <si>
    <t>15.</t>
  </si>
  <si>
    <t>ÚKLID</t>
  </si>
  <si>
    <t>15.1.</t>
  </si>
  <si>
    <t>Keramická výlevka DODÁVKA ZTI</t>
  </si>
  <si>
    <t>15.2.</t>
  </si>
  <si>
    <t>Modulární regálový systém z eloxovaných duralových profilů a plastových policových podlážek, 4x police; rozměry: 1126 x 373 x 1700mm</t>
  </si>
  <si>
    <t>16.</t>
  </si>
  <si>
    <t>VÝDEJ</t>
  </si>
  <si>
    <t>16.1.</t>
  </si>
  <si>
    <t>Pojízdný zásobník táců a příboru, kapacita 4 x GN 1/3; rozměry: 750 x 600 x 1300mm</t>
  </si>
  <si>
    <t>16.2.</t>
  </si>
  <si>
    <t>Výdejní stůl uzavřený s chladící vanou 2 x GN 1/1,spodní prostor uzavřený posuvnými dvířky, příprava pro montáž pojezdové dráhy; rozměry: 2000 x 700 x 900mm; elektřina(kW): 0,4</t>
  </si>
  <si>
    <t>16.3.</t>
  </si>
  <si>
    <t>Výdejní police - saladeta; rozměry: 740 x 520 x 450mm</t>
  </si>
  <si>
    <t>16.4.</t>
  </si>
  <si>
    <t>Pojízdný zásobník - podavač na koše 500 x 500mm; rozměry: 725 x 670 x 900mm</t>
  </si>
  <si>
    <t>16.5.</t>
  </si>
  <si>
    <t>Výdejní stůl s ohřevem 2 x GN 1/1, nerezové opláštění ze strany zákazníka, příprava pro montáž pojezdové dráhy, pevné připojení na vodu a odpad; rozměry: 800 x 700 x 900mm; elektřina(kW): 1,4</t>
  </si>
  <si>
    <t>16.6.</t>
  </si>
  <si>
    <t>Výdejní police s hygienickým zákrytem - jednopatrová; rozměry: 800 x 300 x 350mm</t>
  </si>
  <si>
    <t>16.7.</t>
  </si>
  <si>
    <t>Vykrývací stěna nerezová; rozměry: 600 x 100 x 900mm</t>
  </si>
  <si>
    <t>16.8.</t>
  </si>
  <si>
    <t>Výdejní stůl s ohřevem 4 x GN 1/1, nerezové opláštění ze strany zákazníka, příprav apro montáž pojezdové dráhy, pevné připojení na vodu a odpad; rozměry: 1600 x 700 x 900mm; elektřina(kW): 3,6</t>
  </si>
  <si>
    <t>16.9.</t>
  </si>
  <si>
    <t>Výdejní police s hygienickým zákrytem - jednopatrová; rozměry: 1600 x 700 x 900mm</t>
  </si>
  <si>
    <t>16.10.</t>
  </si>
  <si>
    <t>Vyhřívaný zásobník na talíře dvoutubusový - pojízdný; rozměry: 1063 x 549 x 900mm; elektřina(kW): 1</t>
  </si>
  <si>
    <t>16.11.</t>
  </si>
  <si>
    <t>Chlazená vitrína samooubslužná; rozměry: 1200 x 700 x 1300mm; elektřina(kW): 0,5</t>
  </si>
  <si>
    <t>16.12.</t>
  </si>
  <si>
    <t>Výdejní stůl pod vitrínu, nerezové opláštění ze strany zákazníka, příprava pro montáž pojezdové dráhy; rozměry: 1200 x 700 x 900mm</t>
  </si>
  <si>
    <t>16.13.</t>
  </si>
  <si>
    <t>Pojezdová dráha jeklová; rozměry: 8280 x 330 x 330mm</t>
  </si>
  <si>
    <t>16.14.</t>
  </si>
  <si>
    <t>Prosklená chladnička Roční spotřeba 912 kWh/rok, Příkon 3.0 A/320 W, Rozměry (v x š x h) 199 x 60 x 64 cm, Objem brutto 421 l, Užitný objem celkem 417 l, Užitný objem chladící části 417 l, Způsob chlazení dynamický, Pracovní teplota okolí SN, Čistá hmotnost 94 kg, Profesionální chladnička s prosklenými dveřmi vhodná pro gastronomii a obchod. Objem 421 l., prosklené samozavírací dveře, bílý rám dveří, ventilátor, světelný panel, spotřeba za den = 2,5 kWh/24h.</t>
  </si>
  <si>
    <t>16.15.</t>
  </si>
  <si>
    <t>Pracovní stůl - nerezové provedení, spodní prostor uzavřený dvířky, zadní lem; rozměry: 2100 x 600 x 900mm</t>
  </si>
  <si>
    <t>16.16.</t>
  </si>
  <si>
    <t>16.17.</t>
  </si>
  <si>
    <t>Pracovní stůl - nerezové provedení, spodní prostor uzavřený dvířky, úkos pracovní desky vpravo a vlevo, zadní lem; rozměry: 2400 x 700 x 900mm</t>
  </si>
  <si>
    <t>16.18.</t>
  </si>
  <si>
    <t>Výrobník na překapávanou kávu a čaj s pevným připojením vody, součástí jsou dvě nádoby z nichž má každá objem 20 litrů. Přístroj je vybaven indikátorem zavápnění, celkovým denním počítadlem vydaného množství, digitálním ovládáním, akustickým signálem dokončení překapávání a spínacími hodinami INSTALACE: el. vývod 400V st.v. –1/2“, odpad DN 50; rozměry: 1173 x 600 x 947mm; elektřina(kW): 9,24</t>
  </si>
  <si>
    <t>16.19.</t>
  </si>
  <si>
    <t>Nápojový automat INSTALACE: el. zásuvka 230V st.v. –1/2“, odpad DN 50; rozměry: 410 x 500 x 650 mm; elektřina(kW): 0,5</t>
  </si>
  <si>
    <t>17.</t>
  </si>
  <si>
    <t>MYTÍ BÍLÉHO NÁDOBÍ</t>
  </si>
  <si>
    <t>17.1.</t>
  </si>
  <si>
    <t>Parapetní nerezová deska na příjem špinavého nádobí; rozměry: 1200 x 400 x 400mm</t>
  </si>
  <si>
    <t>17.2.</t>
  </si>
  <si>
    <t>Vstupní stůl k mycímu stroji - nerezové provedení, spodní roštová police, pojezdová dráha pro koše, dřez - 450/450/250 vpravo, zadní lem, otvor na baterii INSTALACE: st.v. – t.v. 3/8“, odpad DN 50; rozměry: 1600 x 750 x 900mm</t>
  </si>
  <si>
    <t>17.3.</t>
  </si>
  <si>
    <t>17.4.</t>
  </si>
  <si>
    <t>Průchozí myčka nádobí dvouplášťový plně IZOLOVANÝ poklop, CLEAR BLUE Filtrační systém, Wash Safe Control, atmosférický bojler s oplachovým čerpadlem, vč.odpadního čerpadla a DÁVKOVAČŮ mycího a oplach.prostředku. Kapacita až 80 košů/hod.; rozměry: 752 x 735 x 1567mm; elektřina(kW): 10</t>
  </si>
  <si>
    <t>17.5.</t>
  </si>
  <si>
    <t>Automatický změkčovač vody; rozměry: ; elektřina(kW): 0,05</t>
  </si>
  <si>
    <t>17.6.</t>
  </si>
  <si>
    <t>Digestoř celonerezové provedení vč. tukových filtrů a osvětlení - DODÁVKA VZT; rozměry: 1000 x 1000 x 450mm; elektřina(kW): 0,5</t>
  </si>
  <si>
    <t>17.7.</t>
  </si>
  <si>
    <t>Výstupní stůl k mycímu stroji - nerezové provedení, spodní roštová police, pojezdová dráha pro koše, zadní lem; rozměry: 1100 x 750 x 900mm</t>
  </si>
  <si>
    <t>17.8.</t>
  </si>
  <si>
    <t>Regál nerezový, 4 x plná police, svařované provedení; rozměry: 1150 x 500 x 1800mm</t>
  </si>
  <si>
    <t>17.9.</t>
  </si>
  <si>
    <t>Regál nerezový, 4 x plná police, svařované provedení; rozměry: 1050 x 500 x 1800mm</t>
  </si>
  <si>
    <t>17.10.</t>
  </si>
  <si>
    <t xml:space="preserve">Montáž </t>
  </si>
  <si>
    <t>Montáž gastrotechnologie vč. zaškolení obsluhy</t>
  </si>
  <si>
    <t>1271796068</t>
  </si>
  <si>
    <t>11.1 - Venkovní plochy - chodník při ulici Pod Akáty</t>
  </si>
  <si>
    <t xml:space="preserve">    5 - Komunikace pozemní</t>
  </si>
  <si>
    <t>310665602</t>
  </si>
  <si>
    <t>24,0*1,53*0,25</t>
  </si>
  <si>
    <t>(2,50+1,30)/2*(2,97+1,53)*0,25</t>
  </si>
  <si>
    <t>1,60*2,0*0,25</t>
  </si>
  <si>
    <t>1,50*1,0*0,25</t>
  </si>
  <si>
    <t>1948735567</t>
  </si>
  <si>
    <t>12,493</t>
  </si>
  <si>
    <t>1904751304</t>
  </si>
  <si>
    <t>-2082043736</t>
  </si>
  <si>
    <t>-1994343431</t>
  </si>
  <si>
    <t>784183013</t>
  </si>
  <si>
    <t>1,8*12,493</t>
  </si>
  <si>
    <t>Komunikace pozemní</t>
  </si>
  <si>
    <t>564851111</t>
  </si>
  <si>
    <t>Podklad ze štěrkodrti ŠD s rozprostřením a zhutněním, po zhutnění tl. 150 mm</t>
  </si>
  <si>
    <t>1081169612</t>
  </si>
  <si>
    <t>24,0*1,53</t>
  </si>
  <si>
    <t>(2,50+1,30)/2*(2,97+1,53)</t>
  </si>
  <si>
    <t>1,60*2,0</t>
  </si>
  <si>
    <t>1,50*1,0</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</si>
  <si>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</si>
  <si>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</si>
  <si>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-810816011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</si>
  <si>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</si>
  <si>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49,97</t>
  </si>
  <si>
    <t>592452020</t>
  </si>
  <si>
    <t>dlažba zámková profilová základní 19,6x16,1x6 cm barevná</t>
  </si>
  <si>
    <t>517492777</t>
  </si>
  <si>
    <t>49,97*1,05</t>
  </si>
  <si>
    <t>916131213</t>
  </si>
  <si>
    <t>Osazení silničního obrubníku betonového se zřízením lože, s vyplněním a zatřením spár cementovou maltou stojatého s boční opěrou z betonu prostého tř. C 12/15, do lože z betonu prostého téže značky</t>
  </si>
  <si>
    <t>-383548082</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</si>
  <si>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</si>
  <si>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2*8,0+6,75+2*2,50+2*1,0</t>
  </si>
  <si>
    <t>113201112</t>
  </si>
  <si>
    <t>Vytrhání obrub s vybouráním lože, s přemístěním hmot na skládku na vzdálenost do 3 m nebo s naložením na dopravní prostředek silničních ležatých</t>
  </si>
  <si>
    <t>449731749</t>
  </si>
  <si>
    <t>919735112</t>
  </si>
  <si>
    <t>Řezání stávajícího živičného krytu nebo podkladu hloubky přes 50 do 100 mm</t>
  </si>
  <si>
    <t>-697369404</t>
  </si>
  <si>
    <t xml:space="preserve">Poznámka k souboru cen:_x000D_
1. V cenách jsou započteny i náklady na spotřebu vody. </t>
  </si>
  <si>
    <t>11.2 - Parkovací stání v ulici Pod Akáty</t>
  </si>
  <si>
    <t>-2007375771</t>
  </si>
  <si>
    <t>(22,80+20,20)/2*2,0*0,50</t>
  </si>
  <si>
    <t>198807651</t>
  </si>
  <si>
    <t>21,5</t>
  </si>
  <si>
    <t>1434856383</t>
  </si>
  <si>
    <t>537278399</t>
  </si>
  <si>
    <t>-1572907195</t>
  </si>
  <si>
    <t>921165412</t>
  </si>
  <si>
    <t>1,8*21,5</t>
  </si>
  <si>
    <t>564761111</t>
  </si>
  <si>
    <t>Podklad nebo kryt z kameniva hrubého drceného vel. 32-63 mm s rozprostřením a zhutněním, po zhutnění tl. 200 mm</t>
  </si>
  <si>
    <t>-146445615</t>
  </si>
  <si>
    <t>(22,80+20,20)/2*2,0</t>
  </si>
  <si>
    <t>-359047928</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</si>
  <si>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</si>
  <si>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</si>
  <si>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954439422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</si>
  <si>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</si>
  <si>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592452130</t>
  </si>
  <si>
    <t>dlažba zámková profilová základní 19,6x16,1x8 cm přírodní</t>
  </si>
  <si>
    <t>-651129703</t>
  </si>
  <si>
    <t>(22,80+20,20)/2*2,0*1,05</t>
  </si>
  <si>
    <t>916431111</t>
  </si>
  <si>
    <t>Osazení betonového bezbariérového obrubníku z betonu prostého tř. C 30/37 s ložem betonovým tl. 150 mm úložná šířka do 400 mm</t>
  </si>
  <si>
    <t>-1796564176</t>
  </si>
  <si>
    <t xml:space="preserve">Poznámka k souboru cen:_x000D_
1. Cenu lze použít pro osazení přímých i náběhových bezbariérových obrubníků. 2. V cenách nejsou započteny náklady na dodání obrubníků, tyto se oceňují ve specifikaci. </t>
  </si>
  <si>
    <t>2*8,0+6,75</t>
  </si>
  <si>
    <t>592174120</t>
  </si>
  <si>
    <t>obrubník betonový chodníkový vibrolisovaný 100x10x20 cm</t>
  </si>
  <si>
    <t>1807691574</t>
  </si>
  <si>
    <t>(2*8,0+6,75)*1,01</t>
  </si>
  <si>
    <t>11.3 - Zpevněná plocha pro zásobování při ul. Starochuchelská</t>
  </si>
  <si>
    <t>-1927718063</t>
  </si>
  <si>
    <t>13,0*(2,80+3,0)/2*0,50</t>
  </si>
  <si>
    <t>-1661113665</t>
  </si>
  <si>
    <t>521119373</t>
  </si>
  <si>
    <t>1037329819</t>
  </si>
  <si>
    <t>-1122525224</t>
  </si>
  <si>
    <t>-1908493577</t>
  </si>
  <si>
    <t>1,8*18,85</t>
  </si>
  <si>
    <t>1182341693</t>
  </si>
  <si>
    <t>13,0*(2,80+3,0)/2</t>
  </si>
  <si>
    <t>1215900308</t>
  </si>
  <si>
    <t>37,7</t>
  </si>
  <si>
    <t>1419261290</t>
  </si>
  <si>
    <t>-1858006541</t>
  </si>
  <si>
    <t>-352350714</t>
  </si>
  <si>
    <t>2,80+3,0+13,0</t>
  </si>
  <si>
    <t>-88530861</t>
  </si>
  <si>
    <t>695339997</t>
  </si>
  <si>
    <t>11.4 - Oprava zpevněné pkochy při ul. Starochucelská</t>
  </si>
  <si>
    <t>565135111</t>
  </si>
  <si>
    <t>Asfaltový beton vrstva podkladní ACP 16 (obalované kamenivo střednězrnné - OKS) s rozprostřením a zhutněním v pruhu šířky do 3 m, po zhutnění tl. 50 mm</t>
  </si>
  <si>
    <t>1327067352</t>
  </si>
  <si>
    <t xml:space="preserve">Poznámka k souboru cen:_x000D_
1. ČSN EN 13108-1 připouští pro ACP 16 pouze tl. 50 až 80 mm. </t>
  </si>
  <si>
    <t>7,66*9,5</t>
  </si>
  <si>
    <t>13,0*3,60</t>
  </si>
  <si>
    <t>6,47*(3,57+6,16+6,45)</t>
  </si>
  <si>
    <t>17,8*3,57</t>
  </si>
  <si>
    <t>573211107</t>
  </si>
  <si>
    <t>Postřik spojovací PS bez posypu kamenivem z asfaltu silničního, v množství 0,30 kg/m2</t>
  </si>
  <si>
    <t>701355597</t>
  </si>
  <si>
    <t>287,801*2</t>
  </si>
  <si>
    <t>577144111</t>
  </si>
  <si>
    <t>Asfaltový beton vrstva obrusná ACO 11 (ABS) s rozprostřením a se zhutněním z nemodifikovaného asfaltu v pruhu šířky do 3 m tř. I, po zhutnění tl. 50 mm</t>
  </si>
  <si>
    <t>1441143886</t>
  </si>
  <si>
    <t xml:space="preserve">Poznámka k souboru cen:_x000D_
1. ČSN EN 13108-1 připouští pro ACO 11 pouze tl. 35 až 50 mm. </t>
  </si>
  <si>
    <t>287,801</t>
  </si>
  <si>
    <t>113154114</t>
  </si>
  <si>
    <t>Frézování živičného podkladu nebo krytu s naložením na dopravní prostředek plochy do 500 m2 bez překážek v trase pruhu šířky do 0,5 m, tloušťky vrstvy 100 mm</t>
  </si>
  <si>
    <t>1930290922</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</si>
  <si>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</si>
  <si>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-613560637</t>
  </si>
  <si>
    <t>9,50+4,0</t>
  </si>
  <si>
    <t>997221551</t>
  </si>
  <si>
    <t>Vodorovná doprava suti bez naložení, ale se složením a s hrubým urovnáním ze sypkých materiálů, na vzdálenost do 1 km</t>
  </si>
  <si>
    <t>2121792331</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</si>
  <si>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</si>
  <si>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</si>
  <si>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</si>
  <si>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623797621</t>
  </si>
  <si>
    <t>73,677*19</t>
  </si>
  <si>
    <t>-177950482</t>
  </si>
  <si>
    <t>11.5 - Tartanová plocha pro hrací hřiště</t>
  </si>
  <si>
    <t>299745058</t>
  </si>
  <si>
    <t>18,5*(6,16+6,59)/2*0,50</t>
  </si>
  <si>
    <t>1813414451</t>
  </si>
  <si>
    <t>58,969</t>
  </si>
  <si>
    <t>-2034945962</t>
  </si>
  <si>
    <t>-1259192655</t>
  </si>
  <si>
    <t>-867366320</t>
  </si>
  <si>
    <t>-650436681</t>
  </si>
  <si>
    <t>1,8*58,969</t>
  </si>
  <si>
    <t>-727071213</t>
  </si>
  <si>
    <t>18,5*(6,16+6,59)/2</t>
  </si>
  <si>
    <t>1129415618</t>
  </si>
  <si>
    <t>117,938</t>
  </si>
  <si>
    <t>57921</t>
  </si>
  <si>
    <t>Bezpečnostní povrch z litého polyuretanu pro dopadovou výšku 1,50 m, dvouvrstvý celkové tl. 35 mm, s inpregnací podkladu</t>
  </si>
  <si>
    <t>57127056</t>
  </si>
  <si>
    <t>860593472</t>
  </si>
  <si>
    <t>(18,5*2+6,16+6,59)</t>
  </si>
  <si>
    <t>1628271126</t>
  </si>
  <si>
    <t>998222012</t>
  </si>
  <si>
    <t>Přesun hmot pro tělovýchovné plochy dopravní vzdálenost do 200 m</t>
  </si>
  <si>
    <t>627749160</t>
  </si>
  <si>
    <t xml:space="preserve">Poznámka k souboru cen:_x000D_
1. Cena je určena pro přesun hmot na jakémkoliv podkladu. </t>
  </si>
  <si>
    <t>11.6 - Opěrná zed</t>
  </si>
  <si>
    <t>1646046733</t>
  </si>
  <si>
    <t>"výkop stěny 1" 6,5*15</t>
  </si>
  <si>
    <t>"výkop stěny 2" 3,92*3,5</t>
  </si>
  <si>
    <t>297631578</t>
  </si>
  <si>
    <t>-1478267188</t>
  </si>
  <si>
    <t>-1792846330</t>
  </si>
  <si>
    <t>1652141347</t>
  </si>
  <si>
    <t>1682485109</t>
  </si>
  <si>
    <t>1,65*111,22</t>
  </si>
  <si>
    <t>174101101</t>
  </si>
  <si>
    <t>Zásyp sypaninou z jakékoliv horniny s uložením výkopku ve vrstvách se zhutněním jam, šachet, rýh nebo kolem objektů v těchto vykopávkách</t>
  </si>
  <si>
    <t>-657736631</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</si>
  <si>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</si>
  <si>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 stěna" 97,5-1,51</t>
  </si>
  <si>
    <t>"2stěna" 13,71-((0,4*1,2)+(1,7*0,4))</t>
  </si>
  <si>
    <t>327323127</t>
  </si>
  <si>
    <t>Opěrné zdi a valy z betonu železového bez zvláštních nároků na vliv prostředí tř. C 25/30</t>
  </si>
  <si>
    <t>-944354388</t>
  </si>
  <si>
    <t xml:space="preserve">Poznámka k souboru cen:_x000D_
1. Ceny jsou určeny pro jakoukoliv tloušťku zdí. </t>
  </si>
  <si>
    <t>"1 stěna" 34</t>
  </si>
  <si>
    <t>"2 stěna" 4,2</t>
  </si>
  <si>
    <t>327351211</t>
  </si>
  <si>
    <t>Bednění opěrných zdí a valů svislých i skloněných, výšky do 20 m zřízení</t>
  </si>
  <si>
    <t>-678423741</t>
  </si>
  <si>
    <t xml:space="preserve">Poznámka k souboru cen:_x000D_
1. Bednění zdí a valů výšky přes 20 m se oceňuje podle ustanovení úvodního katalogu. 2. Ceny lze použít i pro bednění základů z betonu prostého nebo železového. </t>
  </si>
  <si>
    <t>"1 stěna" 4*2*17</t>
  </si>
  <si>
    <t>"2 stěna" 2*2*3,5</t>
  </si>
  <si>
    <t>327351221</t>
  </si>
  <si>
    <t>Bednění opěrných zdí a valů svislých i skloněných, výšky do 20 m odstranění</t>
  </si>
  <si>
    <t>1573014616</t>
  </si>
  <si>
    <t>327361006</t>
  </si>
  <si>
    <t>Výztuž opěrných zdí a valů průměru do 12 mm, z oceli 10 505 (R) nebo BSt 500</t>
  </si>
  <si>
    <t>1517941200</t>
  </si>
  <si>
    <t xml:space="preserve">Poznámka k souboru cen:_x000D_
1. Ceny lze použít i pro případné výztuže základů opěrných zdí a valů. </t>
  </si>
  <si>
    <t>"1 stěna" 2,72</t>
  </si>
  <si>
    <t>"2 stěna" 336/1000</t>
  </si>
  <si>
    <t>338171111</t>
  </si>
  <si>
    <t>Osazování sloupků a vzpěr plotových ocelových trubkových nebo profilovaných výšky do 2,00 m se zalitím cementovou maltou do vynechaných otvorů</t>
  </si>
  <si>
    <t>465277338</t>
  </si>
  <si>
    <t xml:space="preserve">Poznámka k souboru cen:_x000D_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</si>
  <si>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348171340</t>
  </si>
  <si>
    <t>Osazení oplocení z dílců kovových z profilové oceli, trubek nebo tenkostěnných profilů do 15 st. sklonu svahu, hmotnosti 1 m oplocení přes 50 do 70 kg</t>
  </si>
  <si>
    <t>1328963611</t>
  </si>
  <si>
    <t xml:space="preserve">Poznámka k souboru cen:_x000D_
1. V cenách nejsou započteny náklady na dodávku dílců, tyto se oceňují ve specifikaci. </t>
  </si>
  <si>
    <t>"2 stěna" 3,5</t>
  </si>
  <si>
    <t>553-X1</t>
  </si>
  <si>
    <t>Ocelové sloupky v. do 2 m</t>
  </si>
  <si>
    <t>-763385150</t>
  </si>
  <si>
    <t>553-X2</t>
  </si>
  <si>
    <t xml:space="preserve">Plotové pole z profilové oceli </t>
  </si>
  <si>
    <t>1277090750</t>
  </si>
  <si>
    <t>-1494749571</t>
  </si>
  <si>
    <t>"stěna 1" 3,5*0,01*17</t>
  </si>
  <si>
    <t>"stěna 2" 2,2*0,01*3,5</t>
  </si>
  <si>
    <t>998152111</t>
  </si>
  <si>
    <t>Přesun hmot pro zdi a valy samostatné montované z dílců železobetonových nebo z předpjatého betonu vodorovná dopravní vzdálenost do 50 m, pro zdi výšky do 12 m</t>
  </si>
  <si>
    <t>-416838342</t>
  </si>
  <si>
    <t>-1109257563</t>
  </si>
  <si>
    <t>"1 stěna" (1,2+0,9)*3,5</t>
  </si>
  <si>
    <t>"2 stěna" (2,5+2,2)*17</t>
  </si>
  <si>
    <t>1049526713</t>
  </si>
  <si>
    <t>87,25*0,3/1000</t>
  </si>
  <si>
    <t>61,5*0,35/1000</t>
  </si>
  <si>
    <t>711111012</t>
  </si>
  <si>
    <t>Provedení izolace proti zemní vlhkosti natěradly a tmely za studena na ploše vodorovné V nátěrem tekutou lepenkou</t>
  </si>
  <si>
    <t>-1930118211</t>
  </si>
  <si>
    <t>1625629279</t>
  </si>
  <si>
    <t>87,25*1,65</t>
  </si>
  <si>
    <t>61,5*1,65</t>
  </si>
  <si>
    <t>1272854759</t>
  </si>
  <si>
    <t>"stěna 1" (2+1)*17</t>
  </si>
  <si>
    <t>"stěna 2" (2+1)*3,5</t>
  </si>
  <si>
    <t>711112012</t>
  </si>
  <si>
    <t>Provedení izolace proti zemní vlhkosti natěradly a tmely za studena na ploše svislé S nátěrem tekutou lepenkou</t>
  </si>
  <si>
    <t>-467833377</t>
  </si>
  <si>
    <t>998711101</t>
  </si>
  <si>
    <t>Přesun hmot pro izolace proti vodě, vlhkosti a plynům stanovený z hmotnosti přesunovaného materiálu vodorovná dopravní vzdálenost do 50 m v objektech výšky do 6 m</t>
  </si>
  <si>
    <t>-1944342871</t>
  </si>
  <si>
    <t>767111110</t>
  </si>
  <si>
    <t>Montáž stěn a příček pro zasklení z ocelových profilů, hmotnosti jednotlivých stěn do 50 kg</t>
  </si>
  <si>
    <t>-1271505858</t>
  </si>
  <si>
    <t>"1 stěna" 51</t>
  </si>
  <si>
    <t>787-X3</t>
  </si>
  <si>
    <t>Vrchní zasklení opěrné zdi sklem 66.4.ESG+HST v rastru po 1000 mm vč. ocelové kce</t>
  </si>
  <si>
    <t>-1592183793</t>
  </si>
  <si>
    <t>582662593</t>
  </si>
  <si>
    <t>VRN - Vedlejší rozpočtové náklady</t>
  </si>
  <si>
    <t>011103000</t>
  </si>
  <si>
    <t>Geologický průzkum (sledování geologických poměrů při vrtání pilot)</t>
  </si>
  <si>
    <t>1024</t>
  </si>
  <si>
    <t>-809495406</t>
  </si>
  <si>
    <t>011434000</t>
  </si>
  <si>
    <t>Průzkumné, geodetické a projektové práce průzkumné práce měření (monitoring) hlukové hladiny</t>
  </si>
  <si>
    <t>847419999</t>
  </si>
  <si>
    <t>011434001</t>
  </si>
  <si>
    <t>Akustické měření doby dozvuku v místnostech</t>
  </si>
  <si>
    <t>1141218385</t>
  </si>
  <si>
    <t>012103001</t>
  </si>
  <si>
    <t>Pasportizace okolních objektů</t>
  </si>
  <si>
    <t>1398744532</t>
  </si>
  <si>
    <t>012103000</t>
  </si>
  <si>
    <t>Průzkumné, geodetické a projektové práce geodetické práce před výstavbou</t>
  </si>
  <si>
    <t>2010051145</t>
  </si>
  <si>
    <t>012203000</t>
  </si>
  <si>
    <t>Průzkumné, geodetické a projektové práce geodetické práce při provádění stavby</t>
  </si>
  <si>
    <t>-515758415</t>
  </si>
  <si>
    <t>013244001</t>
  </si>
  <si>
    <t>Dílenská doumentace (výkresy výztuže žb konstrukcí)</t>
  </si>
  <si>
    <t>-385983924</t>
  </si>
  <si>
    <t>013244002</t>
  </si>
  <si>
    <t>Dílenská doumentace (výkresy ocelových konstrukcí)</t>
  </si>
  <si>
    <t>1125618944</t>
  </si>
  <si>
    <t>013244003</t>
  </si>
  <si>
    <t>Dílenská doumentace (trysková injektáž)</t>
  </si>
  <si>
    <t>-988897574</t>
  </si>
  <si>
    <t>013244004</t>
  </si>
  <si>
    <t>Dílenská doumentace (terařské konstrukce)</t>
  </si>
  <si>
    <t>1826788870</t>
  </si>
  <si>
    <t>034203001</t>
  </si>
  <si>
    <t>Zařízení staveniště zabezpečení staveniště oplocení staveniště</t>
  </si>
  <si>
    <t>2108188951</t>
  </si>
  <si>
    <t>032103000</t>
  </si>
  <si>
    <t>Zařízení staveniště vybavení staveniště náklady na stavební buňky</t>
  </si>
  <si>
    <t>943921208</t>
  </si>
  <si>
    <t>032303000</t>
  </si>
  <si>
    <t>Zařízení staveniště vybavení staveniště zřízení počítačové sítě, WIFI apod.</t>
  </si>
  <si>
    <t>-1922096859</t>
  </si>
  <si>
    <t>032903000</t>
  </si>
  <si>
    <t>Zařízení staveniště vybavení staveniště náklady na provoz a údržbu vybavení staveniště</t>
  </si>
  <si>
    <t>1258671366</t>
  </si>
  <si>
    <t>034503000</t>
  </si>
  <si>
    <t>Zařízení staveniště zabezpečení staveniště informační tabule</t>
  </si>
  <si>
    <t>-1711640598</t>
  </si>
  <si>
    <t>034603000</t>
  </si>
  <si>
    <t>Zařízení staveniště zabezpečení staveniště alarm, strážní služba</t>
  </si>
  <si>
    <t>821118317</t>
  </si>
  <si>
    <t>039103000</t>
  </si>
  <si>
    <t>Zařízení staveniště zrušení zařízení staveniště rozebrání, bourání a odvoz</t>
  </si>
  <si>
    <t>-931957419</t>
  </si>
  <si>
    <t>034203002</t>
  </si>
  <si>
    <t>Brána vjezdová staveništní š. 4,0 m</t>
  </si>
  <si>
    <t>-965957103</t>
  </si>
  <si>
    <t>073002000</t>
  </si>
  <si>
    <t>Ztížené dopravní podmínky (jednosměrná doprava, nemožnost parkování, omezení průjezd a nosnost komunikací)</t>
  </si>
  <si>
    <t>-515470051</t>
  </si>
  <si>
    <t>079002001</t>
  </si>
  <si>
    <t>Ochranné zábradlí kolem stavební jámy</t>
  </si>
  <si>
    <t>191697878</t>
  </si>
  <si>
    <t>033002000</t>
  </si>
  <si>
    <t>Připojení staveniště na inženýrské sítě</t>
  </si>
  <si>
    <t>202978780</t>
  </si>
  <si>
    <t>090001001</t>
  </si>
  <si>
    <t>Dopravně inženýrské opatření (dopravní značení, dočasné vyklizení ul. Pod Akáty)</t>
  </si>
  <si>
    <t>-319696867</t>
  </si>
  <si>
    <t>090001002</t>
  </si>
  <si>
    <t>Zábor veřejné komunikace</t>
  </si>
  <si>
    <t>249629123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</si>
  <si>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</si>
  <si>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</si>
  <si>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</si>
  <si>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</si>
  <si>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</si>
  <si>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</si>
  <si>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</si>
  <si>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</si>
  <si>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</si>
  <si>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</si>
  <si>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</si>
  <si>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</si>
  <si>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</si>
  <si>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</si>
  <si>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</si>
  <si>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</si>
  <si>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</si>
  <si>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</si>
  <si>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</si>
  <si>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</si>
  <si>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</si>
  <si>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</si>
  <si>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</si>
  <si>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</si>
  <si>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</si>
  <si>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</si>
  <si>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</si>
  <si>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</si>
  <si>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</si>
  <si>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</si>
  <si>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</si>
  <si>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</si>
  <si>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</si>
  <si>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</si>
  <si>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</si>
  <si>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</si>
  <si>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</si>
  <si>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</si>
  <si>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</si>
  <si>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</si>
  <si>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</si>
  <si>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</si>
  <si>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</si>
  <si>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</si>
  <si>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</si>
  <si>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</si>
  <si>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</si>
  <si>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</si>
  <si>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</si>
  <si>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</si>
  <si>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</si>
  <si>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</si>
  <si>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</si>
  <si>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</si>
  <si>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</si>
  <si>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</si>
  <si>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</si>
  <si>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</si>
  <si>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</si>
  <si>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</si>
  <si>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</si>
  <si>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</si>
  <si>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</si>
  <si>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</si>
  <si>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</si>
  <si>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</si>
  <si>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</si>
  <si>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</si>
  <si>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</si>
  <si>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</si>
  <si>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</si>
  <si>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</si>
  <si>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</si>
  <si>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</si>
  <si>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</si>
  <si>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</si>
  <si>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</si>
  <si>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</si>
  <si>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</si>
  <si>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</si>
  <si>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</si>
  <si>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</si>
  <si>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</si>
  <si>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</si>
  <si>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</si>
  <si>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</si>
  <si>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</si>
  <si>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</si>
  <si>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</si>
  <si>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</si>
  <si>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</si>
  <si>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</si>
  <si>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</si>
  <si>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</si>
  <si>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</si>
  <si>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</si>
  <si>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</si>
  <si>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</si>
  <si>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</si>
  <si>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</si>
  <si>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</si>
  <si>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</si>
  <si>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</si>
  <si>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</si>
  <si>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</si>
  <si>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</si>
  <si>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</si>
  <si>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</si>
  <si>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</si>
  <si>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</si>
  <si>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</si>
  <si>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</si>
  <si>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</si>
  <si>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</si>
  <si>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</si>
  <si>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</si>
  <si>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</si>
  <si>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</si>
  <si>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</si>
  <si>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</si>
  <si>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</si>
  <si>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</si>
  <si>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</si>
  <si>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</si>
  <si>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</si>
  <si>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</si>
  <si>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</si>
  <si>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</si>
  <si>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</si>
  <si>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</si>
  <si>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</si>
  <si>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</si>
  <si>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</si>
  <si>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</si>
  <si>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</si>
  <si>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</si>
  <si>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</si>
  <si>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</si>
  <si>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</si>
  <si>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</si>
  <si>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</si>
  <si>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</si>
  <si>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</si>
  <si>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</si>
  <si>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</si>
  <si>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</si>
  <si>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</si>
  <si>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</si>
  <si>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</si>
  <si>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</si>
  <si>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</si>
  <si>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</si>
  <si>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</si>
  <si>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</si>
  <si>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</si>
  <si>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</si>
  <si>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</si>
  <si>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</si>
  <si>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</si>
  <si>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</si>
  <si>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</si>
  <si>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</si>
  <si>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</si>
  <si>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</si>
  <si>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</si>
  <si>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</si>
  <si>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</si>
  <si>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</si>
  <si>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</si>
  <si>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</si>
  <si>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</si>
  <si>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</si>
  <si>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</si>
  <si>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</si>
  <si>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</si>
  <si>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</si>
  <si>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</si>
  <si>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</si>
  <si>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</si>
  <si>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</si>
  <si>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</si>
  <si>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</si>
  <si>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5,58+14,005+12,7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</si>
</sst>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i/>
      <sz val="8"/>
      <color rgb="FF003366"/>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8">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39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9"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8" fillId="0" borderId="0" xfId="0" applyFont="1" applyBorder="1" applyAlignment="1">
      <alignment horizontal="left" vertical="center"/>
    </xf>
    <xf numFmtId="0" fontId="0" fillId="0" borderId="6"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20" fillId="0" borderId="0" xfId="0" applyFont="1" applyBorder="1" applyAlignment="1">
      <alignment horizontal="left" vertical="center"/>
    </xf>
    <xf numFmtId="0" fontId="2" fillId="5" borderId="0" xfId="0" applyFont="1" applyFill="1" applyBorder="1" applyAlignment="1" applyProtection="1">
      <alignment horizontal="left" vertical="center"/>
      <protection locked="0"/>
    </xf>
    <xf numFmtId="49" fontId="2" fillId="5"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22"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0" fillId="6" borderId="10" xfId="0" applyFont="1" applyFill="1" applyBorder="1" applyAlignment="1">
      <alignment vertical="center"/>
    </xf>
    <xf numFmtId="0" fontId="3" fillId="6" borderId="10" xfId="0" applyFont="1" applyFill="1" applyBorder="1" applyAlignment="1">
      <alignment horizontal="center" vertical="center"/>
    </xf>
    <xf numFmtId="0" fontId="0" fillId="6"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8" fillId="0" borderId="0" xfId="0" applyFont="1" applyAlignment="1">
      <alignment horizontal="left" vertical="center"/>
    </xf>
    <xf numFmtId="0" fontId="2" fillId="0" borderId="5" xfId="0" applyFont="1" applyBorder="1" applyAlignment="1">
      <alignment vertical="center"/>
    </xf>
    <xf numFmtId="0" fontId="20"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3"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7" borderId="10" xfId="0" applyFont="1" applyFill="1" applyBorder="1" applyAlignment="1">
      <alignment vertical="center"/>
    </xf>
    <xf numFmtId="0" fontId="2" fillId="7" borderId="11" xfId="0" applyFont="1" applyFill="1" applyBorder="1" applyAlignment="1">
      <alignment horizontal="center" vertical="center"/>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15"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3" fillId="0" borderId="0" xfId="0" applyFont="1" applyAlignment="1">
      <alignment horizontal="center" vertical="center"/>
    </xf>
    <xf numFmtId="4" fontId="24" fillId="0" borderId="18"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9" xfId="0" applyNumberFormat="1" applyFont="1" applyBorder="1" applyAlignment="1">
      <alignmen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18"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9" xfId="0" applyNumberFormat="1" applyFont="1" applyBorder="1" applyAlignment="1">
      <alignment vertical="center"/>
    </xf>
    <xf numFmtId="0" fontId="4" fillId="0" borderId="0" xfId="0" applyFont="1" applyAlignment="1">
      <alignment horizontal="left" vertical="center"/>
    </xf>
    <xf numFmtId="4" fontId="31" fillId="0" borderId="23" xfId="0" applyNumberFormat="1" applyFont="1" applyBorder="1" applyAlignment="1">
      <alignment vertical="center"/>
    </xf>
    <xf numFmtId="4" fontId="31" fillId="0" borderId="24" xfId="0" applyNumberFormat="1" applyFont="1" applyBorder="1" applyAlignment="1">
      <alignment vertical="center"/>
    </xf>
    <xf numFmtId="166" fontId="31" fillId="0" borderId="24" xfId="0" applyNumberFormat="1" applyFont="1" applyBorder="1" applyAlignment="1">
      <alignment vertical="center"/>
    </xf>
    <xf numFmtId="4" fontId="31" fillId="0" borderId="25" xfId="0" applyNumberFormat="1" applyFont="1" applyBorder="1" applyAlignment="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7" borderId="0" xfId="0" applyFont="1" applyFill="1" applyBorder="1" applyAlignment="1">
      <alignment vertical="center"/>
    </xf>
    <xf numFmtId="0" fontId="3" fillId="7" borderId="9" xfId="0" applyFont="1" applyFill="1" applyBorder="1" applyAlignment="1">
      <alignment horizontal="left" vertical="center"/>
    </xf>
    <xf numFmtId="0" fontId="3" fillId="7" borderId="10" xfId="0" applyFont="1" applyFill="1" applyBorder="1" applyAlignment="1">
      <alignment horizontal="right" vertical="center"/>
    </xf>
    <xf numFmtId="0" fontId="3" fillId="7" borderId="10" xfId="0" applyFont="1" applyFill="1" applyBorder="1" applyAlignment="1">
      <alignment horizontal="center" vertical="center"/>
    </xf>
    <xf numFmtId="0" fontId="0" fillId="7" borderId="10" xfId="0" applyFont="1" applyFill="1" applyBorder="1" applyAlignment="1" applyProtection="1">
      <alignment vertical="center"/>
      <protection locked="0"/>
    </xf>
    <xf numFmtId="4" fontId="3" fillId="7" borderId="10" xfId="0" applyNumberFormat="1" applyFont="1" applyFill="1" applyBorder="1" applyAlignment="1">
      <alignment vertical="center"/>
    </xf>
    <xf numFmtId="0" fontId="0" fillId="7"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7" borderId="0" xfId="0" applyFont="1" applyFill="1" applyBorder="1" applyAlignment="1">
      <alignment horizontal="left" vertical="center"/>
    </xf>
    <xf numFmtId="0" fontId="0" fillId="7" borderId="0" xfId="0" applyFont="1" applyFill="1" applyBorder="1" applyAlignment="1" applyProtection="1">
      <alignment vertical="center"/>
      <protection locked="0"/>
    </xf>
    <xf numFmtId="0" fontId="2" fillId="7" borderId="0" xfId="0" applyFont="1" applyFill="1" applyBorder="1" applyAlignment="1">
      <alignment horizontal="right" vertical="center"/>
    </xf>
    <xf numFmtId="0" fontId="0" fillId="7" borderId="6" xfId="0" applyFont="1" applyFill="1" applyBorder="1" applyAlignment="1">
      <alignment vertical="center"/>
    </xf>
    <xf numFmtId="0" fontId="33"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34" fillId="7" borderId="21" xfId="0" applyFont="1" applyFill="1" applyBorder="1" applyAlignment="1" applyProtection="1">
      <alignment horizontal="center" vertical="center" wrapText="1"/>
      <protection locked="0"/>
    </xf>
    <xf numFmtId="0" fontId="2" fillId="7" borderId="22" xfId="0" applyFont="1" applyFill="1" applyBorder="1" applyAlignment="1">
      <alignment horizontal="center" vertical="center" wrapText="1"/>
    </xf>
    <xf numFmtId="4" fontId="25" fillId="0" borderId="0" xfId="0" applyNumberFormat="1" applyFont="1" applyAlignment="1"/>
    <xf numFmtId="166" fontId="35" fillId="0" borderId="16" xfId="0" applyNumberFormat="1" applyFont="1" applyBorder="1" applyAlignment="1"/>
    <xf numFmtId="166" fontId="35" fillId="0" borderId="17" xfId="0" applyNumberFormat="1" applyFont="1" applyBorder="1" applyAlignment="1"/>
    <xf numFmtId="4" fontId="36"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0" fontId="7" fillId="0" borderId="0" xfId="0" applyFont="1" applyAlignment="1" applyProtection="1">
      <protection locked="0"/>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lignment horizontal="left"/>
    </xf>
    <xf numFmtId="0" fontId="6" fillId="0" borderId="0" xfId="0" applyFont="1" applyBorder="1" applyAlignment="1">
      <alignment horizontal="left"/>
    </xf>
    <xf numFmtId="4" fontId="6" fillId="0" borderId="0" xfId="0" applyNumberFormat="1" applyFont="1" applyBorder="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5"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5" borderId="2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8" fillId="0" borderId="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39" fillId="0" borderId="0" xfId="0" applyFont="1" applyAlignment="1">
      <alignment horizontal="left" vertical="center"/>
    </xf>
    <xf numFmtId="0" fontId="3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10" fillId="0" borderId="5" xfId="0" applyFont="1" applyBorder="1" applyAlignment="1">
      <alignment vertical="center"/>
    </xf>
    <xf numFmtId="0" fontId="37" fillId="0" borderId="0" xfId="0" applyFont="1" applyBorder="1" applyAlignment="1">
      <alignment horizontal="left"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167" fontId="10" fillId="0" borderId="0" xfId="0" applyNumberFormat="1" applyFont="1" applyBorder="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0"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67" fontId="8" fillId="0" borderId="0" xfId="0" applyNumberFormat="1" applyFont="1" applyBorder="1" applyAlignment="1">
      <alignment vertical="center"/>
    </xf>
    <xf numFmtId="0" fontId="38" fillId="0" borderId="0" xfId="0" applyFont="1" applyBorder="1" applyAlignment="1">
      <alignment vertical="center" wrapText="1"/>
    </xf>
    <xf numFmtId="0" fontId="41" fillId="0" borderId="28" xfId="0" applyFont="1" applyBorder="1" applyAlignment="1" applyProtection="1">
      <alignment horizontal="center" vertical="center"/>
      <protection locked="0"/>
    </xf>
    <xf numFmtId="49" fontId="41" fillId="0" borderId="28" xfId="0" applyNumberFormat="1" applyFont="1" applyBorder="1" applyAlignment="1" applyProtection="1">
      <alignment horizontal="left" vertical="center" wrapText="1"/>
      <protection locked="0"/>
    </xf>
    <xf numFmtId="0" fontId="41" fillId="0" borderId="28" xfId="0" applyFont="1" applyBorder="1" applyAlignment="1" applyProtection="1">
      <alignment horizontal="left" vertical="center" wrapText="1"/>
      <protection locked="0"/>
    </xf>
    <xf numFmtId="0" fontId="41" fillId="0" borderId="28" xfId="0" applyFont="1" applyBorder="1" applyAlignment="1" applyProtection="1">
      <alignment horizontal="center" vertical="center" wrapText="1"/>
      <protection locked="0"/>
    </xf>
    <xf numFmtId="167" fontId="41" fillId="0" borderId="28" xfId="0" applyNumberFormat="1" applyFont="1" applyBorder="1" applyAlignment="1" applyProtection="1">
      <alignment vertical="center"/>
      <protection locked="0"/>
    </xf>
    <xf numFmtId="4" fontId="41" fillId="5" borderId="28" xfId="0" applyNumberFormat="1" applyFont="1" applyFill="1" applyBorder="1" applyAlignment="1" applyProtection="1">
      <alignment vertical="center"/>
      <protection locked="0"/>
    </xf>
    <xf numFmtId="4" fontId="41" fillId="0" borderId="28" xfId="0" applyNumberFormat="1" applyFont="1" applyBorder="1" applyAlignment="1" applyProtection="1">
      <alignment vertical="center"/>
      <protection locked="0"/>
    </xf>
    <xf numFmtId="0" fontId="41" fillId="0" borderId="5" xfId="0" applyFont="1" applyBorder="1" applyAlignment="1">
      <alignment vertical="center"/>
    </xf>
    <xf numFmtId="0" fontId="41" fillId="5" borderId="28" xfId="0" applyFont="1" applyFill="1" applyBorder="1" applyAlignment="1" applyProtection="1">
      <alignment horizontal="left" vertical="center"/>
      <protection locked="0"/>
    </xf>
    <xf numFmtId="0" fontId="41" fillId="0" borderId="0" xfId="0" applyFont="1" applyBorder="1" applyAlignment="1">
      <alignment horizontal="center" vertical="center"/>
    </xf>
    <xf numFmtId="0" fontId="6" fillId="0" borderId="0" xfId="0" applyFont="1" applyAlignment="1">
      <alignment horizontal="left"/>
    </xf>
    <xf numFmtId="4" fontId="6" fillId="0" borderId="0" xfId="0" applyNumberFormat="1" applyFont="1" applyAlignment="1"/>
    <xf numFmtId="0" fontId="40" fillId="0" borderId="0" xfId="0" applyFont="1" applyAlignment="1">
      <alignment horizontal="left" vertical="center"/>
    </xf>
    <xf numFmtId="0" fontId="40" fillId="0" borderId="0" xfId="0" applyFont="1" applyAlignment="1">
      <alignment horizontal="left" vertical="center" wrapText="1"/>
    </xf>
    <xf numFmtId="167" fontId="10" fillId="0" borderId="0" xfId="0" applyNumberFormat="1" applyFont="1" applyAlignment="1">
      <alignment vertical="center"/>
    </xf>
    <xf numFmtId="0" fontId="1" fillId="0" borderId="24" xfId="0" applyFont="1" applyBorder="1" applyAlignment="1">
      <alignment horizontal="center" vertical="center"/>
    </xf>
    <xf numFmtId="0" fontId="0" fillId="0" borderId="24" xfId="0" applyFont="1"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5" fillId="0" borderId="0" xfId="0" applyFont="1" applyBorder="1" applyAlignment="1">
      <alignment horizontal="left"/>
    </xf>
    <xf numFmtId="4" fontId="5" fillId="0" borderId="0" xfId="0" applyNumberFormat="1" applyFont="1" applyBorder="1" applyAlignment="1"/>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11" fillId="0" borderId="5" xfId="0" applyFont="1" applyBorder="1" applyAlignment="1"/>
    <xf numFmtId="0" fontId="11" fillId="0" borderId="0" xfId="0" applyFont="1" applyBorder="1" applyAlignment="1">
      <alignment horizontal="left"/>
    </xf>
    <xf numFmtId="0" fontId="11" fillId="0" borderId="0" xfId="0" applyFont="1" applyAlignment="1" applyProtection="1">
      <protection locked="0"/>
    </xf>
    <xf numFmtId="4" fontId="11" fillId="0" borderId="0" xfId="0" applyNumberFormat="1" applyFont="1" applyBorder="1" applyAlignment="1"/>
    <xf numFmtId="0" fontId="11" fillId="0" borderId="18" xfId="0" applyFont="1" applyBorder="1" applyAlignment="1"/>
    <xf numFmtId="0" fontId="11" fillId="0" borderId="0" xfId="0" applyFont="1" applyBorder="1" applyAlignment="1"/>
    <xf numFmtId="166" fontId="11" fillId="0" borderId="0" xfId="0" applyNumberFormat="1" applyFont="1" applyBorder="1" applyAlignment="1"/>
    <xf numFmtId="166" fontId="11" fillId="0" borderId="19" xfId="0" applyNumberFormat="1" applyFont="1" applyBorder="1" applyAlignment="1"/>
    <xf numFmtId="0" fontId="11" fillId="0" borderId="0" xfId="0" applyFont="1" applyAlignment="1">
      <alignment horizontal="left"/>
    </xf>
    <xf numFmtId="0" fontId="11" fillId="0" borderId="0" xfId="0" applyFont="1" applyAlignment="1">
      <alignment horizontal="center"/>
    </xf>
    <xf numFmtId="4" fontId="11" fillId="0" borderId="0" xfId="0" applyNumberFormat="1" applyFont="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5"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22"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21" fillId="0" borderId="0" xfId="0" applyNumberFormat="1" applyFont="1" applyBorder="1" applyAlignment="1">
      <alignment vertical="center"/>
    </xf>
    <xf numFmtId="0" fontId="3" fillId="6" borderId="10" xfId="0" applyFont="1" applyFill="1" applyBorder="1" applyAlignment="1">
      <alignment horizontal="left" vertical="center"/>
    </xf>
    <xf numFmtId="0" fontId="0" fillId="6" borderId="10" xfId="0" applyFont="1" applyFill="1" applyBorder="1" applyAlignment="1">
      <alignment vertical="center"/>
    </xf>
    <xf numFmtId="4" fontId="3" fillId="6" borderId="10" xfId="0" applyNumberFormat="1" applyFont="1" applyFill="1" applyBorder="1" applyAlignment="1">
      <alignment vertical="center"/>
    </xf>
    <xf numFmtId="0" fontId="0" fillId="6" borderId="1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7" borderId="9" xfId="0" applyFont="1" applyFill="1" applyBorder="1" applyAlignment="1">
      <alignment horizontal="center" vertical="center"/>
    </xf>
    <xf numFmtId="0" fontId="2" fillId="7" borderId="10" xfId="0" applyFont="1" applyFill="1" applyBorder="1" applyAlignment="1">
      <alignment horizontal="left" vertical="center"/>
    </xf>
    <xf numFmtId="0" fontId="2" fillId="7" borderId="10" xfId="0" applyFont="1" applyFill="1" applyBorder="1" applyAlignment="1">
      <alignment horizontal="center" vertical="center"/>
    </xf>
    <xf numFmtId="0" fontId="2" fillId="7" borderId="10" xfId="0" applyFont="1" applyFill="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0" fontId="17" fillId="4" borderId="0" xfId="0" applyFont="1" applyFill="1" applyAlignment="1">
      <alignment horizontal="center" vertical="center"/>
    </xf>
    <xf numFmtId="0" fontId="0" fillId="0" borderId="0" xfId="0"/>
    <xf numFmtId="4" fontId="25" fillId="0" borderId="0" xfId="0" applyNumberFormat="1" applyFont="1" applyAlignment="1">
      <alignment horizontal="right" vertical="center"/>
    </xf>
    <xf numFmtId="4" fontId="25" fillId="0" borderId="0" xfId="0" applyNumberFormat="1" applyFont="1" applyAlignme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3" borderId="0" xfId="1" applyFont="1" applyFill="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43" fillId="0" borderId="1" xfId="0" applyFont="1" applyBorder="1" applyAlignment="1" applyProtection="1">
      <alignment horizontal="center"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wrapText="1"/>
      <protection locked="0"/>
    </xf>
    <xf numFmtId="49" fontId="45"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center" vertical="center"/>
      <protection locked="0"/>
    </xf>
    <xf numFmtId="0" fontId="44" fillId="0" borderId="34" xfId="0" applyFont="1" applyBorder="1" applyAlignment="1" applyProtection="1">
      <alignment horizontal="left"/>
      <protection locked="0"/>
    </xf>
    <xf numFmtId="0" fontId="44" fillId="0" borderId="34" xfId="0" applyFont="1" applyBorder="1" applyAlignment="1" applyProtection="1">
      <alignment horizontal="left" wrapText="1"/>
      <protection locked="0"/>
    </xf>
    <xf numFmtId="0" fontId="0" fillId="2" borderId="1" xfId="0" applyFill="1" applyBorder="1"/>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69" t="s">
        <v>8</v>
      </c>
      <c r="AS2" s="370"/>
      <c r="AT2" s="370"/>
      <c r="AU2" s="370"/>
      <c r="AV2" s="370"/>
      <c r="AW2" s="370"/>
      <c r="AX2" s="370"/>
      <c r="AY2" s="370"/>
      <c r="AZ2" s="370"/>
      <c r="BA2" s="370"/>
      <c r="BB2" s="370"/>
      <c r="BC2" s="370"/>
      <c r="BD2" s="370"/>
      <c r="BE2" s="370"/>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1:74" ht="14.45" customHeight="1">
      <c r="B5" s="28"/>
      <c r="C5" s="29"/>
      <c r="D5" s="34" t="s">
        <v>16</v>
      </c>
      <c r="E5" s="29"/>
      <c r="F5" s="29"/>
      <c r="G5" s="29"/>
      <c r="H5" s="29"/>
      <c r="I5" s="29"/>
      <c r="J5" s="29"/>
      <c r="K5" s="338" t="s">
        <v>17</v>
      </c>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29"/>
      <c r="AQ5" s="31"/>
      <c r="BE5" s="336" t="s">
        <v>18</v>
      </c>
      <c r="BS5" s="24" t="s">
        <v>9</v>
      </c>
    </row>
    <row r="6" spans="1:74" ht="36.950000000000003" customHeight="1">
      <c r="B6" s="28"/>
      <c r="C6" s="29"/>
      <c r="D6" s="36" t="s">
        <v>19</v>
      </c>
      <c r="E6" s="29"/>
      <c r="F6" s="29"/>
      <c r="G6" s="29"/>
      <c r="H6" s="29"/>
      <c r="I6" s="29"/>
      <c r="J6" s="29"/>
      <c r="K6" s="340" t="s">
        <v>20</v>
      </c>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29"/>
      <c r="AQ6" s="31"/>
      <c r="BE6" s="337"/>
      <c r="BS6" s="24" t="s">
        <v>9</v>
      </c>
    </row>
    <row r="7" spans="1:74" ht="14.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337"/>
      <c r="BS7" s="24" t="s">
        <v>9</v>
      </c>
    </row>
    <row r="8" spans="1:74"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37"/>
      <c r="BS8" s="24" t="s">
        <v>9</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37"/>
      <c r="BS9" s="24" t="s">
        <v>9</v>
      </c>
    </row>
    <row r="10" spans="1:74"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337"/>
      <c r="BS10" s="24" t="s">
        <v>9</v>
      </c>
    </row>
    <row r="11" spans="1:74" ht="18.399999999999999"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5</v>
      </c>
      <c r="AO11" s="29"/>
      <c r="AP11" s="29"/>
      <c r="AQ11" s="31"/>
      <c r="BE11" s="337"/>
      <c r="BS11" s="24" t="s">
        <v>9</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37"/>
      <c r="BS12" s="24" t="s">
        <v>9</v>
      </c>
    </row>
    <row r="13" spans="1:74"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37"/>
      <c r="BS13" s="24" t="s">
        <v>9</v>
      </c>
    </row>
    <row r="14" spans="1:74" ht="15">
      <c r="B14" s="28"/>
      <c r="C14" s="29"/>
      <c r="D14" s="29"/>
      <c r="E14" s="341" t="s">
        <v>32</v>
      </c>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7" t="s">
        <v>30</v>
      </c>
      <c r="AL14" s="29"/>
      <c r="AM14" s="29"/>
      <c r="AN14" s="39" t="s">
        <v>32</v>
      </c>
      <c r="AO14" s="29"/>
      <c r="AP14" s="29"/>
      <c r="AQ14" s="31"/>
      <c r="BE14" s="337"/>
      <c r="BS14" s="24" t="s">
        <v>9</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37"/>
      <c r="BS15" s="24" t="s">
        <v>6</v>
      </c>
    </row>
    <row r="16" spans="1:74"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337"/>
      <c r="BS16" s="24" t="s">
        <v>6</v>
      </c>
    </row>
    <row r="17" spans="2:71" ht="18.399999999999999"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5</v>
      </c>
      <c r="AO17" s="29"/>
      <c r="AP17" s="29"/>
      <c r="AQ17" s="31"/>
      <c r="BE17" s="337"/>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37"/>
      <c r="BS18" s="24" t="s">
        <v>9</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37"/>
      <c r="BS19" s="24" t="s">
        <v>9</v>
      </c>
    </row>
    <row r="20" spans="2:71" ht="48.75" customHeight="1">
      <c r="B20" s="28"/>
      <c r="C20" s="29"/>
      <c r="D20" s="29"/>
      <c r="E20" s="343" t="s">
        <v>37</v>
      </c>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29"/>
      <c r="AP20" s="29"/>
      <c r="AQ20" s="31"/>
      <c r="BE20" s="337"/>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37"/>
    </row>
    <row r="22" spans="2:71"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37"/>
    </row>
    <row r="23" spans="2:71"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44">
        <f>ROUND(AG51,2)</f>
        <v>0</v>
      </c>
      <c r="AL23" s="345"/>
      <c r="AM23" s="345"/>
      <c r="AN23" s="345"/>
      <c r="AO23" s="345"/>
      <c r="AP23" s="42"/>
      <c r="AQ23" s="45"/>
      <c r="BE23" s="337"/>
    </row>
    <row r="24" spans="2:71"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37"/>
    </row>
    <row r="25" spans="2:71" s="1" customFormat="1">
      <c r="B25" s="41"/>
      <c r="C25" s="42"/>
      <c r="D25" s="42"/>
      <c r="E25" s="42"/>
      <c r="F25" s="42"/>
      <c r="G25" s="42"/>
      <c r="H25" s="42"/>
      <c r="I25" s="42"/>
      <c r="J25" s="42"/>
      <c r="K25" s="42"/>
      <c r="L25" s="346" t="s">
        <v>39</v>
      </c>
      <c r="M25" s="346"/>
      <c r="N25" s="346"/>
      <c r="O25" s="346"/>
      <c r="P25" s="42"/>
      <c r="Q25" s="42"/>
      <c r="R25" s="42"/>
      <c r="S25" s="42"/>
      <c r="T25" s="42"/>
      <c r="U25" s="42"/>
      <c r="V25" s="42"/>
      <c r="W25" s="346" t="s">
        <v>40</v>
      </c>
      <c r="X25" s="346"/>
      <c r="Y25" s="346"/>
      <c r="Z25" s="346"/>
      <c r="AA25" s="346"/>
      <c r="AB25" s="346"/>
      <c r="AC25" s="346"/>
      <c r="AD25" s="346"/>
      <c r="AE25" s="346"/>
      <c r="AF25" s="42"/>
      <c r="AG25" s="42"/>
      <c r="AH25" s="42"/>
      <c r="AI25" s="42"/>
      <c r="AJ25" s="42"/>
      <c r="AK25" s="346" t="s">
        <v>41</v>
      </c>
      <c r="AL25" s="346"/>
      <c r="AM25" s="346"/>
      <c r="AN25" s="346"/>
      <c r="AO25" s="346"/>
      <c r="AP25" s="42"/>
      <c r="AQ25" s="45"/>
      <c r="BE25" s="337"/>
    </row>
    <row r="26" spans="2:71" s="2" customFormat="1" ht="14.45" customHeight="1">
      <c r="B26" s="47"/>
      <c r="C26" s="48"/>
      <c r="D26" s="49" t="s">
        <v>42</v>
      </c>
      <c r="E26" s="48"/>
      <c r="F26" s="49" t="s">
        <v>43</v>
      </c>
      <c r="G26" s="48"/>
      <c r="H26" s="48"/>
      <c r="I26" s="48"/>
      <c r="J26" s="48"/>
      <c r="K26" s="48"/>
      <c r="L26" s="347">
        <v>0.21</v>
      </c>
      <c r="M26" s="348"/>
      <c r="N26" s="348"/>
      <c r="O26" s="348"/>
      <c r="P26" s="48"/>
      <c r="Q26" s="48"/>
      <c r="R26" s="48"/>
      <c r="S26" s="48"/>
      <c r="T26" s="48"/>
      <c r="U26" s="48"/>
      <c r="V26" s="48"/>
      <c r="W26" s="349">
        <f>ROUND(AZ51,2)</f>
        <v>0</v>
      </c>
      <c r="X26" s="348"/>
      <c r="Y26" s="348"/>
      <c r="Z26" s="348"/>
      <c r="AA26" s="348"/>
      <c r="AB26" s="348"/>
      <c r="AC26" s="348"/>
      <c r="AD26" s="348"/>
      <c r="AE26" s="348"/>
      <c r="AF26" s="48"/>
      <c r="AG26" s="48"/>
      <c r="AH26" s="48"/>
      <c r="AI26" s="48"/>
      <c r="AJ26" s="48"/>
      <c r="AK26" s="349">
        <f>ROUND(AV51,2)</f>
        <v>0</v>
      </c>
      <c r="AL26" s="348"/>
      <c r="AM26" s="348"/>
      <c r="AN26" s="348"/>
      <c r="AO26" s="348"/>
      <c r="AP26" s="48"/>
      <c r="AQ26" s="50"/>
      <c r="BE26" s="337"/>
    </row>
    <row r="27" spans="2:71" s="2" customFormat="1" ht="14.45" customHeight="1">
      <c r="B27" s="47"/>
      <c r="C27" s="48"/>
      <c r="D27" s="48"/>
      <c r="E27" s="48"/>
      <c r="F27" s="49" t="s">
        <v>44</v>
      </c>
      <c r="G27" s="48"/>
      <c r="H27" s="48"/>
      <c r="I27" s="48"/>
      <c r="J27" s="48"/>
      <c r="K27" s="48"/>
      <c r="L27" s="347">
        <v>0.15</v>
      </c>
      <c r="M27" s="348"/>
      <c r="N27" s="348"/>
      <c r="O27" s="348"/>
      <c r="P27" s="48"/>
      <c r="Q27" s="48"/>
      <c r="R27" s="48"/>
      <c r="S27" s="48"/>
      <c r="T27" s="48"/>
      <c r="U27" s="48"/>
      <c r="V27" s="48"/>
      <c r="W27" s="349">
        <f>ROUND(BA51,2)</f>
        <v>0</v>
      </c>
      <c r="X27" s="348"/>
      <c r="Y27" s="348"/>
      <c r="Z27" s="348"/>
      <c r="AA27" s="348"/>
      <c r="AB27" s="348"/>
      <c r="AC27" s="348"/>
      <c r="AD27" s="348"/>
      <c r="AE27" s="348"/>
      <c r="AF27" s="48"/>
      <c r="AG27" s="48"/>
      <c r="AH27" s="48"/>
      <c r="AI27" s="48"/>
      <c r="AJ27" s="48"/>
      <c r="AK27" s="349">
        <f>ROUND(AW51,2)</f>
        <v>0</v>
      </c>
      <c r="AL27" s="348"/>
      <c r="AM27" s="348"/>
      <c r="AN27" s="348"/>
      <c r="AO27" s="348"/>
      <c r="AP27" s="48"/>
      <c r="AQ27" s="50"/>
      <c r="BE27" s="337"/>
    </row>
    <row r="28" spans="2:71" s="2" customFormat="1" ht="14.45" hidden="1" customHeight="1">
      <c r="B28" s="47"/>
      <c r="C28" s="48"/>
      <c r="D28" s="48"/>
      <c r="E28" s="48"/>
      <c r="F28" s="49" t="s">
        <v>45</v>
      </c>
      <c r="G28" s="48"/>
      <c r="H28" s="48"/>
      <c r="I28" s="48"/>
      <c r="J28" s="48"/>
      <c r="K28" s="48"/>
      <c r="L28" s="347">
        <v>0.21</v>
      </c>
      <c r="M28" s="348"/>
      <c r="N28" s="348"/>
      <c r="O28" s="348"/>
      <c r="P28" s="48"/>
      <c r="Q28" s="48"/>
      <c r="R28" s="48"/>
      <c r="S28" s="48"/>
      <c r="T28" s="48"/>
      <c r="U28" s="48"/>
      <c r="V28" s="48"/>
      <c r="W28" s="349">
        <f>ROUND(BB51,2)</f>
        <v>0</v>
      </c>
      <c r="X28" s="348"/>
      <c r="Y28" s="348"/>
      <c r="Z28" s="348"/>
      <c r="AA28" s="348"/>
      <c r="AB28" s="348"/>
      <c r="AC28" s="348"/>
      <c r="AD28" s="348"/>
      <c r="AE28" s="348"/>
      <c r="AF28" s="48"/>
      <c r="AG28" s="48"/>
      <c r="AH28" s="48"/>
      <c r="AI28" s="48"/>
      <c r="AJ28" s="48"/>
      <c r="AK28" s="349">
        <v>0</v>
      </c>
      <c r="AL28" s="348"/>
      <c r="AM28" s="348"/>
      <c r="AN28" s="348"/>
      <c r="AO28" s="348"/>
      <c r="AP28" s="48"/>
      <c r="AQ28" s="50"/>
      <c r="BE28" s="337"/>
    </row>
    <row r="29" spans="2:71" s="2" customFormat="1" ht="14.45" hidden="1" customHeight="1">
      <c r="B29" s="47"/>
      <c r="C29" s="48"/>
      <c r="D29" s="48"/>
      <c r="E29" s="48"/>
      <c r="F29" s="49" t="s">
        <v>46</v>
      </c>
      <c r="G29" s="48"/>
      <c r="H29" s="48"/>
      <c r="I29" s="48"/>
      <c r="J29" s="48"/>
      <c r="K29" s="48"/>
      <c r="L29" s="347">
        <v>0.15</v>
      </c>
      <c r="M29" s="348"/>
      <c r="N29" s="348"/>
      <c r="O29" s="348"/>
      <c r="P29" s="48"/>
      <c r="Q29" s="48"/>
      <c r="R29" s="48"/>
      <c r="S29" s="48"/>
      <c r="T29" s="48"/>
      <c r="U29" s="48"/>
      <c r="V29" s="48"/>
      <c r="W29" s="349">
        <f>ROUND(BC51,2)</f>
        <v>0</v>
      </c>
      <c r="X29" s="348"/>
      <c r="Y29" s="348"/>
      <c r="Z29" s="348"/>
      <c r="AA29" s="348"/>
      <c r="AB29" s="348"/>
      <c r="AC29" s="348"/>
      <c r="AD29" s="348"/>
      <c r="AE29" s="348"/>
      <c r="AF29" s="48"/>
      <c r="AG29" s="48"/>
      <c r="AH29" s="48"/>
      <c r="AI29" s="48"/>
      <c r="AJ29" s="48"/>
      <c r="AK29" s="349">
        <v>0</v>
      </c>
      <c r="AL29" s="348"/>
      <c r="AM29" s="348"/>
      <c r="AN29" s="348"/>
      <c r="AO29" s="348"/>
      <c r="AP29" s="48"/>
      <c r="AQ29" s="50"/>
      <c r="BE29" s="337"/>
    </row>
    <row r="30" spans="2:71" s="2" customFormat="1" ht="14.45" hidden="1" customHeight="1">
      <c r="B30" s="47"/>
      <c r="C30" s="48"/>
      <c r="D30" s="48"/>
      <c r="E30" s="48"/>
      <c r="F30" s="49" t="s">
        <v>47</v>
      </c>
      <c r="G30" s="48"/>
      <c r="H30" s="48"/>
      <c r="I30" s="48"/>
      <c r="J30" s="48"/>
      <c r="K30" s="48"/>
      <c r="L30" s="347">
        <v>0</v>
      </c>
      <c r="M30" s="348"/>
      <c r="N30" s="348"/>
      <c r="O30" s="348"/>
      <c r="P30" s="48"/>
      <c r="Q30" s="48"/>
      <c r="R30" s="48"/>
      <c r="S30" s="48"/>
      <c r="T30" s="48"/>
      <c r="U30" s="48"/>
      <c r="V30" s="48"/>
      <c r="W30" s="349">
        <f>ROUND(BD51,2)</f>
        <v>0</v>
      </c>
      <c r="X30" s="348"/>
      <c r="Y30" s="348"/>
      <c r="Z30" s="348"/>
      <c r="AA30" s="348"/>
      <c r="AB30" s="348"/>
      <c r="AC30" s="348"/>
      <c r="AD30" s="348"/>
      <c r="AE30" s="348"/>
      <c r="AF30" s="48"/>
      <c r="AG30" s="48"/>
      <c r="AH30" s="48"/>
      <c r="AI30" s="48"/>
      <c r="AJ30" s="48"/>
      <c r="AK30" s="349">
        <v>0</v>
      </c>
      <c r="AL30" s="348"/>
      <c r="AM30" s="348"/>
      <c r="AN30" s="348"/>
      <c r="AO30" s="348"/>
      <c r="AP30" s="48"/>
      <c r="AQ30" s="50"/>
      <c r="BE30" s="337"/>
    </row>
    <row r="31" spans="2:71"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37"/>
    </row>
    <row r="32" spans="2:71"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50" t="s">
        <v>50</v>
      </c>
      <c r="Y32" s="351"/>
      <c r="Z32" s="351"/>
      <c r="AA32" s="351"/>
      <c r="AB32" s="351"/>
      <c r="AC32" s="53"/>
      <c r="AD32" s="53"/>
      <c r="AE32" s="53"/>
      <c r="AF32" s="53"/>
      <c r="AG32" s="53"/>
      <c r="AH32" s="53"/>
      <c r="AI32" s="53"/>
      <c r="AJ32" s="53"/>
      <c r="AK32" s="352">
        <f>SUM(AK23:AK30)</f>
        <v>0</v>
      </c>
      <c r="AL32" s="351"/>
      <c r="AM32" s="351"/>
      <c r="AN32" s="351"/>
      <c r="AO32" s="353"/>
      <c r="AP32" s="51"/>
      <c r="AQ32" s="55"/>
      <c r="BE32" s="337"/>
    </row>
    <row r="33" spans="2:56"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56" s="1" customFormat="1" ht="36.950000000000003" customHeight="1">
      <c r="B39" s="41"/>
      <c r="C39" s="61" t="s">
        <v>51</v>
      </c>
      <c r="AR39" s="41"/>
    </row>
    <row r="40" spans="2:56" s="1" customFormat="1" ht="6.95" customHeight="1">
      <c r="B40" s="41"/>
      <c r="AR40" s="41"/>
    </row>
    <row r="41" spans="2:56" s="3" customFormat="1" ht="14.45" customHeight="1">
      <c r="B41" s="62"/>
      <c r="C41" s="63" t="s">
        <v>16</v>
      </c>
      <c r="L41" s="3" t="str">
        <f>K5</f>
        <v>04</v>
      </c>
      <c r="AR41" s="62"/>
    </row>
    <row r="42" spans="2:56" s="4" customFormat="1" ht="36.950000000000003" customHeight="1">
      <c r="B42" s="64"/>
      <c r="C42" s="65" t="s">
        <v>19</v>
      </c>
      <c r="L42" s="354" t="str">
        <f>K6</f>
        <v>Dostavba ZŠ Charlotty Masarykové</v>
      </c>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R42" s="64"/>
    </row>
    <row r="43" spans="2:56" s="1" customFormat="1" ht="6.95" customHeight="1">
      <c r="B43" s="41"/>
      <c r="AR43" s="41"/>
    </row>
    <row r="44" spans="2:56" s="1" customFormat="1" ht="15">
      <c r="B44" s="41"/>
      <c r="C44" s="63" t="s">
        <v>23</v>
      </c>
      <c r="L44" s="66" t="str">
        <f>IF(K8="","",K8)</f>
        <v>Starochuchelská 240/38, Praha - Velká Chuchle</v>
      </c>
      <c r="AI44" s="63" t="s">
        <v>25</v>
      </c>
      <c r="AM44" s="356" t="str">
        <f>IF(AN8= "","",AN8)</f>
        <v>11.1.2018</v>
      </c>
      <c r="AN44" s="356"/>
      <c r="AR44" s="41"/>
    </row>
    <row r="45" spans="2:56" s="1" customFormat="1" ht="6.95" customHeight="1">
      <c r="B45" s="41"/>
      <c r="AR45" s="41"/>
    </row>
    <row r="46" spans="2:56" s="1" customFormat="1" ht="15">
      <c r="B46" s="41"/>
      <c r="C46" s="63" t="s">
        <v>27</v>
      </c>
      <c r="L46" s="3" t="str">
        <f>IF(E11= "","",E11)</f>
        <v>MČ Praha Velká Chuchle</v>
      </c>
      <c r="AI46" s="63" t="s">
        <v>33</v>
      </c>
      <c r="AM46" s="357" t="str">
        <f>IF(E17="","",E17)</f>
        <v xml:space="preserve"> </v>
      </c>
      <c r="AN46" s="357"/>
      <c r="AO46" s="357"/>
      <c r="AP46" s="357"/>
      <c r="AR46" s="41"/>
      <c r="AS46" s="358" t="s">
        <v>52</v>
      </c>
      <c r="AT46" s="359"/>
      <c r="AU46" s="68"/>
      <c r="AV46" s="68"/>
      <c r="AW46" s="68"/>
      <c r="AX46" s="68"/>
      <c r="AY46" s="68"/>
      <c r="AZ46" s="68"/>
      <c r="BA46" s="68"/>
      <c r="BB46" s="68"/>
      <c r="BC46" s="68"/>
      <c r="BD46" s="69"/>
    </row>
    <row r="47" spans="2:56" s="1" customFormat="1" ht="15">
      <c r="B47" s="41"/>
      <c r="C47" s="63" t="s">
        <v>31</v>
      </c>
      <c r="L47" s="3" t="str">
        <f>IF(E14= "Vyplň údaj","",E14)</f>
        <v/>
      </c>
      <c r="AR47" s="41"/>
      <c r="AS47" s="360"/>
      <c r="AT47" s="361"/>
      <c r="AU47" s="42"/>
      <c r="AV47" s="42"/>
      <c r="AW47" s="42"/>
      <c r="AX47" s="42"/>
      <c r="AY47" s="42"/>
      <c r="AZ47" s="42"/>
      <c r="BA47" s="42"/>
      <c r="BB47" s="42"/>
      <c r="BC47" s="42"/>
      <c r="BD47" s="70"/>
    </row>
    <row r="48" spans="2:56" s="1" customFormat="1" ht="10.9" customHeight="1">
      <c r="B48" s="41"/>
      <c r="AR48" s="41"/>
      <c r="AS48" s="360"/>
      <c r="AT48" s="361"/>
      <c r="AU48" s="42"/>
      <c r="AV48" s="42"/>
      <c r="AW48" s="42"/>
      <c r="AX48" s="42"/>
      <c r="AY48" s="42"/>
      <c r="AZ48" s="42"/>
      <c r="BA48" s="42"/>
      <c r="BB48" s="42"/>
      <c r="BC48" s="42"/>
      <c r="BD48" s="70"/>
    </row>
    <row r="49" spans="1:91" s="1" customFormat="1" ht="29.25" customHeight="1">
      <c r="B49" s="41"/>
      <c r="C49" s="362" t="s">
        <v>53</v>
      </c>
      <c r="D49" s="363"/>
      <c r="E49" s="363"/>
      <c r="F49" s="363"/>
      <c r="G49" s="363"/>
      <c r="H49" s="71"/>
      <c r="I49" s="364" t="s">
        <v>54</v>
      </c>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5" t="s">
        <v>55</v>
      </c>
      <c r="AH49" s="363"/>
      <c r="AI49" s="363"/>
      <c r="AJ49" s="363"/>
      <c r="AK49" s="363"/>
      <c r="AL49" s="363"/>
      <c r="AM49" s="363"/>
      <c r="AN49" s="364" t="s">
        <v>56</v>
      </c>
      <c r="AO49" s="363"/>
      <c r="AP49" s="363"/>
      <c r="AQ49" s="72" t="s">
        <v>57</v>
      </c>
      <c r="AR49" s="41"/>
      <c r="AS49" s="73" t="s">
        <v>58</v>
      </c>
      <c r="AT49" s="74" t="s">
        <v>59</v>
      </c>
      <c r="AU49" s="74" t="s">
        <v>60</v>
      </c>
      <c r="AV49" s="74" t="s">
        <v>61</v>
      </c>
      <c r="AW49" s="74" t="s">
        <v>62</v>
      </c>
      <c r="AX49" s="74" t="s">
        <v>63</v>
      </c>
      <c r="AY49" s="74" t="s">
        <v>64</v>
      </c>
      <c r="AZ49" s="74" t="s">
        <v>65</v>
      </c>
      <c r="BA49" s="74" t="s">
        <v>66</v>
      </c>
      <c r="BB49" s="74" t="s">
        <v>67</v>
      </c>
      <c r="BC49" s="74" t="s">
        <v>68</v>
      </c>
      <c r="BD49" s="75" t="s">
        <v>69</v>
      </c>
    </row>
    <row r="50" spans="1:91" s="1" customFormat="1" ht="10.9" customHeight="1">
      <c r="B50" s="41"/>
      <c r="AR50" s="41"/>
      <c r="AS50" s="76"/>
      <c r="AT50" s="68"/>
      <c r="AU50" s="68"/>
      <c r="AV50" s="68"/>
      <c r="AW50" s="68"/>
      <c r="AX50" s="68"/>
      <c r="AY50" s="68"/>
      <c r="AZ50" s="68"/>
      <c r="BA50" s="68"/>
      <c r="BB50" s="68"/>
      <c r="BC50" s="68"/>
      <c r="BD50" s="69"/>
    </row>
    <row r="51" spans="1:91" s="4" customFormat="1" ht="32.450000000000003" customHeight="1">
      <c r="B51" s="64"/>
      <c r="C51" s="77" t="s">
        <v>70</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71">
        <f>ROUND(SUM(AG52:AG68),2)</f>
        <v>0</v>
      </c>
      <c r="AH51" s="371"/>
      <c r="AI51" s="371"/>
      <c r="AJ51" s="371"/>
      <c r="AK51" s="371"/>
      <c r="AL51" s="371"/>
      <c r="AM51" s="371"/>
      <c r="AN51" s="372">
        <f t="shared" ref="AN51:AN68" si="0">SUM(AG51,AT51)</f>
        <v>0</v>
      </c>
      <c r="AO51" s="372"/>
      <c r="AP51" s="372"/>
      <c r="AQ51" s="79" t="s">
        <v>5</v>
      </c>
      <c r="AR51" s="64"/>
      <c r="AS51" s="80">
        <f>ROUND(SUM(AS52:AS68),2)</f>
        <v>0</v>
      </c>
      <c r="AT51" s="81">
        <f t="shared" ref="AT51:AT68" si="1">ROUND(SUM(AV51:AW51),2)</f>
        <v>0</v>
      </c>
      <c r="AU51" s="82">
        <f>ROUND(SUM(AU52:AU68),5)</f>
        <v>0</v>
      </c>
      <c r="AV51" s="81">
        <f>ROUND(AZ51*L26,2)</f>
        <v>0</v>
      </c>
      <c r="AW51" s="81">
        <f>ROUND(BA51*L27,2)</f>
        <v>0</v>
      </c>
      <c r="AX51" s="81">
        <f>ROUND(BB51*L26,2)</f>
        <v>0</v>
      </c>
      <c r="AY51" s="81">
        <f>ROUND(BC51*L27,2)</f>
        <v>0</v>
      </c>
      <c r="AZ51" s="81">
        <f>ROUND(SUM(AZ52:AZ68),2)</f>
        <v>0</v>
      </c>
      <c r="BA51" s="81">
        <f>ROUND(SUM(BA52:BA68),2)</f>
        <v>0</v>
      </c>
      <c r="BB51" s="81">
        <f>ROUND(SUM(BB52:BB68),2)</f>
        <v>0</v>
      </c>
      <c r="BC51" s="81">
        <f>ROUND(SUM(BC52:BC68),2)</f>
        <v>0</v>
      </c>
      <c r="BD51" s="83">
        <f>ROUND(SUM(BD52:BD68),2)</f>
        <v>0</v>
      </c>
      <c r="BS51" s="65" t="s">
        <v>71</v>
      </c>
      <c r="BT51" s="65" t="s">
        <v>72</v>
      </c>
      <c r="BU51" s="84" t="s">
        <v>73</v>
      </c>
      <c r="BV51" s="65" t="s">
        <v>74</v>
      </c>
      <c r="BW51" s="65" t="s">
        <v>7</v>
      </c>
      <c r="BX51" s="65" t="s">
        <v>75</v>
      </c>
      <c r="CL51" s="65" t="s">
        <v>5</v>
      </c>
    </row>
    <row r="52" spans="1:91" s="5" customFormat="1" ht="37.5" customHeight="1">
      <c r="A52" s="85" t="s">
        <v>76</v>
      </c>
      <c r="B52" s="86"/>
      <c r="C52" s="87"/>
      <c r="D52" s="368" t="s">
        <v>77</v>
      </c>
      <c r="E52" s="368"/>
      <c r="F52" s="368"/>
      <c r="G52" s="368"/>
      <c r="H52" s="368"/>
      <c r="I52" s="88"/>
      <c r="J52" s="368" t="s">
        <v>78</v>
      </c>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6">
        <f>'01. SO 01 - Stavební práce'!J27</f>
        <v>0</v>
      </c>
      <c r="AH52" s="367"/>
      <c r="AI52" s="367"/>
      <c r="AJ52" s="367"/>
      <c r="AK52" s="367"/>
      <c r="AL52" s="367"/>
      <c r="AM52" s="367"/>
      <c r="AN52" s="366">
        <f t="shared" si="0"/>
        <v>0</v>
      </c>
      <c r="AO52" s="367"/>
      <c r="AP52" s="367"/>
      <c r="AQ52" s="89" t="s">
        <v>79</v>
      </c>
      <c r="AR52" s="86"/>
      <c r="AS52" s="90">
        <v>0</v>
      </c>
      <c r="AT52" s="91">
        <f t="shared" si="1"/>
        <v>0</v>
      </c>
      <c r="AU52" s="92">
        <f>'01. SO 01 - Stavební práce'!P101</f>
        <v>0</v>
      </c>
      <c r="AV52" s="91">
        <f>'01. SO 01 - Stavební práce'!J30</f>
        <v>0</v>
      </c>
      <c r="AW52" s="91">
        <f>'01. SO 01 - Stavební práce'!J31</f>
        <v>0</v>
      </c>
      <c r="AX52" s="91">
        <f>'01. SO 01 - Stavební práce'!J32</f>
        <v>0</v>
      </c>
      <c r="AY52" s="91">
        <f>'01. SO 01 - Stavební práce'!J33</f>
        <v>0</v>
      </c>
      <c r="AZ52" s="91">
        <f>'01. SO 01 - Stavební práce'!F30</f>
        <v>0</v>
      </c>
      <c r="BA52" s="91">
        <f>'01. SO 01 - Stavební práce'!F31</f>
        <v>0</v>
      </c>
      <c r="BB52" s="91">
        <f>'01. SO 01 - Stavební práce'!F32</f>
        <v>0</v>
      </c>
      <c r="BC52" s="91">
        <f>'01. SO 01 - Stavební práce'!F33</f>
        <v>0</v>
      </c>
      <c r="BD52" s="93">
        <f>'01. SO 01 - Stavební práce'!F34</f>
        <v>0</v>
      </c>
      <c r="BT52" s="94" t="s">
        <v>80</v>
      </c>
      <c r="BV52" s="94" t="s">
        <v>74</v>
      </c>
      <c r="BW52" s="94" t="s">
        <v>81</v>
      </c>
      <c r="BX52" s="94" t="s">
        <v>7</v>
      </c>
      <c r="CL52" s="94" t="s">
        <v>5</v>
      </c>
      <c r="CM52" s="94" t="s">
        <v>82</v>
      </c>
    </row>
    <row r="53" spans="1:91" s="5" customFormat="1" ht="37.5" customHeight="1">
      <c r="A53" s="85" t="s">
        <v>76</v>
      </c>
      <c r="B53" s="86"/>
      <c r="C53" s="87"/>
      <c r="D53" s="368" t="s">
        <v>83</v>
      </c>
      <c r="E53" s="368"/>
      <c r="F53" s="368"/>
      <c r="G53" s="368"/>
      <c r="H53" s="368"/>
      <c r="I53" s="88"/>
      <c r="J53" s="368" t="s">
        <v>84</v>
      </c>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6">
        <f>'02. SO 02 - Stavební prác...'!J27</f>
        <v>0</v>
      </c>
      <c r="AH53" s="367"/>
      <c r="AI53" s="367"/>
      <c r="AJ53" s="367"/>
      <c r="AK53" s="367"/>
      <c r="AL53" s="367"/>
      <c r="AM53" s="367"/>
      <c r="AN53" s="366">
        <f t="shared" si="0"/>
        <v>0</v>
      </c>
      <c r="AO53" s="367"/>
      <c r="AP53" s="367"/>
      <c r="AQ53" s="89" t="s">
        <v>79</v>
      </c>
      <c r="AR53" s="86"/>
      <c r="AS53" s="90">
        <v>0</v>
      </c>
      <c r="AT53" s="91">
        <f t="shared" si="1"/>
        <v>0</v>
      </c>
      <c r="AU53" s="92">
        <f>'02. SO 02 - Stavební prác...'!P107</f>
        <v>0</v>
      </c>
      <c r="AV53" s="91">
        <f>'02. SO 02 - Stavební prác...'!J30</f>
        <v>0</v>
      </c>
      <c r="AW53" s="91">
        <f>'02. SO 02 - Stavební prác...'!J31</f>
        <v>0</v>
      </c>
      <c r="AX53" s="91">
        <f>'02. SO 02 - Stavební prác...'!J32</f>
        <v>0</v>
      </c>
      <c r="AY53" s="91">
        <f>'02. SO 02 - Stavební prác...'!J33</f>
        <v>0</v>
      </c>
      <c r="AZ53" s="91">
        <f>'02. SO 02 - Stavební prác...'!F30</f>
        <v>0</v>
      </c>
      <c r="BA53" s="91">
        <f>'02. SO 02 - Stavební prác...'!F31</f>
        <v>0</v>
      </c>
      <c r="BB53" s="91">
        <f>'02. SO 02 - Stavební prác...'!F32</f>
        <v>0</v>
      </c>
      <c r="BC53" s="91">
        <f>'02. SO 02 - Stavební prác...'!F33</f>
        <v>0</v>
      </c>
      <c r="BD53" s="93">
        <f>'02. SO 02 - Stavební prác...'!F34</f>
        <v>0</v>
      </c>
      <c r="BT53" s="94" t="s">
        <v>80</v>
      </c>
      <c r="BV53" s="94" t="s">
        <v>74</v>
      </c>
      <c r="BW53" s="94" t="s">
        <v>85</v>
      </c>
      <c r="BX53" s="94" t="s">
        <v>7</v>
      </c>
      <c r="CL53" s="94" t="s">
        <v>5</v>
      </c>
      <c r="CM53" s="94" t="s">
        <v>82</v>
      </c>
    </row>
    <row r="54" spans="1:91" s="5" customFormat="1" ht="22.5" customHeight="1">
      <c r="A54" s="85" t="s">
        <v>76</v>
      </c>
      <c r="B54" s="86"/>
      <c r="C54" s="87"/>
      <c r="D54" s="368" t="s">
        <v>86</v>
      </c>
      <c r="E54" s="368"/>
      <c r="F54" s="368"/>
      <c r="G54" s="368"/>
      <c r="H54" s="368"/>
      <c r="I54" s="88"/>
      <c r="J54" s="368" t="s">
        <v>87</v>
      </c>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6">
        <f>'03. PBŘ - Požárně bezpečn...'!J27</f>
        <v>0</v>
      </c>
      <c r="AH54" s="367"/>
      <c r="AI54" s="367"/>
      <c r="AJ54" s="367"/>
      <c r="AK54" s="367"/>
      <c r="AL54" s="367"/>
      <c r="AM54" s="367"/>
      <c r="AN54" s="366">
        <f t="shared" si="0"/>
        <v>0</v>
      </c>
      <c r="AO54" s="367"/>
      <c r="AP54" s="367"/>
      <c r="AQ54" s="89" t="s">
        <v>79</v>
      </c>
      <c r="AR54" s="86"/>
      <c r="AS54" s="90">
        <v>0</v>
      </c>
      <c r="AT54" s="91">
        <f t="shared" si="1"/>
        <v>0</v>
      </c>
      <c r="AU54" s="92">
        <f>'03. PBŘ - Požárně bezpečn...'!P77</f>
        <v>0</v>
      </c>
      <c r="AV54" s="91">
        <f>'03. PBŘ - Požárně bezpečn...'!J30</f>
        <v>0</v>
      </c>
      <c r="AW54" s="91">
        <f>'03. PBŘ - Požárně bezpečn...'!J31</f>
        <v>0</v>
      </c>
      <c r="AX54" s="91">
        <f>'03. PBŘ - Požárně bezpečn...'!J32</f>
        <v>0</v>
      </c>
      <c r="AY54" s="91">
        <f>'03. PBŘ - Požárně bezpečn...'!J33</f>
        <v>0</v>
      </c>
      <c r="AZ54" s="91">
        <f>'03. PBŘ - Požárně bezpečn...'!F30</f>
        <v>0</v>
      </c>
      <c r="BA54" s="91">
        <f>'03. PBŘ - Požárně bezpečn...'!F31</f>
        <v>0</v>
      </c>
      <c r="BB54" s="91">
        <f>'03. PBŘ - Požárně bezpečn...'!F32</f>
        <v>0</v>
      </c>
      <c r="BC54" s="91">
        <f>'03. PBŘ - Požárně bezpečn...'!F33</f>
        <v>0</v>
      </c>
      <c r="BD54" s="93">
        <f>'03. PBŘ - Požárně bezpečn...'!F34</f>
        <v>0</v>
      </c>
      <c r="BT54" s="94" t="s">
        <v>80</v>
      </c>
      <c r="BV54" s="94" t="s">
        <v>74</v>
      </c>
      <c r="BW54" s="94" t="s">
        <v>88</v>
      </c>
      <c r="BX54" s="94" t="s">
        <v>7</v>
      </c>
      <c r="CL54" s="94" t="s">
        <v>5</v>
      </c>
      <c r="CM54" s="94" t="s">
        <v>82</v>
      </c>
    </row>
    <row r="55" spans="1:91" s="5" customFormat="1" ht="22.5" customHeight="1">
      <c r="A55" s="85" t="s">
        <v>76</v>
      </c>
      <c r="B55" s="86"/>
      <c r="C55" s="87"/>
      <c r="D55" s="368" t="s">
        <v>89</v>
      </c>
      <c r="E55" s="368"/>
      <c r="F55" s="368"/>
      <c r="G55" s="368"/>
      <c r="H55" s="368"/>
      <c r="I55" s="88"/>
      <c r="J55" s="368" t="s">
        <v>90</v>
      </c>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6">
        <f>'04. ZTI - Zdravotechnické...'!J27</f>
        <v>0</v>
      </c>
      <c r="AH55" s="367"/>
      <c r="AI55" s="367"/>
      <c r="AJ55" s="367"/>
      <c r="AK55" s="367"/>
      <c r="AL55" s="367"/>
      <c r="AM55" s="367"/>
      <c r="AN55" s="366">
        <f t="shared" si="0"/>
        <v>0</v>
      </c>
      <c r="AO55" s="367"/>
      <c r="AP55" s="367"/>
      <c r="AQ55" s="89" t="s">
        <v>79</v>
      </c>
      <c r="AR55" s="86"/>
      <c r="AS55" s="90">
        <v>0</v>
      </c>
      <c r="AT55" s="91">
        <f t="shared" si="1"/>
        <v>0</v>
      </c>
      <c r="AU55" s="92">
        <f>'04. ZTI - Zdravotechnické...'!P85</f>
        <v>0</v>
      </c>
      <c r="AV55" s="91">
        <f>'04. ZTI - Zdravotechnické...'!J30</f>
        <v>0</v>
      </c>
      <c r="AW55" s="91">
        <f>'04. ZTI - Zdravotechnické...'!J31</f>
        <v>0</v>
      </c>
      <c r="AX55" s="91">
        <f>'04. ZTI - Zdravotechnické...'!J32</f>
        <v>0</v>
      </c>
      <c r="AY55" s="91">
        <f>'04. ZTI - Zdravotechnické...'!J33</f>
        <v>0</v>
      </c>
      <c r="AZ55" s="91">
        <f>'04. ZTI - Zdravotechnické...'!F30</f>
        <v>0</v>
      </c>
      <c r="BA55" s="91">
        <f>'04. ZTI - Zdravotechnické...'!F31</f>
        <v>0</v>
      </c>
      <c r="BB55" s="91">
        <f>'04. ZTI - Zdravotechnické...'!F32</f>
        <v>0</v>
      </c>
      <c r="BC55" s="91">
        <f>'04. ZTI - Zdravotechnické...'!F33</f>
        <v>0</v>
      </c>
      <c r="BD55" s="93">
        <f>'04. ZTI - Zdravotechnické...'!F34</f>
        <v>0</v>
      </c>
      <c r="BT55" s="94" t="s">
        <v>80</v>
      </c>
      <c r="BV55" s="94" t="s">
        <v>74</v>
      </c>
      <c r="BW55" s="94" t="s">
        <v>91</v>
      </c>
      <c r="BX55" s="94" t="s">
        <v>7</v>
      </c>
      <c r="CL55" s="94" t="s">
        <v>5</v>
      </c>
      <c r="CM55" s="94" t="s">
        <v>82</v>
      </c>
    </row>
    <row r="56" spans="1:91" s="5" customFormat="1" ht="22.5" customHeight="1">
      <c r="A56" s="85" t="s">
        <v>76</v>
      </c>
      <c r="B56" s="86"/>
      <c r="C56" s="87"/>
      <c r="D56" s="368" t="s">
        <v>92</v>
      </c>
      <c r="E56" s="368"/>
      <c r="F56" s="368"/>
      <c r="G56" s="368"/>
      <c r="H56" s="368"/>
      <c r="I56" s="88"/>
      <c r="J56" s="368" t="s">
        <v>93</v>
      </c>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6">
        <f>'05. UT - Ústřední vytápění'!J27</f>
        <v>0</v>
      </c>
      <c r="AH56" s="367"/>
      <c r="AI56" s="367"/>
      <c r="AJ56" s="367"/>
      <c r="AK56" s="367"/>
      <c r="AL56" s="367"/>
      <c r="AM56" s="367"/>
      <c r="AN56" s="366">
        <f t="shared" si="0"/>
        <v>0</v>
      </c>
      <c r="AO56" s="367"/>
      <c r="AP56" s="367"/>
      <c r="AQ56" s="89" t="s">
        <v>79</v>
      </c>
      <c r="AR56" s="86"/>
      <c r="AS56" s="90">
        <v>0</v>
      </c>
      <c r="AT56" s="91">
        <f t="shared" si="1"/>
        <v>0</v>
      </c>
      <c r="AU56" s="92">
        <f>'05. UT - Ústřední vytápění'!P82</f>
        <v>0</v>
      </c>
      <c r="AV56" s="91">
        <f>'05. UT - Ústřední vytápění'!J30</f>
        <v>0</v>
      </c>
      <c r="AW56" s="91">
        <f>'05. UT - Ústřední vytápění'!J31</f>
        <v>0</v>
      </c>
      <c r="AX56" s="91">
        <f>'05. UT - Ústřední vytápění'!J32</f>
        <v>0</v>
      </c>
      <c r="AY56" s="91">
        <f>'05. UT - Ústřední vytápění'!J33</f>
        <v>0</v>
      </c>
      <c r="AZ56" s="91">
        <f>'05. UT - Ústřední vytápění'!F30</f>
        <v>0</v>
      </c>
      <c r="BA56" s="91">
        <f>'05. UT - Ústřední vytápění'!F31</f>
        <v>0</v>
      </c>
      <c r="BB56" s="91">
        <f>'05. UT - Ústřední vytápění'!F32</f>
        <v>0</v>
      </c>
      <c r="BC56" s="91">
        <f>'05. UT - Ústřední vytápění'!F33</f>
        <v>0</v>
      </c>
      <c r="BD56" s="93">
        <f>'05. UT - Ústřední vytápění'!F34</f>
        <v>0</v>
      </c>
      <c r="BT56" s="94" t="s">
        <v>80</v>
      </c>
      <c r="BV56" s="94" t="s">
        <v>74</v>
      </c>
      <c r="BW56" s="94" t="s">
        <v>94</v>
      </c>
      <c r="BX56" s="94" t="s">
        <v>7</v>
      </c>
      <c r="CL56" s="94" t="s">
        <v>5</v>
      </c>
      <c r="CM56" s="94" t="s">
        <v>82</v>
      </c>
    </row>
    <row r="57" spans="1:91" s="5" customFormat="1" ht="22.5" customHeight="1">
      <c r="A57" s="85" t="s">
        <v>76</v>
      </c>
      <c r="B57" s="86"/>
      <c r="C57" s="87"/>
      <c r="D57" s="368" t="s">
        <v>95</v>
      </c>
      <c r="E57" s="368"/>
      <c r="F57" s="368"/>
      <c r="G57" s="368"/>
      <c r="H57" s="368"/>
      <c r="I57" s="88"/>
      <c r="J57" s="368" t="s">
        <v>96</v>
      </c>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6">
        <f>'06. VZT - Vzduchotechnika'!J27</f>
        <v>0</v>
      </c>
      <c r="AH57" s="367"/>
      <c r="AI57" s="367"/>
      <c r="AJ57" s="367"/>
      <c r="AK57" s="367"/>
      <c r="AL57" s="367"/>
      <c r="AM57" s="367"/>
      <c r="AN57" s="366">
        <f t="shared" si="0"/>
        <v>0</v>
      </c>
      <c r="AO57" s="367"/>
      <c r="AP57" s="367"/>
      <c r="AQ57" s="89" t="s">
        <v>79</v>
      </c>
      <c r="AR57" s="86"/>
      <c r="AS57" s="90">
        <v>0</v>
      </c>
      <c r="AT57" s="91">
        <f t="shared" si="1"/>
        <v>0</v>
      </c>
      <c r="AU57" s="92">
        <f>'06. VZT - Vzduchotechnika'!P90</f>
        <v>0</v>
      </c>
      <c r="AV57" s="91">
        <f>'06. VZT - Vzduchotechnika'!J30</f>
        <v>0</v>
      </c>
      <c r="AW57" s="91">
        <f>'06. VZT - Vzduchotechnika'!J31</f>
        <v>0</v>
      </c>
      <c r="AX57" s="91">
        <f>'06. VZT - Vzduchotechnika'!J32</f>
        <v>0</v>
      </c>
      <c r="AY57" s="91">
        <f>'06. VZT - Vzduchotechnika'!J33</f>
        <v>0</v>
      </c>
      <c r="AZ57" s="91">
        <f>'06. VZT - Vzduchotechnika'!F30</f>
        <v>0</v>
      </c>
      <c r="BA57" s="91">
        <f>'06. VZT - Vzduchotechnika'!F31</f>
        <v>0</v>
      </c>
      <c r="BB57" s="91">
        <f>'06. VZT - Vzduchotechnika'!F32</f>
        <v>0</v>
      </c>
      <c r="BC57" s="91">
        <f>'06. VZT - Vzduchotechnika'!F33</f>
        <v>0</v>
      </c>
      <c r="BD57" s="93">
        <f>'06. VZT - Vzduchotechnika'!F34</f>
        <v>0</v>
      </c>
      <c r="BT57" s="94" t="s">
        <v>80</v>
      </c>
      <c r="BV57" s="94" t="s">
        <v>74</v>
      </c>
      <c r="BW57" s="94" t="s">
        <v>97</v>
      </c>
      <c r="BX57" s="94" t="s">
        <v>7</v>
      </c>
      <c r="CL57" s="94" t="s">
        <v>5</v>
      </c>
      <c r="CM57" s="94" t="s">
        <v>82</v>
      </c>
    </row>
    <row r="58" spans="1:91" s="5" customFormat="1" ht="22.5" customHeight="1">
      <c r="A58" s="85" t="s">
        <v>76</v>
      </c>
      <c r="B58" s="86"/>
      <c r="C58" s="87"/>
      <c r="D58" s="368" t="s">
        <v>98</v>
      </c>
      <c r="E58" s="368"/>
      <c r="F58" s="368"/>
      <c r="G58" s="368"/>
      <c r="H58" s="368"/>
      <c r="I58" s="88"/>
      <c r="J58" s="368" t="s">
        <v>99</v>
      </c>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6">
        <f>'07. SIL - Silnoproudé ele...'!J27</f>
        <v>0</v>
      </c>
      <c r="AH58" s="367"/>
      <c r="AI58" s="367"/>
      <c r="AJ58" s="367"/>
      <c r="AK58" s="367"/>
      <c r="AL58" s="367"/>
      <c r="AM58" s="367"/>
      <c r="AN58" s="366">
        <f t="shared" si="0"/>
        <v>0</v>
      </c>
      <c r="AO58" s="367"/>
      <c r="AP58" s="367"/>
      <c r="AQ58" s="89" t="s">
        <v>79</v>
      </c>
      <c r="AR58" s="86"/>
      <c r="AS58" s="90">
        <v>0</v>
      </c>
      <c r="AT58" s="91">
        <f t="shared" si="1"/>
        <v>0</v>
      </c>
      <c r="AU58" s="92">
        <f>'07. SIL - Silnoproudé ele...'!P85</f>
        <v>0</v>
      </c>
      <c r="AV58" s="91">
        <f>'07. SIL - Silnoproudé ele...'!J30</f>
        <v>0</v>
      </c>
      <c r="AW58" s="91">
        <f>'07. SIL - Silnoproudé ele...'!J31</f>
        <v>0</v>
      </c>
      <c r="AX58" s="91">
        <f>'07. SIL - Silnoproudé ele...'!J32</f>
        <v>0</v>
      </c>
      <c r="AY58" s="91">
        <f>'07. SIL - Silnoproudé ele...'!J33</f>
        <v>0</v>
      </c>
      <c r="AZ58" s="91">
        <f>'07. SIL - Silnoproudé ele...'!F30</f>
        <v>0</v>
      </c>
      <c r="BA58" s="91">
        <f>'07. SIL - Silnoproudé ele...'!F31</f>
        <v>0</v>
      </c>
      <c r="BB58" s="91">
        <f>'07. SIL - Silnoproudé ele...'!F32</f>
        <v>0</v>
      </c>
      <c r="BC58" s="91">
        <f>'07. SIL - Silnoproudé ele...'!F33</f>
        <v>0</v>
      </c>
      <c r="BD58" s="93">
        <f>'07. SIL - Silnoproudé ele...'!F34</f>
        <v>0</v>
      </c>
      <c r="BT58" s="94" t="s">
        <v>80</v>
      </c>
      <c r="BV58" s="94" t="s">
        <v>74</v>
      </c>
      <c r="BW58" s="94" t="s">
        <v>100</v>
      </c>
      <c r="BX58" s="94" t="s">
        <v>7</v>
      </c>
      <c r="CL58" s="94" t="s">
        <v>5</v>
      </c>
      <c r="CM58" s="94" t="s">
        <v>82</v>
      </c>
    </row>
    <row r="59" spans="1:91" s="5" customFormat="1" ht="22.5" customHeight="1">
      <c r="A59" s="85" t="s">
        <v>76</v>
      </c>
      <c r="B59" s="86"/>
      <c r="C59" s="87"/>
      <c r="D59" s="368" t="s">
        <v>101</v>
      </c>
      <c r="E59" s="368"/>
      <c r="F59" s="368"/>
      <c r="G59" s="368"/>
      <c r="H59" s="368"/>
      <c r="I59" s="88"/>
      <c r="J59" s="368" t="s">
        <v>102</v>
      </c>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6">
        <f>'08. SLP - Slaboproudé ele...'!J27</f>
        <v>0</v>
      </c>
      <c r="AH59" s="367"/>
      <c r="AI59" s="367"/>
      <c r="AJ59" s="367"/>
      <c r="AK59" s="367"/>
      <c r="AL59" s="367"/>
      <c r="AM59" s="367"/>
      <c r="AN59" s="366">
        <f t="shared" si="0"/>
        <v>0</v>
      </c>
      <c r="AO59" s="367"/>
      <c r="AP59" s="367"/>
      <c r="AQ59" s="89" t="s">
        <v>79</v>
      </c>
      <c r="AR59" s="86"/>
      <c r="AS59" s="90">
        <v>0</v>
      </c>
      <c r="AT59" s="91">
        <f t="shared" si="1"/>
        <v>0</v>
      </c>
      <c r="AU59" s="92">
        <f>'08. SLP - Slaboproudé ele...'!P88</f>
        <v>0</v>
      </c>
      <c r="AV59" s="91">
        <f>'08. SLP - Slaboproudé ele...'!J30</f>
        <v>0</v>
      </c>
      <c r="AW59" s="91">
        <f>'08. SLP - Slaboproudé ele...'!J31</f>
        <v>0</v>
      </c>
      <c r="AX59" s="91">
        <f>'08. SLP - Slaboproudé ele...'!J32</f>
        <v>0</v>
      </c>
      <c r="AY59" s="91">
        <f>'08. SLP - Slaboproudé ele...'!J33</f>
        <v>0</v>
      </c>
      <c r="AZ59" s="91">
        <f>'08. SLP - Slaboproudé ele...'!F30</f>
        <v>0</v>
      </c>
      <c r="BA59" s="91">
        <f>'08. SLP - Slaboproudé ele...'!F31</f>
        <v>0</v>
      </c>
      <c r="BB59" s="91">
        <f>'08. SLP - Slaboproudé ele...'!F32</f>
        <v>0</v>
      </c>
      <c r="BC59" s="91">
        <f>'08. SLP - Slaboproudé ele...'!F33</f>
        <v>0</v>
      </c>
      <c r="BD59" s="93">
        <f>'08. SLP - Slaboproudé ele...'!F34</f>
        <v>0</v>
      </c>
      <c r="BT59" s="94" t="s">
        <v>80</v>
      </c>
      <c r="BV59" s="94" t="s">
        <v>74</v>
      </c>
      <c r="BW59" s="94" t="s">
        <v>103</v>
      </c>
      <c r="BX59" s="94" t="s">
        <v>7</v>
      </c>
      <c r="CL59" s="94" t="s">
        <v>5</v>
      </c>
      <c r="CM59" s="94" t="s">
        <v>82</v>
      </c>
    </row>
    <row r="60" spans="1:91" s="5" customFormat="1" ht="22.5" customHeight="1">
      <c r="A60" s="85" t="s">
        <v>76</v>
      </c>
      <c r="B60" s="86"/>
      <c r="C60" s="87"/>
      <c r="D60" s="368" t="s">
        <v>104</v>
      </c>
      <c r="E60" s="368"/>
      <c r="F60" s="368"/>
      <c r="G60" s="368"/>
      <c r="H60" s="368"/>
      <c r="I60" s="88"/>
      <c r="J60" s="368" t="s">
        <v>105</v>
      </c>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6">
        <f>'09. MaR - Měření a regulace'!J27</f>
        <v>0</v>
      </c>
      <c r="AH60" s="367"/>
      <c r="AI60" s="367"/>
      <c r="AJ60" s="367"/>
      <c r="AK60" s="367"/>
      <c r="AL60" s="367"/>
      <c r="AM60" s="367"/>
      <c r="AN60" s="366">
        <f t="shared" si="0"/>
        <v>0</v>
      </c>
      <c r="AO60" s="367"/>
      <c r="AP60" s="367"/>
      <c r="AQ60" s="89" t="s">
        <v>79</v>
      </c>
      <c r="AR60" s="86"/>
      <c r="AS60" s="90">
        <v>0</v>
      </c>
      <c r="AT60" s="91">
        <f t="shared" si="1"/>
        <v>0</v>
      </c>
      <c r="AU60" s="92">
        <f>'09. MaR - Měření a regulace'!P98</f>
        <v>0</v>
      </c>
      <c r="AV60" s="91">
        <f>'09. MaR - Měření a regulace'!J30</f>
        <v>0</v>
      </c>
      <c r="AW60" s="91">
        <f>'09. MaR - Měření a regulace'!J31</f>
        <v>0</v>
      </c>
      <c r="AX60" s="91">
        <f>'09. MaR - Měření a regulace'!J32</f>
        <v>0</v>
      </c>
      <c r="AY60" s="91">
        <f>'09. MaR - Měření a regulace'!J33</f>
        <v>0</v>
      </c>
      <c r="AZ60" s="91">
        <f>'09. MaR - Měření a regulace'!F30</f>
        <v>0</v>
      </c>
      <c r="BA60" s="91">
        <f>'09. MaR - Měření a regulace'!F31</f>
        <v>0</v>
      </c>
      <c r="BB60" s="91">
        <f>'09. MaR - Měření a regulace'!F32</f>
        <v>0</v>
      </c>
      <c r="BC60" s="91">
        <f>'09. MaR - Měření a regulace'!F33</f>
        <v>0</v>
      </c>
      <c r="BD60" s="93">
        <f>'09. MaR - Měření a regulace'!F34</f>
        <v>0</v>
      </c>
      <c r="BT60" s="94" t="s">
        <v>80</v>
      </c>
      <c r="BV60" s="94" t="s">
        <v>74</v>
      </c>
      <c r="BW60" s="94" t="s">
        <v>106</v>
      </c>
      <c r="BX60" s="94" t="s">
        <v>7</v>
      </c>
      <c r="CL60" s="94" t="s">
        <v>5</v>
      </c>
      <c r="CM60" s="94" t="s">
        <v>82</v>
      </c>
    </row>
    <row r="61" spans="1:91" s="5" customFormat="1" ht="37.5" customHeight="1">
      <c r="A61" s="85" t="s">
        <v>76</v>
      </c>
      <c r="B61" s="86"/>
      <c r="C61" s="87"/>
      <c r="D61" s="368" t="s">
        <v>107</v>
      </c>
      <c r="E61" s="368"/>
      <c r="F61" s="368"/>
      <c r="G61" s="368"/>
      <c r="H61" s="368"/>
      <c r="I61" s="88"/>
      <c r="J61" s="368" t="s">
        <v>108</v>
      </c>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6">
        <f>'10. Gastro - Technologie ...'!J27</f>
        <v>0</v>
      </c>
      <c r="AH61" s="367"/>
      <c r="AI61" s="367"/>
      <c r="AJ61" s="367"/>
      <c r="AK61" s="367"/>
      <c r="AL61" s="367"/>
      <c r="AM61" s="367"/>
      <c r="AN61" s="366">
        <f t="shared" si="0"/>
        <v>0</v>
      </c>
      <c r="AO61" s="367"/>
      <c r="AP61" s="367"/>
      <c r="AQ61" s="89" t="s">
        <v>79</v>
      </c>
      <c r="AR61" s="86"/>
      <c r="AS61" s="90">
        <v>0</v>
      </c>
      <c r="AT61" s="91">
        <f t="shared" si="1"/>
        <v>0</v>
      </c>
      <c r="AU61" s="92">
        <f>'10. Gastro - Technologie ...'!P94</f>
        <v>0</v>
      </c>
      <c r="AV61" s="91">
        <f>'10. Gastro - Technologie ...'!J30</f>
        <v>0</v>
      </c>
      <c r="AW61" s="91">
        <f>'10. Gastro - Technologie ...'!J31</f>
        <v>0</v>
      </c>
      <c r="AX61" s="91">
        <f>'10. Gastro - Technologie ...'!J32</f>
        <v>0</v>
      </c>
      <c r="AY61" s="91">
        <f>'10. Gastro - Technologie ...'!J33</f>
        <v>0</v>
      </c>
      <c r="AZ61" s="91">
        <f>'10. Gastro - Technologie ...'!F30</f>
        <v>0</v>
      </c>
      <c r="BA61" s="91">
        <f>'10. Gastro - Technologie ...'!F31</f>
        <v>0</v>
      </c>
      <c r="BB61" s="91">
        <f>'10. Gastro - Technologie ...'!F32</f>
        <v>0</v>
      </c>
      <c r="BC61" s="91">
        <f>'10. Gastro - Technologie ...'!F33</f>
        <v>0</v>
      </c>
      <c r="BD61" s="93">
        <f>'10. Gastro - Technologie ...'!F34</f>
        <v>0</v>
      </c>
      <c r="BT61" s="94" t="s">
        <v>80</v>
      </c>
      <c r="BV61" s="94" t="s">
        <v>74</v>
      </c>
      <c r="BW61" s="94" t="s">
        <v>109</v>
      </c>
      <c r="BX61" s="94" t="s">
        <v>7</v>
      </c>
      <c r="CL61" s="94" t="s">
        <v>5</v>
      </c>
      <c r="CM61" s="94" t="s">
        <v>82</v>
      </c>
    </row>
    <row r="62" spans="1:91" s="5" customFormat="1" ht="37.5" customHeight="1">
      <c r="A62" s="85" t="s">
        <v>76</v>
      </c>
      <c r="B62" s="86"/>
      <c r="C62" s="87"/>
      <c r="D62" s="368" t="s">
        <v>110</v>
      </c>
      <c r="E62" s="368"/>
      <c r="F62" s="368"/>
      <c r="G62" s="368"/>
      <c r="H62" s="368"/>
      <c r="I62" s="88"/>
      <c r="J62" s="368" t="s">
        <v>111</v>
      </c>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6">
        <f>'11.1 - Venkovní plochy - ...'!J27</f>
        <v>0</v>
      </c>
      <c r="AH62" s="367"/>
      <c r="AI62" s="367"/>
      <c r="AJ62" s="367"/>
      <c r="AK62" s="367"/>
      <c r="AL62" s="367"/>
      <c r="AM62" s="367"/>
      <c r="AN62" s="366">
        <f t="shared" si="0"/>
        <v>0</v>
      </c>
      <c r="AO62" s="367"/>
      <c r="AP62" s="367"/>
      <c r="AQ62" s="89" t="s">
        <v>79</v>
      </c>
      <c r="AR62" s="86"/>
      <c r="AS62" s="90">
        <v>0</v>
      </c>
      <c r="AT62" s="91">
        <f t="shared" si="1"/>
        <v>0</v>
      </c>
      <c r="AU62" s="92">
        <f>'11.1 - Venkovní plochy - ...'!P81</f>
        <v>0</v>
      </c>
      <c r="AV62" s="91">
        <f>'11.1 - Venkovní plochy - ...'!J30</f>
        <v>0</v>
      </c>
      <c r="AW62" s="91">
        <f>'11.1 - Venkovní plochy - ...'!J31</f>
        <v>0</v>
      </c>
      <c r="AX62" s="91">
        <f>'11.1 - Venkovní plochy - ...'!J32</f>
        <v>0</v>
      </c>
      <c r="AY62" s="91">
        <f>'11.1 - Venkovní plochy - ...'!J33</f>
        <v>0</v>
      </c>
      <c r="AZ62" s="91">
        <f>'11.1 - Venkovní plochy - ...'!F30</f>
        <v>0</v>
      </c>
      <c r="BA62" s="91">
        <f>'11.1 - Venkovní plochy - ...'!F31</f>
        <v>0</v>
      </c>
      <c r="BB62" s="91">
        <f>'11.1 - Venkovní plochy - ...'!F32</f>
        <v>0</v>
      </c>
      <c r="BC62" s="91">
        <f>'11.1 - Venkovní plochy - ...'!F33</f>
        <v>0</v>
      </c>
      <c r="BD62" s="93">
        <f>'11.1 - Venkovní plochy - ...'!F34</f>
        <v>0</v>
      </c>
      <c r="BT62" s="94" t="s">
        <v>80</v>
      </c>
      <c r="BV62" s="94" t="s">
        <v>74</v>
      </c>
      <c r="BW62" s="94" t="s">
        <v>112</v>
      </c>
      <c r="BX62" s="94" t="s">
        <v>7</v>
      </c>
      <c r="CL62" s="94" t="s">
        <v>5</v>
      </c>
      <c r="CM62" s="94" t="s">
        <v>82</v>
      </c>
    </row>
    <row r="63" spans="1:91" s="5" customFormat="1" ht="22.5" customHeight="1">
      <c r="A63" s="85" t="s">
        <v>76</v>
      </c>
      <c r="B63" s="86"/>
      <c r="C63" s="87"/>
      <c r="D63" s="368" t="s">
        <v>113</v>
      </c>
      <c r="E63" s="368"/>
      <c r="F63" s="368"/>
      <c r="G63" s="368"/>
      <c r="H63" s="368"/>
      <c r="I63" s="88"/>
      <c r="J63" s="368" t="s">
        <v>114</v>
      </c>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6">
        <f>'11.2 - Parkovací stání v ...'!J27</f>
        <v>0</v>
      </c>
      <c r="AH63" s="367"/>
      <c r="AI63" s="367"/>
      <c r="AJ63" s="367"/>
      <c r="AK63" s="367"/>
      <c r="AL63" s="367"/>
      <c r="AM63" s="367"/>
      <c r="AN63" s="366">
        <f t="shared" si="0"/>
        <v>0</v>
      </c>
      <c r="AO63" s="367"/>
      <c r="AP63" s="367"/>
      <c r="AQ63" s="89" t="s">
        <v>79</v>
      </c>
      <c r="AR63" s="86"/>
      <c r="AS63" s="90">
        <v>0</v>
      </c>
      <c r="AT63" s="91">
        <f t="shared" si="1"/>
        <v>0</v>
      </c>
      <c r="AU63" s="92">
        <f>'11.2 - Parkovací stání v ...'!P80</f>
        <v>0</v>
      </c>
      <c r="AV63" s="91">
        <f>'11.2 - Parkovací stání v ...'!J30</f>
        <v>0</v>
      </c>
      <c r="AW63" s="91">
        <f>'11.2 - Parkovací stání v ...'!J31</f>
        <v>0</v>
      </c>
      <c r="AX63" s="91">
        <f>'11.2 - Parkovací stání v ...'!J32</f>
        <v>0</v>
      </c>
      <c r="AY63" s="91">
        <f>'11.2 - Parkovací stání v ...'!J33</f>
        <v>0</v>
      </c>
      <c r="AZ63" s="91">
        <f>'11.2 - Parkovací stání v ...'!F30</f>
        <v>0</v>
      </c>
      <c r="BA63" s="91">
        <f>'11.2 - Parkovací stání v ...'!F31</f>
        <v>0</v>
      </c>
      <c r="BB63" s="91">
        <f>'11.2 - Parkovací stání v ...'!F32</f>
        <v>0</v>
      </c>
      <c r="BC63" s="91">
        <f>'11.2 - Parkovací stání v ...'!F33</f>
        <v>0</v>
      </c>
      <c r="BD63" s="93">
        <f>'11.2 - Parkovací stání v ...'!F34</f>
        <v>0</v>
      </c>
      <c r="BT63" s="94" t="s">
        <v>80</v>
      </c>
      <c r="BV63" s="94" t="s">
        <v>74</v>
      </c>
      <c r="BW63" s="94" t="s">
        <v>115</v>
      </c>
      <c r="BX63" s="94" t="s">
        <v>7</v>
      </c>
      <c r="CL63" s="94" t="s">
        <v>5</v>
      </c>
      <c r="CM63" s="94" t="s">
        <v>82</v>
      </c>
    </row>
    <row r="64" spans="1:91" s="5" customFormat="1" ht="37.5" customHeight="1">
      <c r="A64" s="85" t="s">
        <v>76</v>
      </c>
      <c r="B64" s="86"/>
      <c r="C64" s="87"/>
      <c r="D64" s="368" t="s">
        <v>116</v>
      </c>
      <c r="E64" s="368"/>
      <c r="F64" s="368"/>
      <c r="G64" s="368"/>
      <c r="H64" s="368"/>
      <c r="I64" s="88"/>
      <c r="J64" s="368" t="s">
        <v>117</v>
      </c>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6">
        <f>'11.3 - Zpevněná plocha pr...'!J27</f>
        <v>0</v>
      </c>
      <c r="AH64" s="367"/>
      <c r="AI64" s="367"/>
      <c r="AJ64" s="367"/>
      <c r="AK64" s="367"/>
      <c r="AL64" s="367"/>
      <c r="AM64" s="367"/>
      <c r="AN64" s="366">
        <f t="shared" si="0"/>
        <v>0</v>
      </c>
      <c r="AO64" s="367"/>
      <c r="AP64" s="367"/>
      <c r="AQ64" s="89" t="s">
        <v>79</v>
      </c>
      <c r="AR64" s="86"/>
      <c r="AS64" s="90">
        <v>0</v>
      </c>
      <c r="AT64" s="91">
        <f t="shared" si="1"/>
        <v>0</v>
      </c>
      <c r="AU64" s="92">
        <f>'11.3 - Zpevněná plocha pr...'!P80</f>
        <v>0</v>
      </c>
      <c r="AV64" s="91">
        <f>'11.3 - Zpevněná plocha pr...'!J30</f>
        <v>0</v>
      </c>
      <c r="AW64" s="91">
        <f>'11.3 - Zpevněná plocha pr...'!J31</f>
        <v>0</v>
      </c>
      <c r="AX64" s="91">
        <f>'11.3 - Zpevněná plocha pr...'!J32</f>
        <v>0</v>
      </c>
      <c r="AY64" s="91">
        <f>'11.3 - Zpevněná plocha pr...'!J33</f>
        <v>0</v>
      </c>
      <c r="AZ64" s="91">
        <f>'11.3 - Zpevněná plocha pr...'!F30</f>
        <v>0</v>
      </c>
      <c r="BA64" s="91">
        <f>'11.3 - Zpevněná plocha pr...'!F31</f>
        <v>0</v>
      </c>
      <c r="BB64" s="91">
        <f>'11.3 - Zpevněná plocha pr...'!F32</f>
        <v>0</v>
      </c>
      <c r="BC64" s="91">
        <f>'11.3 - Zpevněná plocha pr...'!F33</f>
        <v>0</v>
      </c>
      <c r="BD64" s="93">
        <f>'11.3 - Zpevněná plocha pr...'!F34</f>
        <v>0</v>
      </c>
      <c r="BT64" s="94" t="s">
        <v>80</v>
      </c>
      <c r="BV64" s="94" t="s">
        <v>74</v>
      </c>
      <c r="BW64" s="94" t="s">
        <v>118</v>
      </c>
      <c r="BX64" s="94" t="s">
        <v>7</v>
      </c>
      <c r="CL64" s="94" t="s">
        <v>5</v>
      </c>
      <c r="CM64" s="94" t="s">
        <v>82</v>
      </c>
    </row>
    <row r="65" spans="1:91" s="5" customFormat="1" ht="37.5" customHeight="1">
      <c r="A65" s="85" t="s">
        <v>76</v>
      </c>
      <c r="B65" s="86"/>
      <c r="C65" s="87"/>
      <c r="D65" s="368" t="s">
        <v>119</v>
      </c>
      <c r="E65" s="368"/>
      <c r="F65" s="368"/>
      <c r="G65" s="368"/>
      <c r="H65" s="368"/>
      <c r="I65" s="88"/>
      <c r="J65" s="368" t="s">
        <v>120</v>
      </c>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6">
        <f>'11.4 - Oprava zpevněné pk...'!J27</f>
        <v>0</v>
      </c>
      <c r="AH65" s="367"/>
      <c r="AI65" s="367"/>
      <c r="AJ65" s="367"/>
      <c r="AK65" s="367"/>
      <c r="AL65" s="367"/>
      <c r="AM65" s="367"/>
      <c r="AN65" s="366">
        <f t="shared" si="0"/>
        <v>0</v>
      </c>
      <c r="AO65" s="367"/>
      <c r="AP65" s="367"/>
      <c r="AQ65" s="89" t="s">
        <v>79</v>
      </c>
      <c r="AR65" s="86"/>
      <c r="AS65" s="90">
        <v>0</v>
      </c>
      <c r="AT65" s="91">
        <f t="shared" si="1"/>
        <v>0</v>
      </c>
      <c r="AU65" s="92">
        <f>'11.4 - Oprava zpevněné pk...'!P79</f>
        <v>0</v>
      </c>
      <c r="AV65" s="91">
        <f>'11.4 - Oprava zpevněné pk...'!J30</f>
        <v>0</v>
      </c>
      <c r="AW65" s="91">
        <f>'11.4 - Oprava zpevněné pk...'!J31</f>
        <v>0</v>
      </c>
      <c r="AX65" s="91">
        <f>'11.4 - Oprava zpevněné pk...'!J32</f>
        <v>0</v>
      </c>
      <c r="AY65" s="91">
        <f>'11.4 - Oprava zpevněné pk...'!J33</f>
        <v>0</v>
      </c>
      <c r="AZ65" s="91">
        <f>'11.4 - Oprava zpevněné pk...'!F30</f>
        <v>0</v>
      </c>
      <c r="BA65" s="91">
        <f>'11.4 - Oprava zpevněné pk...'!F31</f>
        <v>0</v>
      </c>
      <c r="BB65" s="91">
        <f>'11.4 - Oprava zpevněné pk...'!F32</f>
        <v>0</v>
      </c>
      <c r="BC65" s="91">
        <f>'11.4 - Oprava zpevněné pk...'!F33</f>
        <v>0</v>
      </c>
      <c r="BD65" s="93">
        <f>'11.4 - Oprava zpevněné pk...'!F34</f>
        <v>0</v>
      </c>
      <c r="BT65" s="94" t="s">
        <v>80</v>
      </c>
      <c r="BV65" s="94" t="s">
        <v>74</v>
      </c>
      <c r="BW65" s="94" t="s">
        <v>121</v>
      </c>
      <c r="BX65" s="94" t="s">
        <v>7</v>
      </c>
      <c r="CL65" s="94" t="s">
        <v>5</v>
      </c>
      <c r="CM65" s="94" t="s">
        <v>82</v>
      </c>
    </row>
    <row r="66" spans="1:91" s="5" customFormat="1" ht="22.5" customHeight="1">
      <c r="A66" s="85" t="s">
        <v>76</v>
      </c>
      <c r="B66" s="86"/>
      <c r="C66" s="87"/>
      <c r="D66" s="368" t="s">
        <v>122</v>
      </c>
      <c r="E66" s="368"/>
      <c r="F66" s="368"/>
      <c r="G66" s="368"/>
      <c r="H66" s="368"/>
      <c r="I66" s="88"/>
      <c r="J66" s="368" t="s">
        <v>123</v>
      </c>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6">
        <f>'11.5 - Tartanová plocha p...'!J27</f>
        <v>0</v>
      </c>
      <c r="AH66" s="367"/>
      <c r="AI66" s="367"/>
      <c r="AJ66" s="367"/>
      <c r="AK66" s="367"/>
      <c r="AL66" s="367"/>
      <c r="AM66" s="367"/>
      <c r="AN66" s="366">
        <f t="shared" si="0"/>
        <v>0</v>
      </c>
      <c r="AO66" s="367"/>
      <c r="AP66" s="367"/>
      <c r="AQ66" s="89" t="s">
        <v>79</v>
      </c>
      <c r="AR66" s="86"/>
      <c r="AS66" s="90">
        <v>0</v>
      </c>
      <c r="AT66" s="91">
        <f t="shared" si="1"/>
        <v>0</v>
      </c>
      <c r="AU66" s="92">
        <f>'11.5 - Tartanová plocha p...'!P81</f>
        <v>0</v>
      </c>
      <c r="AV66" s="91">
        <f>'11.5 - Tartanová plocha p...'!J30</f>
        <v>0</v>
      </c>
      <c r="AW66" s="91">
        <f>'11.5 - Tartanová plocha p...'!J31</f>
        <v>0</v>
      </c>
      <c r="AX66" s="91">
        <f>'11.5 - Tartanová plocha p...'!J32</f>
        <v>0</v>
      </c>
      <c r="AY66" s="91">
        <f>'11.5 - Tartanová plocha p...'!J33</f>
        <v>0</v>
      </c>
      <c r="AZ66" s="91">
        <f>'11.5 - Tartanová plocha p...'!F30</f>
        <v>0</v>
      </c>
      <c r="BA66" s="91">
        <f>'11.5 - Tartanová plocha p...'!F31</f>
        <v>0</v>
      </c>
      <c r="BB66" s="91">
        <f>'11.5 - Tartanová plocha p...'!F32</f>
        <v>0</v>
      </c>
      <c r="BC66" s="91">
        <f>'11.5 - Tartanová plocha p...'!F33</f>
        <v>0</v>
      </c>
      <c r="BD66" s="93">
        <f>'11.5 - Tartanová plocha p...'!F34</f>
        <v>0</v>
      </c>
      <c r="BT66" s="94" t="s">
        <v>80</v>
      </c>
      <c r="BV66" s="94" t="s">
        <v>74</v>
      </c>
      <c r="BW66" s="94" t="s">
        <v>124</v>
      </c>
      <c r="BX66" s="94" t="s">
        <v>7</v>
      </c>
      <c r="CL66" s="94" t="s">
        <v>5</v>
      </c>
      <c r="CM66" s="94" t="s">
        <v>82</v>
      </c>
    </row>
    <row r="67" spans="1:91" s="5" customFormat="1" ht="22.5" customHeight="1">
      <c r="A67" s="85" t="s">
        <v>76</v>
      </c>
      <c r="B67" s="86"/>
      <c r="C67" s="87"/>
      <c r="D67" s="368" t="s">
        <v>125</v>
      </c>
      <c r="E67" s="368"/>
      <c r="F67" s="368"/>
      <c r="G67" s="368"/>
      <c r="H67" s="368"/>
      <c r="I67" s="88"/>
      <c r="J67" s="368" t="s">
        <v>126</v>
      </c>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6">
        <f>'11.6 - Opěrná zed'!J27</f>
        <v>0</v>
      </c>
      <c r="AH67" s="367"/>
      <c r="AI67" s="367"/>
      <c r="AJ67" s="367"/>
      <c r="AK67" s="367"/>
      <c r="AL67" s="367"/>
      <c r="AM67" s="367"/>
      <c r="AN67" s="366">
        <f t="shared" si="0"/>
        <v>0</v>
      </c>
      <c r="AO67" s="367"/>
      <c r="AP67" s="367"/>
      <c r="AQ67" s="89" t="s">
        <v>79</v>
      </c>
      <c r="AR67" s="86"/>
      <c r="AS67" s="90">
        <v>0</v>
      </c>
      <c r="AT67" s="91">
        <f t="shared" si="1"/>
        <v>0</v>
      </c>
      <c r="AU67" s="92">
        <f>'11.6 - Opěrná zed'!P84</f>
        <v>0</v>
      </c>
      <c r="AV67" s="91">
        <f>'11.6 - Opěrná zed'!J30</f>
        <v>0</v>
      </c>
      <c r="AW67" s="91">
        <f>'11.6 - Opěrná zed'!J31</f>
        <v>0</v>
      </c>
      <c r="AX67" s="91">
        <f>'11.6 - Opěrná zed'!J32</f>
        <v>0</v>
      </c>
      <c r="AY67" s="91">
        <f>'11.6 - Opěrná zed'!J33</f>
        <v>0</v>
      </c>
      <c r="AZ67" s="91">
        <f>'11.6 - Opěrná zed'!F30</f>
        <v>0</v>
      </c>
      <c r="BA67" s="91">
        <f>'11.6 - Opěrná zed'!F31</f>
        <v>0</v>
      </c>
      <c r="BB67" s="91">
        <f>'11.6 - Opěrná zed'!F32</f>
        <v>0</v>
      </c>
      <c r="BC67" s="91">
        <f>'11.6 - Opěrná zed'!F33</f>
        <v>0</v>
      </c>
      <c r="BD67" s="93">
        <f>'11.6 - Opěrná zed'!F34</f>
        <v>0</v>
      </c>
      <c r="BT67" s="94" t="s">
        <v>80</v>
      </c>
      <c r="BV67" s="94" t="s">
        <v>74</v>
      </c>
      <c r="BW67" s="94" t="s">
        <v>127</v>
      </c>
      <c r="BX67" s="94" t="s">
        <v>7</v>
      </c>
      <c r="CL67" s="94" t="s">
        <v>5</v>
      </c>
      <c r="CM67" s="94" t="s">
        <v>82</v>
      </c>
    </row>
    <row r="68" spans="1:91" s="5" customFormat="1" ht="22.5" customHeight="1">
      <c r="A68" s="85" t="s">
        <v>76</v>
      </c>
      <c r="B68" s="86"/>
      <c r="C68" s="87"/>
      <c r="D68" s="368" t="s">
        <v>128</v>
      </c>
      <c r="E68" s="368"/>
      <c r="F68" s="368"/>
      <c r="G68" s="368"/>
      <c r="H68" s="368"/>
      <c r="I68" s="88"/>
      <c r="J68" s="368" t="s">
        <v>129</v>
      </c>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6">
        <f>'VRN - Vedlejší rozpočtové...'!J27</f>
        <v>0</v>
      </c>
      <c r="AH68" s="367"/>
      <c r="AI68" s="367"/>
      <c r="AJ68" s="367"/>
      <c r="AK68" s="367"/>
      <c r="AL68" s="367"/>
      <c r="AM68" s="367"/>
      <c r="AN68" s="366">
        <f t="shared" si="0"/>
        <v>0</v>
      </c>
      <c r="AO68" s="367"/>
      <c r="AP68" s="367"/>
      <c r="AQ68" s="89" t="s">
        <v>79</v>
      </c>
      <c r="AR68" s="86"/>
      <c r="AS68" s="95">
        <v>0</v>
      </c>
      <c r="AT68" s="96">
        <f t="shared" si="1"/>
        <v>0</v>
      </c>
      <c r="AU68" s="97">
        <f>'VRN - Vedlejší rozpočtové...'!P77</f>
        <v>0</v>
      </c>
      <c r="AV68" s="96">
        <f>'VRN - Vedlejší rozpočtové...'!J30</f>
        <v>0</v>
      </c>
      <c r="AW68" s="96">
        <f>'VRN - Vedlejší rozpočtové...'!J31</f>
        <v>0</v>
      </c>
      <c r="AX68" s="96">
        <f>'VRN - Vedlejší rozpočtové...'!J32</f>
        <v>0</v>
      </c>
      <c r="AY68" s="96">
        <f>'VRN - Vedlejší rozpočtové...'!J33</f>
        <v>0</v>
      </c>
      <c r="AZ68" s="96">
        <f>'VRN - Vedlejší rozpočtové...'!F30</f>
        <v>0</v>
      </c>
      <c r="BA68" s="96">
        <f>'VRN - Vedlejší rozpočtové...'!F31</f>
        <v>0</v>
      </c>
      <c r="BB68" s="96">
        <f>'VRN - Vedlejší rozpočtové...'!F32</f>
        <v>0</v>
      </c>
      <c r="BC68" s="96">
        <f>'VRN - Vedlejší rozpočtové...'!F33</f>
        <v>0</v>
      </c>
      <c r="BD68" s="98">
        <f>'VRN - Vedlejší rozpočtové...'!F34</f>
        <v>0</v>
      </c>
      <c r="BT68" s="94" t="s">
        <v>80</v>
      </c>
      <c r="BV68" s="94" t="s">
        <v>74</v>
      </c>
      <c r="BW68" s="94" t="s">
        <v>130</v>
      </c>
      <c r="BX68" s="94" t="s">
        <v>7</v>
      </c>
      <c r="CL68" s="94" t="s">
        <v>5</v>
      </c>
      <c r="CM68" s="94" t="s">
        <v>82</v>
      </c>
    </row>
    <row r="69" spans="1:91" s="1" customFormat="1" ht="30" customHeight="1">
      <c r="B69" s="41"/>
      <c r="AR69" s="41"/>
    </row>
    <row r="70" spans="1:91" s="1" customFormat="1" ht="6.95" customHeight="1">
      <c r="B70" s="56"/>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41"/>
    </row>
  </sheetData>
  <mergeCells count="105">
    <mergeCell ref="AR2:BE2"/>
    <mergeCell ref="AN67:AP67"/>
    <mergeCell ref="AG67:AM67"/>
    <mergeCell ref="D67:H67"/>
    <mergeCell ref="J67:AF67"/>
    <mergeCell ref="AN68:AP68"/>
    <mergeCell ref="AG68:AM68"/>
    <mergeCell ref="D68:H68"/>
    <mergeCell ref="J68:AF68"/>
    <mergeCell ref="AG51:AM51"/>
    <mergeCell ref="AN51:AP51"/>
    <mergeCell ref="AN64:AP64"/>
    <mergeCell ref="AG64:AM64"/>
    <mergeCell ref="D64:H64"/>
    <mergeCell ref="J64:AF64"/>
    <mergeCell ref="AN65:AP65"/>
    <mergeCell ref="AG65:AM65"/>
    <mergeCell ref="D65:H65"/>
    <mergeCell ref="J65:AF65"/>
    <mergeCell ref="AN66:AP66"/>
    <mergeCell ref="AG66:AM66"/>
    <mergeCell ref="D66:H66"/>
    <mergeCell ref="J66:AF66"/>
    <mergeCell ref="AN61:AP61"/>
    <mergeCell ref="AG61:AM61"/>
    <mergeCell ref="D61:H61"/>
    <mergeCell ref="J61:AF61"/>
    <mergeCell ref="AN62:AP62"/>
    <mergeCell ref="AG62:AM62"/>
    <mergeCell ref="D62:H62"/>
    <mergeCell ref="J62:AF62"/>
    <mergeCell ref="AN63:AP63"/>
    <mergeCell ref="AG63:AM63"/>
    <mergeCell ref="D63:H63"/>
    <mergeCell ref="J63:AF63"/>
    <mergeCell ref="AN58:AP58"/>
    <mergeCell ref="AG58:AM58"/>
    <mergeCell ref="D58:H58"/>
    <mergeCell ref="J58:AF58"/>
    <mergeCell ref="AN59:AP59"/>
    <mergeCell ref="AG59:AM59"/>
    <mergeCell ref="D59:H59"/>
    <mergeCell ref="J59:AF59"/>
    <mergeCell ref="AN60:AP60"/>
    <mergeCell ref="AG60:AM60"/>
    <mergeCell ref="D60:H60"/>
    <mergeCell ref="J60:AF60"/>
    <mergeCell ref="AN55:AP55"/>
    <mergeCell ref="AG55:AM55"/>
    <mergeCell ref="D55:H55"/>
    <mergeCell ref="J55:AF55"/>
    <mergeCell ref="AN56:AP56"/>
    <mergeCell ref="AG56:AM56"/>
    <mergeCell ref="D56:H56"/>
    <mergeCell ref="J56:AF56"/>
    <mergeCell ref="AN57:AP57"/>
    <mergeCell ref="AG57:AM57"/>
    <mergeCell ref="D57:H57"/>
    <mergeCell ref="J57:AF57"/>
    <mergeCell ref="AN52:AP52"/>
    <mergeCell ref="AG52:AM52"/>
    <mergeCell ref="D52:H52"/>
    <mergeCell ref="J52:AF52"/>
    <mergeCell ref="AN53:AP53"/>
    <mergeCell ref="AG53:AM53"/>
    <mergeCell ref="D53:H53"/>
    <mergeCell ref="J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2" location="'01. SO 01 - Stavební práce'!C2" display="/"/>
    <hyperlink ref="A53" location="'02. SO 02 - Stavební prác...'!C2" display="/"/>
    <hyperlink ref="A54" location="'03. PBŘ - Požárně bezpečn...'!C2" display="/"/>
    <hyperlink ref="A55" location="'04. ZTI - Zdravotechnické...'!C2" display="/"/>
    <hyperlink ref="A56" location="'05. UT - Ústřední vytápění'!C2" display="/"/>
    <hyperlink ref="A57" location="'06. VZT - Vzduchotechnika'!C2" display="/"/>
    <hyperlink ref="A58" location="'07. SIL - Silnoproudé ele...'!C2" display="/"/>
    <hyperlink ref="A59" location="'08. SLP - Slaboproudé ele...'!C2" display="/"/>
    <hyperlink ref="A60" location="'09. MaR - Měření a regulace'!C2" display="/"/>
    <hyperlink ref="A61" location="'10. Gastro - Technologie ...'!C2" display="/"/>
    <hyperlink ref="A62" location="'11.1 - Venkovní plochy - ...'!C2" display="/"/>
    <hyperlink ref="A63" location="'11.2 - Parkovací stání v ...'!C2" display="/"/>
    <hyperlink ref="A64" location="'11.3 - Zpevněná plocha pr...'!C2" display="/"/>
    <hyperlink ref="A65" location="'11.4 - Oprava zpevněné pk...'!C2" display="/"/>
    <hyperlink ref="A66" location="'11.5 - Tartanová plocha p...'!C2" display="/"/>
    <hyperlink ref="A67" location="'11.6 - Opěrná zed'!C2" display="/"/>
    <hyperlink ref="A68" location="'VRN - Vedlejší rozpočtové...'!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1"/>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106</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5157</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ROUND(J98,2)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ROUND(SUM(BE98:BE240), 2)</f>
        <v>0</v>
      </c>
      <c r="G30" s="42"/>
      <c r="H30" s="42"/>
      <c r="I30" s="119">
        <v>0.21</v>
      </c>
      <c r="J30" s="118">
        <f>ROUND(ROUND((SUM(BE98:BE240)), 2)*I30, 2)</f>
        <v>0</v>
      </c>
      <c r="K30" s="45"/>
    </row>
    <row r="31" spans="2:11" s="1" customFormat="1" ht="14.45" customHeight="1">
      <c r="B31" s="41"/>
      <c r="C31" s="42"/>
      <c r="D31" s="42"/>
      <c r="E31" s="49" t="s">
        <v>44</v>
      </c>
      <c r="F31" s="118">
        <f>ROUND(SUM(BF98:BF240), 2)</f>
        <v>0</v>
      </c>
      <c r="G31" s="42"/>
      <c r="H31" s="42"/>
      <c r="I31" s="119">
        <v>0.15</v>
      </c>
      <c r="J31" s="118">
        <f>ROUND(ROUND((SUM(BF98:BF240)), 2)*I31, 2)</f>
        <v>0</v>
      </c>
      <c r="K31" s="45"/>
    </row>
    <row r="32" spans="2:11" s="1" customFormat="1" ht="14.45" hidden="1" customHeight="1">
      <c r="B32" s="41"/>
      <c r="C32" s="42"/>
      <c r="D32" s="42"/>
      <c r="E32" s="49" t="s">
        <v>45</v>
      </c>
      <c r="F32" s="118">
        <f>ROUND(SUM(BG98:BG240), 2)</f>
        <v>0</v>
      </c>
      <c r="G32" s="42"/>
      <c r="H32" s="42"/>
      <c r="I32" s="119">
        <v>0.21</v>
      </c>
      <c r="J32" s="118">
        <v>0</v>
      </c>
      <c r="K32" s="45"/>
    </row>
    <row r="33" spans="2:11" s="1" customFormat="1" ht="14.45" hidden="1" customHeight="1">
      <c r="B33" s="41"/>
      <c r="C33" s="42"/>
      <c r="D33" s="42"/>
      <c r="E33" s="49" t="s">
        <v>46</v>
      </c>
      <c r="F33" s="118">
        <f>ROUND(SUM(BH98:BH240), 2)</f>
        <v>0</v>
      </c>
      <c r="G33" s="42"/>
      <c r="H33" s="42"/>
      <c r="I33" s="119">
        <v>0.15</v>
      </c>
      <c r="J33" s="118">
        <v>0</v>
      </c>
      <c r="K33" s="45"/>
    </row>
    <row r="34" spans="2:11" s="1" customFormat="1" ht="14.45" hidden="1" customHeight="1">
      <c r="B34" s="41"/>
      <c r="C34" s="42"/>
      <c r="D34" s="42"/>
      <c r="E34" s="49" t="s">
        <v>47</v>
      </c>
      <c r="F34" s="118">
        <f>ROUND(SUM(BI98:BI240),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09. MaR - Měření a regulace</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J98</f>
        <v>0</v>
      </c>
      <c r="K56" s="45"/>
      <c r="AU56" s="24" t="s">
        <v>143</v>
      </c>
    </row>
    <row r="57" spans="2:47" s="7" customFormat="1" ht="24.95" customHeight="1">
      <c r="B57" s="135"/>
      <c r="C57" s="136"/>
      <c r="D57" s="137" t="s">
        <v>5158</v>
      </c>
      <c r="E57" s="138"/>
      <c r="F57" s="138"/>
      <c r="G57" s="138"/>
      <c r="H57" s="138"/>
      <c r="I57" s="139"/>
      <c r="J57" s="140">
        <f>J99</f>
        <v>0</v>
      </c>
      <c r="K57" s="141"/>
    </row>
    <row r="58" spans="2:47" s="8" customFormat="1" ht="19.899999999999999" customHeight="1">
      <c r="B58" s="142"/>
      <c r="C58" s="143"/>
      <c r="D58" s="144" t="s">
        <v>5159</v>
      </c>
      <c r="E58" s="145"/>
      <c r="F58" s="145"/>
      <c r="G58" s="145"/>
      <c r="H58" s="145"/>
      <c r="I58" s="146"/>
      <c r="J58" s="147">
        <f>J100</f>
        <v>0</v>
      </c>
      <c r="K58" s="148"/>
    </row>
    <row r="59" spans="2:47" s="8" customFormat="1" ht="14.85" customHeight="1">
      <c r="B59" s="142"/>
      <c r="C59" s="143"/>
      <c r="D59" s="144" t="s">
        <v>5160</v>
      </c>
      <c r="E59" s="145"/>
      <c r="F59" s="145"/>
      <c r="G59" s="145"/>
      <c r="H59" s="145"/>
      <c r="I59" s="146"/>
      <c r="J59" s="147">
        <f>J101</f>
        <v>0</v>
      </c>
      <c r="K59" s="148"/>
    </row>
    <row r="60" spans="2:47" s="8" customFormat="1" ht="21.75" customHeight="1">
      <c r="B60" s="142"/>
      <c r="C60" s="143"/>
      <c r="D60" s="144" t="s">
        <v>5161</v>
      </c>
      <c r="E60" s="145"/>
      <c r="F60" s="145"/>
      <c r="G60" s="145"/>
      <c r="H60" s="145"/>
      <c r="I60" s="146"/>
      <c r="J60" s="147">
        <f>J102</f>
        <v>0</v>
      </c>
      <c r="K60" s="148"/>
    </row>
    <row r="61" spans="2:47" s="8" customFormat="1" ht="14.85" customHeight="1">
      <c r="B61" s="142"/>
      <c r="C61" s="143"/>
      <c r="D61" s="144" t="s">
        <v>5162</v>
      </c>
      <c r="E61" s="145"/>
      <c r="F61" s="145"/>
      <c r="G61" s="145"/>
      <c r="H61" s="145"/>
      <c r="I61" s="146"/>
      <c r="J61" s="147">
        <f>J104</f>
        <v>0</v>
      </c>
      <c r="K61" s="148"/>
    </row>
    <row r="62" spans="2:47" s="8" customFormat="1" ht="21.75" customHeight="1">
      <c r="B62" s="142"/>
      <c r="C62" s="143"/>
      <c r="D62" s="144" t="s">
        <v>5163</v>
      </c>
      <c r="E62" s="145"/>
      <c r="F62" s="145"/>
      <c r="G62" s="145"/>
      <c r="H62" s="145"/>
      <c r="I62" s="146"/>
      <c r="J62" s="147">
        <f>J105</f>
        <v>0</v>
      </c>
      <c r="K62" s="148"/>
    </row>
    <row r="63" spans="2:47" s="8" customFormat="1" ht="21.75" customHeight="1">
      <c r="B63" s="142"/>
      <c r="C63" s="143"/>
      <c r="D63" s="144" t="s">
        <v>5164</v>
      </c>
      <c r="E63" s="145"/>
      <c r="F63" s="145"/>
      <c r="G63" s="145"/>
      <c r="H63" s="145"/>
      <c r="I63" s="146"/>
      <c r="J63" s="147">
        <f>J117</f>
        <v>0</v>
      </c>
      <c r="K63" s="148"/>
    </row>
    <row r="64" spans="2:47" s="8" customFormat="1" ht="21.75" customHeight="1">
      <c r="B64" s="142"/>
      <c r="C64" s="143"/>
      <c r="D64" s="144" t="s">
        <v>5165</v>
      </c>
      <c r="E64" s="145"/>
      <c r="F64" s="145"/>
      <c r="G64" s="145"/>
      <c r="H64" s="145"/>
      <c r="I64" s="146"/>
      <c r="J64" s="147">
        <f>J130</f>
        <v>0</v>
      </c>
      <c r="K64" s="148"/>
    </row>
    <row r="65" spans="2:11" s="8" customFormat="1" ht="21.75" customHeight="1">
      <c r="B65" s="142"/>
      <c r="C65" s="143"/>
      <c r="D65" s="144" t="s">
        <v>5166</v>
      </c>
      <c r="E65" s="145"/>
      <c r="F65" s="145"/>
      <c r="G65" s="145"/>
      <c r="H65" s="145"/>
      <c r="I65" s="146"/>
      <c r="J65" s="147">
        <f>J145</f>
        <v>0</v>
      </c>
      <c r="K65" s="148"/>
    </row>
    <row r="66" spans="2:11" s="8" customFormat="1" ht="21.75" customHeight="1">
      <c r="B66" s="142"/>
      <c r="C66" s="143"/>
      <c r="D66" s="144" t="s">
        <v>5167</v>
      </c>
      <c r="E66" s="145"/>
      <c r="F66" s="145"/>
      <c r="G66" s="145"/>
      <c r="H66" s="145"/>
      <c r="I66" s="146"/>
      <c r="J66" s="147">
        <f>J159</f>
        <v>0</v>
      </c>
      <c r="K66" s="148"/>
    </row>
    <row r="67" spans="2:11" s="8" customFormat="1" ht="21.75" customHeight="1">
      <c r="B67" s="142"/>
      <c r="C67" s="143"/>
      <c r="D67" s="144" t="s">
        <v>5168</v>
      </c>
      <c r="E67" s="145"/>
      <c r="F67" s="145"/>
      <c r="G67" s="145"/>
      <c r="H67" s="145"/>
      <c r="I67" s="146"/>
      <c r="J67" s="147">
        <f>J164</f>
        <v>0</v>
      </c>
      <c r="K67" s="148"/>
    </row>
    <row r="68" spans="2:11" s="8" customFormat="1" ht="21.75" customHeight="1">
      <c r="B68" s="142"/>
      <c r="C68" s="143"/>
      <c r="D68" s="144" t="s">
        <v>5169</v>
      </c>
      <c r="E68" s="145"/>
      <c r="F68" s="145"/>
      <c r="G68" s="145"/>
      <c r="H68" s="145"/>
      <c r="I68" s="146"/>
      <c r="J68" s="147">
        <f>J176</f>
        <v>0</v>
      </c>
      <c r="K68" s="148"/>
    </row>
    <row r="69" spans="2:11" s="8" customFormat="1" ht="14.85" customHeight="1">
      <c r="B69" s="142"/>
      <c r="C69" s="143"/>
      <c r="D69" s="144" t="s">
        <v>5170</v>
      </c>
      <c r="E69" s="145"/>
      <c r="F69" s="145"/>
      <c r="G69" s="145"/>
      <c r="H69" s="145"/>
      <c r="I69" s="146"/>
      <c r="J69" s="147">
        <f>J187</f>
        <v>0</v>
      </c>
      <c r="K69" s="148"/>
    </row>
    <row r="70" spans="2:11" s="8" customFormat="1" ht="21.75" customHeight="1">
      <c r="B70" s="142"/>
      <c r="C70" s="143"/>
      <c r="D70" s="144" t="s">
        <v>5161</v>
      </c>
      <c r="E70" s="145"/>
      <c r="F70" s="145"/>
      <c r="G70" s="145"/>
      <c r="H70" s="145"/>
      <c r="I70" s="146"/>
      <c r="J70" s="147">
        <f>J188</f>
        <v>0</v>
      </c>
      <c r="K70" s="148"/>
    </row>
    <row r="71" spans="2:11" s="8" customFormat="1" ht="14.85" customHeight="1">
      <c r="B71" s="142"/>
      <c r="C71" s="143"/>
      <c r="D71" s="144" t="s">
        <v>5171</v>
      </c>
      <c r="E71" s="145"/>
      <c r="F71" s="145"/>
      <c r="G71" s="145"/>
      <c r="H71" s="145"/>
      <c r="I71" s="146"/>
      <c r="J71" s="147">
        <f>J198</f>
        <v>0</v>
      </c>
      <c r="K71" s="148"/>
    </row>
    <row r="72" spans="2:11" s="8" customFormat="1" ht="14.85" customHeight="1">
      <c r="B72" s="142"/>
      <c r="C72" s="143"/>
      <c r="D72" s="144" t="s">
        <v>5172</v>
      </c>
      <c r="E72" s="145"/>
      <c r="F72" s="145"/>
      <c r="G72" s="145"/>
      <c r="H72" s="145"/>
      <c r="I72" s="146"/>
      <c r="J72" s="147">
        <f>J199</f>
        <v>0</v>
      </c>
      <c r="K72" s="148"/>
    </row>
    <row r="73" spans="2:11" s="8" customFormat="1" ht="21.75" customHeight="1">
      <c r="B73" s="142"/>
      <c r="C73" s="143"/>
      <c r="D73" s="144" t="s">
        <v>5173</v>
      </c>
      <c r="E73" s="145"/>
      <c r="F73" s="145"/>
      <c r="G73" s="145"/>
      <c r="H73" s="145"/>
      <c r="I73" s="146"/>
      <c r="J73" s="147">
        <f>J213</f>
        <v>0</v>
      </c>
      <c r="K73" s="148"/>
    </row>
    <row r="74" spans="2:11" s="8" customFormat="1" ht="19.899999999999999" customHeight="1">
      <c r="B74" s="142"/>
      <c r="C74" s="143"/>
      <c r="D74" s="144" t="s">
        <v>5174</v>
      </c>
      <c r="E74" s="145"/>
      <c r="F74" s="145"/>
      <c r="G74" s="145"/>
      <c r="H74" s="145"/>
      <c r="I74" s="146"/>
      <c r="J74" s="147">
        <f>J218</f>
        <v>0</v>
      </c>
      <c r="K74" s="148"/>
    </row>
    <row r="75" spans="2:11" s="8" customFormat="1" ht="14.85" customHeight="1">
      <c r="B75" s="142"/>
      <c r="C75" s="143"/>
      <c r="D75" s="144" t="s">
        <v>5175</v>
      </c>
      <c r="E75" s="145"/>
      <c r="F75" s="145"/>
      <c r="G75" s="145"/>
      <c r="H75" s="145"/>
      <c r="I75" s="146"/>
      <c r="J75" s="147">
        <f>J219</f>
        <v>0</v>
      </c>
      <c r="K75" s="148"/>
    </row>
    <row r="76" spans="2:11" s="8" customFormat="1" ht="14.85" customHeight="1">
      <c r="B76" s="142"/>
      <c r="C76" s="143"/>
      <c r="D76" s="144" t="s">
        <v>5176</v>
      </c>
      <c r="E76" s="145"/>
      <c r="F76" s="145"/>
      <c r="G76" s="145"/>
      <c r="H76" s="145"/>
      <c r="I76" s="146"/>
      <c r="J76" s="147">
        <f>J225</f>
        <v>0</v>
      </c>
      <c r="K76" s="148"/>
    </row>
    <row r="77" spans="2:11" s="8" customFormat="1" ht="14.85" customHeight="1">
      <c r="B77" s="142"/>
      <c r="C77" s="143"/>
      <c r="D77" s="144" t="s">
        <v>5177</v>
      </c>
      <c r="E77" s="145"/>
      <c r="F77" s="145"/>
      <c r="G77" s="145"/>
      <c r="H77" s="145"/>
      <c r="I77" s="146"/>
      <c r="J77" s="147">
        <f>J229</f>
        <v>0</v>
      </c>
      <c r="K77" s="148"/>
    </row>
    <row r="78" spans="2:11" s="8" customFormat="1" ht="14.85" customHeight="1">
      <c r="B78" s="142"/>
      <c r="C78" s="143"/>
      <c r="D78" s="144" t="s">
        <v>5178</v>
      </c>
      <c r="E78" s="145"/>
      <c r="F78" s="145"/>
      <c r="G78" s="145"/>
      <c r="H78" s="145"/>
      <c r="I78" s="146"/>
      <c r="J78" s="147">
        <f>J235</f>
        <v>0</v>
      </c>
      <c r="K78" s="148"/>
    </row>
    <row r="79" spans="2:11" s="1" customFormat="1" ht="21.75" customHeight="1">
      <c r="B79" s="41"/>
      <c r="C79" s="42"/>
      <c r="D79" s="42"/>
      <c r="E79" s="42"/>
      <c r="F79" s="42"/>
      <c r="G79" s="42"/>
      <c r="H79" s="42"/>
      <c r="I79" s="106"/>
      <c r="J79" s="42"/>
      <c r="K79" s="45"/>
    </row>
    <row r="80" spans="2:11" s="1" customFormat="1" ht="6.95" customHeight="1">
      <c r="B80" s="56"/>
      <c r="C80" s="57"/>
      <c r="D80" s="57"/>
      <c r="E80" s="57"/>
      <c r="F80" s="57"/>
      <c r="G80" s="57"/>
      <c r="H80" s="57"/>
      <c r="I80" s="127"/>
      <c r="J80" s="57"/>
      <c r="K80" s="58"/>
    </row>
    <row r="84" spans="2:12" s="1" customFormat="1" ht="6.95" customHeight="1">
      <c r="B84" s="59"/>
      <c r="C84" s="60"/>
      <c r="D84" s="60"/>
      <c r="E84" s="60"/>
      <c r="F84" s="60"/>
      <c r="G84" s="60"/>
      <c r="H84" s="60"/>
      <c r="I84" s="128"/>
      <c r="J84" s="60"/>
      <c r="K84" s="60"/>
      <c r="L84" s="41"/>
    </row>
    <row r="85" spans="2:12" s="1" customFormat="1" ht="36.950000000000003" customHeight="1">
      <c r="B85" s="41"/>
      <c r="C85" s="61" t="s">
        <v>169</v>
      </c>
      <c r="L85" s="41"/>
    </row>
    <row r="86" spans="2:12" s="1" customFormat="1" ht="6.95" customHeight="1">
      <c r="B86" s="41"/>
      <c r="L86" s="41"/>
    </row>
    <row r="87" spans="2:12" s="1" customFormat="1" ht="14.45" customHeight="1">
      <c r="B87" s="41"/>
      <c r="C87" s="63" t="s">
        <v>19</v>
      </c>
      <c r="L87" s="41"/>
    </row>
    <row r="88" spans="2:12" s="1" customFormat="1" ht="22.5" customHeight="1">
      <c r="B88" s="41"/>
      <c r="E88" s="373" t="str">
        <f>E7</f>
        <v>Dostavba ZŠ Charlotty Masarykové</v>
      </c>
      <c r="F88" s="374"/>
      <c r="G88" s="374"/>
      <c r="H88" s="374"/>
      <c r="L88" s="41"/>
    </row>
    <row r="89" spans="2:12" s="1" customFormat="1" ht="14.45" customHeight="1">
      <c r="B89" s="41"/>
      <c r="C89" s="63" t="s">
        <v>137</v>
      </c>
      <c r="L89" s="41"/>
    </row>
    <row r="90" spans="2:12" s="1" customFormat="1" ht="23.25" customHeight="1">
      <c r="B90" s="41"/>
      <c r="E90" s="354" t="str">
        <f>E9</f>
        <v>09. MaR - Měření a regulace</v>
      </c>
      <c r="F90" s="375"/>
      <c r="G90" s="375"/>
      <c r="H90" s="375"/>
      <c r="L90" s="41"/>
    </row>
    <row r="91" spans="2:12" s="1" customFormat="1" ht="6.95" customHeight="1">
      <c r="B91" s="41"/>
      <c r="L91" s="41"/>
    </row>
    <row r="92" spans="2:12" s="1" customFormat="1" ht="18" customHeight="1">
      <c r="B92" s="41"/>
      <c r="C92" s="63" t="s">
        <v>23</v>
      </c>
      <c r="F92" s="149" t="str">
        <f>F12</f>
        <v>Starochuchelská 240/38, Praha - Velká Chuchle</v>
      </c>
      <c r="I92" s="150" t="s">
        <v>25</v>
      </c>
      <c r="J92" s="67" t="str">
        <f>IF(J12="","",J12)</f>
        <v>11.1.2018</v>
      </c>
      <c r="L92" s="41"/>
    </row>
    <row r="93" spans="2:12" s="1" customFormat="1" ht="6.95" customHeight="1">
      <c r="B93" s="41"/>
      <c r="L93" s="41"/>
    </row>
    <row r="94" spans="2:12" s="1" customFormat="1" ht="15">
      <c r="B94" s="41"/>
      <c r="C94" s="63" t="s">
        <v>27</v>
      </c>
      <c r="F94" s="149" t="str">
        <f>E15</f>
        <v>MČ Praha Velká Chuchle</v>
      </c>
      <c r="I94" s="150" t="s">
        <v>33</v>
      </c>
      <c r="J94" s="149" t="str">
        <f>E21</f>
        <v xml:space="preserve"> </v>
      </c>
      <c r="L94" s="41"/>
    </row>
    <row r="95" spans="2:12" s="1" customFormat="1" ht="14.45" customHeight="1">
      <c r="B95" s="41"/>
      <c r="C95" s="63" t="s">
        <v>31</v>
      </c>
      <c r="F95" s="149" t="str">
        <f>IF(E18="","",E18)</f>
        <v/>
      </c>
      <c r="L95" s="41"/>
    </row>
    <row r="96" spans="2:12" s="1" customFormat="1" ht="10.35" customHeight="1">
      <c r="B96" s="41"/>
      <c r="L96" s="41"/>
    </row>
    <row r="97" spans="2:65" s="9" customFormat="1" ht="29.25" customHeight="1">
      <c r="B97" s="151"/>
      <c r="C97" s="152" t="s">
        <v>170</v>
      </c>
      <c r="D97" s="153" t="s">
        <v>57</v>
      </c>
      <c r="E97" s="153" t="s">
        <v>53</v>
      </c>
      <c r="F97" s="153" t="s">
        <v>171</v>
      </c>
      <c r="G97" s="153" t="s">
        <v>172</v>
      </c>
      <c r="H97" s="153" t="s">
        <v>173</v>
      </c>
      <c r="I97" s="154" t="s">
        <v>174</v>
      </c>
      <c r="J97" s="153" t="s">
        <v>141</v>
      </c>
      <c r="K97" s="155" t="s">
        <v>175</v>
      </c>
      <c r="L97" s="151"/>
      <c r="M97" s="73" t="s">
        <v>176</v>
      </c>
      <c r="N97" s="74" t="s">
        <v>42</v>
      </c>
      <c r="O97" s="74" t="s">
        <v>177</v>
      </c>
      <c r="P97" s="74" t="s">
        <v>178</v>
      </c>
      <c r="Q97" s="74" t="s">
        <v>179</v>
      </c>
      <c r="R97" s="74" t="s">
        <v>180</v>
      </c>
      <c r="S97" s="74" t="s">
        <v>181</v>
      </c>
      <c r="T97" s="75" t="s">
        <v>182</v>
      </c>
    </row>
    <row r="98" spans="2:65" s="1" customFormat="1" ht="29.25" customHeight="1">
      <c r="B98" s="41"/>
      <c r="C98" s="77" t="s">
        <v>142</v>
      </c>
      <c r="J98" s="156">
        <f>BK98</f>
        <v>0</v>
      </c>
      <c r="L98" s="41"/>
      <c r="M98" s="76"/>
      <c r="N98" s="68"/>
      <c r="O98" s="68"/>
      <c r="P98" s="157">
        <f>P99</f>
        <v>0</v>
      </c>
      <c r="Q98" s="68"/>
      <c r="R98" s="157">
        <f>R99</f>
        <v>0</v>
      </c>
      <c r="S98" s="68"/>
      <c r="T98" s="158">
        <f>T99</f>
        <v>0</v>
      </c>
      <c r="AT98" s="24" t="s">
        <v>71</v>
      </c>
      <c r="AU98" s="24" t="s">
        <v>143</v>
      </c>
      <c r="BK98" s="159">
        <f>BK99</f>
        <v>0</v>
      </c>
    </row>
    <row r="99" spans="2:65" s="10" customFormat="1" ht="37.35" customHeight="1">
      <c r="B99" s="160"/>
      <c r="D99" s="161" t="s">
        <v>71</v>
      </c>
      <c r="E99" s="162" t="s">
        <v>3787</v>
      </c>
      <c r="F99" s="162" t="s">
        <v>5179</v>
      </c>
      <c r="I99" s="163"/>
      <c r="J99" s="164">
        <f>BK99</f>
        <v>0</v>
      </c>
      <c r="L99" s="160"/>
      <c r="M99" s="165"/>
      <c r="N99" s="166"/>
      <c r="O99" s="166"/>
      <c r="P99" s="167">
        <f>P100+P218</f>
        <v>0</v>
      </c>
      <c r="Q99" s="166"/>
      <c r="R99" s="167">
        <f>R100+R218</f>
        <v>0</v>
      </c>
      <c r="S99" s="166"/>
      <c r="T99" s="168">
        <f>T100+T218</f>
        <v>0</v>
      </c>
      <c r="AR99" s="161" t="s">
        <v>82</v>
      </c>
      <c r="AT99" s="169" t="s">
        <v>71</v>
      </c>
      <c r="AU99" s="169" t="s">
        <v>72</v>
      </c>
      <c r="AY99" s="161" t="s">
        <v>185</v>
      </c>
      <c r="BK99" s="170">
        <f>BK100+BK218</f>
        <v>0</v>
      </c>
    </row>
    <row r="100" spans="2:65" s="10" customFormat="1" ht="19.899999999999999" customHeight="1">
      <c r="B100" s="160"/>
      <c r="D100" s="161" t="s">
        <v>71</v>
      </c>
      <c r="E100" s="231" t="s">
        <v>3788</v>
      </c>
      <c r="F100" s="231" t="s">
        <v>5180</v>
      </c>
      <c r="I100" s="163"/>
      <c r="J100" s="232">
        <f>BK100</f>
        <v>0</v>
      </c>
      <c r="L100" s="160"/>
      <c r="M100" s="165"/>
      <c r="N100" s="166"/>
      <c r="O100" s="166"/>
      <c r="P100" s="167">
        <f>P101+P104+P187+P198+P199</f>
        <v>0</v>
      </c>
      <c r="Q100" s="166"/>
      <c r="R100" s="167">
        <f>R101+R104+R187+R198+R199</f>
        <v>0</v>
      </c>
      <c r="S100" s="166"/>
      <c r="T100" s="168">
        <f>T101+T104+T187+T198+T199</f>
        <v>0</v>
      </c>
      <c r="AR100" s="161" t="s">
        <v>82</v>
      </c>
      <c r="AT100" s="169" t="s">
        <v>71</v>
      </c>
      <c r="AU100" s="169" t="s">
        <v>80</v>
      </c>
      <c r="AY100" s="161" t="s">
        <v>185</v>
      </c>
      <c r="BK100" s="170">
        <f>BK101+BK104+BK187+BK198+BK199</f>
        <v>0</v>
      </c>
    </row>
    <row r="101" spans="2:65" s="10" customFormat="1" ht="14.85" customHeight="1">
      <c r="B101" s="160"/>
      <c r="D101" s="161" t="s">
        <v>71</v>
      </c>
      <c r="E101" s="231" t="s">
        <v>3838</v>
      </c>
      <c r="F101" s="231" t="s">
        <v>5181</v>
      </c>
      <c r="I101" s="163"/>
      <c r="J101" s="232">
        <f>BK101</f>
        <v>0</v>
      </c>
      <c r="L101" s="160"/>
      <c r="M101" s="165"/>
      <c r="N101" s="166"/>
      <c r="O101" s="166"/>
      <c r="P101" s="167">
        <f>P102</f>
        <v>0</v>
      </c>
      <c r="Q101" s="166"/>
      <c r="R101" s="167">
        <f>R102</f>
        <v>0</v>
      </c>
      <c r="S101" s="166"/>
      <c r="T101" s="168">
        <f>T102</f>
        <v>0</v>
      </c>
      <c r="AR101" s="161" t="s">
        <v>82</v>
      </c>
      <c r="AT101" s="169" t="s">
        <v>71</v>
      </c>
      <c r="AU101" s="169" t="s">
        <v>82</v>
      </c>
      <c r="AY101" s="161" t="s">
        <v>185</v>
      </c>
      <c r="BK101" s="170">
        <f>BK102</f>
        <v>0</v>
      </c>
    </row>
    <row r="102" spans="2:65" s="14" customFormat="1" ht="14.45" customHeight="1">
      <c r="B102" s="245"/>
      <c r="D102" s="246" t="s">
        <v>71</v>
      </c>
      <c r="E102" s="246" t="s">
        <v>3876</v>
      </c>
      <c r="F102" s="246" t="s">
        <v>5182</v>
      </c>
      <c r="I102" s="247"/>
      <c r="J102" s="248">
        <f>BK102</f>
        <v>0</v>
      </c>
      <c r="L102" s="245"/>
      <c r="M102" s="249"/>
      <c r="N102" s="250"/>
      <c r="O102" s="250"/>
      <c r="P102" s="251">
        <f>P103</f>
        <v>0</v>
      </c>
      <c r="Q102" s="250"/>
      <c r="R102" s="251">
        <f>R103</f>
        <v>0</v>
      </c>
      <c r="S102" s="250"/>
      <c r="T102" s="252">
        <f>T103</f>
        <v>0</v>
      </c>
      <c r="AR102" s="253" t="s">
        <v>82</v>
      </c>
      <c r="AT102" s="254" t="s">
        <v>71</v>
      </c>
      <c r="AU102" s="254" t="s">
        <v>199</v>
      </c>
      <c r="AY102" s="253" t="s">
        <v>185</v>
      </c>
      <c r="BK102" s="255">
        <f>BK103</f>
        <v>0</v>
      </c>
    </row>
    <row r="103" spans="2:65" s="1" customFormat="1" ht="44.25" customHeight="1">
      <c r="B103" s="174"/>
      <c r="C103" s="175" t="s">
        <v>72</v>
      </c>
      <c r="D103" s="175" t="s">
        <v>188</v>
      </c>
      <c r="E103" s="176" t="s">
        <v>5183</v>
      </c>
      <c r="F103" s="177" t="s">
        <v>5184</v>
      </c>
      <c r="G103" s="178" t="s">
        <v>254</v>
      </c>
      <c r="H103" s="179">
        <v>1</v>
      </c>
      <c r="I103" s="180"/>
      <c r="J103" s="181">
        <f>ROUND(I103*H103,2)</f>
        <v>0</v>
      </c>
      <c r="K103" s="177" t="s">
        <v>5</v>
      </c>
      <c r="L103" s="41"/>
      <c r="M103" s="182" t="s">
        <v>5</v>
      </c>
      <c r="N103" s="183" t="s">
        <v>43</v>
      </c>
      <c r="O103" s="42"/>
      <c r="P103" s="184">
        <f>O103*H103</f>
        <v>0</v>
      </c>
      <c r="Q103" s="184">
        <v>0</v>
      </c>
      <c r="R103" s="184">
        <f>Q103*H103</f>
        <v>0</v>
      </c>
      <c r="S103" s="184">
        <v>0</v>
      </c>
      <c r="T103" s="185">
        <f>S103*H103</f>
        <v>0</v>
      </c>
      <c r="AR103" s="24" t="s">
        <v>373</v>
      </c>
      <c r="AT103" s="24" t="s">
        <v>188</v>
      </c>
      <c r="AU103" s="24" t="s">
        <v>193</v>
      </c>
      <c r="AY103" s="24" t="s">
        <v>185</v>
      </c>
      <c r="BE103" s="186">
        <f>IF(N103="základní",J103,0)</f>
        <v>0</v>
      </c>
      <c r="BF103" s="186">
        <f>IF(N103="snížená",J103,0)</f>
        <v>0</v>
      </c>
      <c r="BG103" s="186">
        <f>IF(N103="zákl. přenesená",J103,0)</f>
        <v>0</v>
      </c>
      <c r="BH103" s="186">
        <f>IF(N103="sníž. přenesená",J103,0)</f>
        <v>0</v>
      </c>
      <c r="BI103" s="186">
        <f>IF(N103="nulová",J103,0)</f>
        <v>0</v>
      </c>
      <c r="BJ103" s="24" t="s">
        <v>80</v>
      </c>
      <c r="BK103" s="186">
        <f>ROUND(I103*H103,2)</f>
        <v>0</v>
      </c>
      <c r="BL103" s="24" t="s">
        <v>373</v>
      </c>
      <c r="BM103" s="24" t="s">
        <v>82</v>
      </c>
    </row>
    <row r="104" spans="2:65" s="10" customFormat="1" ht="22.35" customHeight="1">
      <c r="B104" s="160"/>
      <c r="D104" s="161" t="s">
        <v>71</v>
      </c>
      <c r="E104" s="231" t="s">
        <v>3900</v>
      </c>
      <c r="F104" s="231" t="s">
        <v>5185</v>
      </c>
      <c r="I104" s="163"/>
      <c r="J104" s="232">
        <f>BK104</f>
        <v>0</v>
      </c>
      <c r="L104" s="160"/>
      <c r="M104" s="165"/>
      <c r="N104" s="166"/>
      <c r="O104" s="166"/>
      <c r="P104" s="167">
        <f>P105+P117+P130+P145+P159+P164+P176</f>
        <v>0</v>
      </c>
      <c r="Q104" s="166"/>
      <c r="R104" s="167">
        <f>R105+R117+R130+R145+R159+R164+R176</f>
        <v>0</v>
      </c>
      <c r="S104" s="166"/>
      <c r="T104" s="168">
        <f>T105+T117+T130+T145+T159+T164+T176</f>
        <v>0</v>
      </c>
      <c r="AR104" s="161" t="s">
        <v>82</v>
      </c>
      <c r="AT104" s="169" t="s">
        <v>71</v>
      </c>
      <c r="AU104" s="169" t="s">
        <v>82</v>
      </c>
      <c r="AY104" s="161" t="s">
        <v>185</v>
      </c>
      <c r="BK104" s="170">
        <f>BK105+BK117+BK130+BK145+BK159+BK164+BK176</f>
        <v>0</v>
      </c>
    </row>
    <row r="105" spans="2:65" s="14" customFormat="1" ht="14.45" customHeight="1">
      <c r="B105" s="245"/>
      <c r="D105" s="246" t="s">
        <v>71</v>
      </c>
      <c r="E105" s="246" t="s">
        <v>3925</v>
      </c>
      <c r="F105" s="246" t="s">
        <v>5186</v>
      </c>
      <c r="I105" s="247"/>
      <c r="J105" s="248">
        <f>BK105</f>
        <v>0</v>
      </c>
      <c r="L105" s="245"/>
      <c r="M105" s="249"/>
      <c r="N105" s="250"/>
      <c r="O105" s="250"/>
      <c r="P105" s="251">
        <f>SUM(P106:P116)</f>
        <v>0</v>
      </c>
      <c r="Q105" s="250"/>
      <c r="R105" s="251">
        <f>SUM(R106:R116)</f>
        <v>0</v>
      </c>
      <c r="S105" s="250"/>
      <c r="T105" s="252">
        <f>SUM(T106:T116)</f>
        <v>0</v>
      </c>
      <c r="AR105" s="253" t="s">
        <v>82</v>
      </c>
      <c r="AT105" s="254" t="s">
        <v>71</v>
      </c>
      <c r="AU105" s="254" t="s">
        <v>199</v>
      </c>
      <c r="AY105" s="253" t="s">
        <v>185</v>
      </c>
      <c r="BK105" s="255">
        <f>SUM(BK106:BK116)</f>
        <v>0</v>
      </c>
    </row>
    <row r="106" spans="2:65" s="1" customFormat="1" ht="22.5" customHeight="1">
      <c r="B106" s="174"/>
      <c r="C106" s="175" t="s">
        <v>72</v>
      </c>
      <c r="D106" s="175" t="s">
        <v>188</v>
      </c>
      <c r="E106" s="176" t="s">
        <v>5187</v>
      </c>
      <c r="F106" s="177" t="s">
        <v>5188</v>
      </c>
      <c r="G106" s="178" t="s">
        <v>254</v>
      </c>
      <c r="H106" s="179">
        <v>2</v>
      </c>
      <c r="I106" s="180"/>
      <c r="J106" s="181">
        <f t="shared" ref="J106:J116" si="0">ROUND(I106*H106,2)</f>
        <v>0</v>
      </c>
      <c r="K106" s="177" t="s">
        <v>5</v>
      </c>
      <c r="L106" s="41"/>
      <c r="M106" s="182" t="s">
        <v>5</v>
      </c>
      <c r="N106" s="183" t="s">
        <v>43</v>
      </c>
      <c r="O106" s="42"/>
      <c r="P106" s="184">
        <f t="shared" ref="P106:P116" si="1">O106*H106</f>
        <v>0</v>
      </c>
      <c r="Q106" s="184">
        <v>0</v>
      </c>
      <c r="R106" s="184">
        <f t="shared" ref="R106:R116" si="2">Q106*H106</f>
        <v>0</v>
      </c>
      <c r="S106" s="184">
        <v>0</v>
      </c>
      <c r="T106" s="185">
        <f t="shared" ref="T106:T116" si="3">S106*H106</f>
        <v>0</v>
      </c>
      <c r="AR106" s="24" t="s">
        <v>373</v>
      </c>
      <c r="AT106" s="24" t="s">
        <v>188</v>
      </c>
      <c r="AU106" s="24" t="s">
        <v>193</v>
      </c>
      <c r="AY106" s="24" t="s">
        <v>185</v>
      </c>
      <c r="BE106" s="186">
        <f t="shared" ref="BE106:BE116" si="4">IF(N106="základní",J106,0)</f>
        <v>0</v>
      </c>
      <c r="BF106" s="186">
        <f t="shared" ref="BF106:BF116" si="5">IF(N106="snížená",J106,0)</f>
        <v>0</v>
      </c>
      <c r="BG106" s="186">
        <f t="shared" ref="BG106:BG116" si="6">IF(N106="zákl. přenesená",J106,0)</f>
        <v>0</v>
      </c>
      <c r="BH106" s="186">
        <f t="shared" ref="BH106:BH116" si="7">IF(N106="sníž. přenesená",J106,0)</f>
        <v>0</v>
      </c>
      <c r="BI106" s="186">
        <f t="shared" ref="BI106:BI116" si="8">IF(N106="nulová",J106,0)</f>
        <v>0</v>
      </c>
      <c r="BJ106" s="24" t="s">
        <v>80</v>
      </c>
      <c r="BK106" s="186">
        <f t="shared" ref="BK106:BK116" si="9">ROUND(I106*H106,2)</f>
        <v>0</v>
      </c>
      <c r="BL106" s="24" t="s">
        <v>373</v>
      </c>
      <c r="BM106" s="24" t="s">
        <v>193</v>
      </c>
    </row>
    <row r="107" spans="2:65" s="1" customFormat="1" ht="22.5" customHeight="1">
      <c r="B107" s="174"/>
      <c r="C107" s="175" t="s">
        <v>72</v>
      </c>
      <c r="D107" s="175" t="s">
        <v>188</v>
      </c>
      <c r="E107" s="176" t="s">
        <v>5189</v>
      </c>
      <c r="F107" s="177" t="s">
        <v>5190</v>
      </c>
      <c r="G107" s="178" t="s">
        <v>254</v>
      </c>
      <c r="H107" s="179">
        <v>2</v>
      </c>
      <c r="I107" s="180"/>
      <c r="J107" s="181">
        <f t="shared" si="0"/>
        <v>0</v>
      </c>
      <c r="K107" s="177" t="s">
        <v>5</v>
      </c>
      <c r="L107" s="41"/>
      <c r="M107" s="182" t="s">
        <v>5</v>
      </c>
      <c r="N107" s="183" t="s">
        <v>43</v>
      </c>
      <c r="O107" s="42"/>
      <c r="P107" s="184">
        <f t="shared" si="1"/>
        <v>0</v>
      </c>
      <c r="Q107" s="184">
        <v>0</v>
      </c>
      <c r="R107" s="184">
        <f t="shared" si="2"/>
        <v>0</v>
      </c>
      <c r="S107" s="184">
        <v>0</v>
      </c>
      <c r="T107" s="185">
        <f t="shared" si="3"/>
        <v>0</v>
      </c>
      <c r="AR107" s="24" t="s">
        <v>373</v>
      </c>
      <c r="AT107" s="24" t="s">
        <v>188</v>
      </c>
      <c r="AU107" s="24" t="s">
        <v>193</v>
      </c>
      <c r="AY107" s="24" t="s">
        <v>185</v>
      </c>
      <c r="BE107" s="186">
        <f t="shared" si="4"/>
        <v>0</v>
      </c>
      <c r="BF107" s="186">
        <f t="shared" si="5"/>
        <v>0</v>
      </c>
      <c r="BG107" s="186">
        <f t="shared" si="6"/>
        <v>0</v>
      </c>
      <c r="BH107" s="186">
        <f t="shared" si="7"/>
        <v>0</v>
      </c>
      <c r="BI107" s="186">
        <f t="shared" si="8"/>
        <v>0</v>
      </c>
      <c r="BJ107" s="24" t="s">
        <v>80</v>
      </c>
      <c r="BK107" s="186">
        <f t="shared" si="9"/>
        <v>0</v>
      </c>
      <c r="BL107" s="24" t="s">
        <v>373</v>
      </c>
      <c r="BM107" s="24" t="s">
        <v>282</v>
      </c>
    </row>
    <row r="108" spans="2:65" s="1" customFormat="1" ht="22.5" customHeight="1">
      <c r="B108" s="174"/>
      <c r="C108" s="175" t="s">
        <v>72</v>
      </c>
      <c r="D108" s="175" t="s">
        <v>188</v>
      </c>
      <c r="E108" s="176" t="s">
        <v>5191</v>
      </c>
      <c r="F108" s="177" t="s">
        <v>5192</v>
      </c>
      <c r="G108" s="178" t="s">
        <v>254</v>
      </c>
      <c r="H108" s="179">
        <v>3</v>
      </c>
      <c r="I108" s="180"/>
      <c r="J108" s="181">
        <f t="shared" si="0"/>
        <v>0</v>
      </c>
      <c r="K108" s="177" t="s">
        <v>5</v>
      </c>
      <c r="L108" s="41"/>
      <c r="M108" s="182" t="s">
        <v>5</v>
      </c>
      <c r="N108" s="183" t="s">
        <v>43</v>
      </c>
      <c r="O108" s="42"/>
      <c r="P108" s="184">
        <f t="shared" si="1"/>
        <v>0</v>
      </c>
      <c r="Q108" s="184">
        <v>0</v>
      </c>
      <c r="R108" s="184">
        <f t="shared" si="2"/>
        <v>0</v>
      </c>
      <c r="S108" s="184">
        <v>0</v>
      </c>
      <c r="T108" s="185">
        <f t="shared" si="3"/>
        <v>0</v>
      </c>
      <c r="AR108" s="24" t="s">
        <v>373</v>
      </c>
      <c r="AT108" s="24" t="s">
        <v>188</v>
      </c>
      <c r="AU108" s="24" t="s">
        <v>193</v>
      </c>
      <c r="AY108" s="24" t="s">
        <v>185</v>
      </c>
      <c r="BE108" s="186">
        <f t="shared" si="4"/>
        <v>0</v>
      </c>
      <c r="BF108" s="186">
        <f t="shared" si="5"/>
        <v>0</v>
      </c>
      <c r="BG108" s="186">
        <f t="shared" si="6"/>
        <v>0</v>
      </c>
      <c r="BH108" s="186">
        <f t="shared" si="7"/>
        <v>0</v>
      </c>
      <c r="BI108" s="186">
        <f t="shared" si="8"/>
        <v>0</v>
      </c>
      <c r="BJ108" s="24" t="s">
        <v>80</v>
      </c>
      <c r="BK108" s="186">
        <f t="shared" si="9"/>
        <v>0</v>
      </c>
      <c r="BL108" s="24" t="s">
        <v>373</v>
      </c>
      <c r="BM108" s="24" t="s">
        <v>261</v>
      </c>
    </row>
    <row r="109" spans="2:65" s="1" customFormat="1" ht="22.5" customHeight="1">
      <c r="B109" s="174"/>
      <c r="C109" s="175" t="s">
        <v>72</v>
      </c>
      <c r="D109" s="175" t="s">
        <v>188</v>
      </c>
      <c r="E109" s="176" t="s">
        <v>5193</v>
      </c>
      <c r="F109" s="177" t="s">
        <v>5194</v>
      </c>
      <c r="G109" s="178" t="s">
        <v>254</v>
      </c>
      <c r="H109" s="179">
        <v>1</v>
      </c>
      <c r="I109" s="180"/>
      <c r="J109" s="181">
        <f t="shared" si="0"/>
        <v>0</v>
      </c>
      <c r="K109" s="177" t="s">
        <v>5</v>
      </c>
      <c r="L109" s="41"/>
      <c r="M109" s="182" t="s">
        <v>5</v>
      </c>
      <c r="N109" s="183" t="s">
        <v>43</v>
      </c>
      <c r="O109" s="42"/>
      <c r="P109" s="184">
        <f t="shared" si="1"/>
        <v>0</v>
      </c>
      <c r="Q109" s="184">
        <v>0</v>
      </c>
      <c r="R109" s="184">
        <f t="shared" si="2"/>
        <v>0</v>
      </c>
      <c r="S109" s="184">
        <v>0</v>
      </c>
      <c r="T109" s="185">
        <f t="shared" si="3"/>
        <v>0</v>
      </c>
      <c r="AR109" s="24" t="s">
        <v>373</v>
      </c>
      <c r="AT109" s="24" t="s">
        <v>188</v>
      </c>
      <c r="AU109" s="24" t="s">
        <v>193</v>
      </c>
      <c r="AY109" s="24" t="s">
        <v>185</v>
      </c>
      <c r="BE109" s="186">
        <f t="shared" si="4"/>
        <v>0</v>
      </c>
      <c r="BF109" s="186">
        <f t="shared" si="5"/>
        <v>0</v>
      </c>
      <c r="BG109" s="186">
        <f t="shared" si="6"/>
        <v>0</v>
      </c>
      <c r="BH109" s="186">
        <f t="shared" si="7"/>
        <v>0</v>
      </c>
      <c r="BI109" s="186">
        <f t="shared" si="8"/>
        <v>0</v>
      </c>
      <c r="BJ109" s="24" t="s">
        <v>80</v>
      </c>
      <c r="BK109" s="186">
        <f t="shared" si="9"/>
        <v>0</v>
      </c>
      <c r="BL109" s="24" t="s">
        <v>373</v>
      </c>
      <c r="BM109" s="24" t="s">
        <v>328</v>
      </c>
    </row>
    <row r="110" spans="2:65" s="1" customFormat="1" ht="22.5" customHeight="1">
      <c r="B110" s="174"/>
      <c r="C110" s="175" t="s">
        <v>72</v>
      </c>
      <c r="D110" s="175" t="s">
        <v>188</v>
      </c>
      <c r="E110" s="176" t="s">
        <v>5195</v>
      </c>
      <c r="F110" s="177" t="s">
        <v>5196</v>
      </c>
      <c r="G110" s="178" t="s">
        <v>254</v>
      </c>
      <c r="H110" s="179">
        <v>1</v>
      </c>
      <c r="I110" s="180"/>
      <c r="J110" s="181">
        <f t="shared" si="0"/>
        <v>0</v>
      </c>
      <c r="K110" s="177" t="s">
        <v>5</v>
      </c>
      <c r="L110" s="41"/>
      <c r="M110" s="182" t="s">
        <v>5</v>
      </c>
      <c r="N110" s="183" t="s">
        <v>43</v>
      </c>
      <c r="O110" s="42"/>
      <c r="P110" s="184">
        <f t="shared" si="1"/>
        <v>0</v>
      </c>
      <c r="Q110" s="184">
        <v>0</v>
      </c>
      <c r="R110" s="184">
        <f t="shared" si="2"/>
        <v>0</v>
      </c>
      <c r="S110" s="184">
        <v>0</v>
      </c>
      <c r="T110" s="185">
        <f t="shared" si="3"/>
        <v>0</v>
      </c>
      <c r="AR110" s="24" t="s">
        <v>373</v>
      </c>
      <c r="AT110" s="24" t="s">
        <v>188</v>
      </c>
      <c r="AU110" s="24" t="s">
        <v>193</v>
      </c>
      <c r="AY110" s="24" t="s">
        <v>185</v>
      </c>
      <c r="BE110" s="186">
        <f t="shared" si="4"/>
        <v>0</v>
      </c>
      <c r="BF110" s="186">
        <f t="shared" si="5"/>
        <v>0</v>
      </c>
      <c r="BG110" s="186">
        <f t="shared" si="6"/>
        <v>0</v>
      </c>
      <c r="BH110" s="186">
        <f t="shared" si="7"/>
        <v>0</v>
      </c>
      <c r="BI110" s="186">
        <f t="shared" si="8"/>
        <v>0</v>
      </c>
      <c r="BJ110" s="24" t="s">
        <v>80</v>
      </c>
      <c r="BK110" s="186">
        <f t="shared" si="9"/>
        <v>0</v>
      </c>
      <c r="BL110" s="24" t="s">
        <v>373</v>
      </c>
      <c r="BM110" s="24" t="s">
        <v>336</v>
      </c>
    </row>
    <row r="111" spans="2:65" s="1" customFormat="1" ht="22.5" customHeight="1">
      <c r="B111" s="174"/>
      <c r="C111" s="175" t="s">
        <v>72</v>
      </c>
      <c r="D111" s="175" t="s">
        <v>188</v>
      </c>
      <c r="E111" s="176" t="s">
        <v>5197</v>
      </c>
      <c r="F111" s="177" t="s">
        <v>5198</v>
      </c>
      <c r="G111" s="178" t="s">
        <v>254</v>
      </c>
      <c r="H111" s="179">
        <v>1</v>
      </c>
      <c r="I111" s="180"/>
      <c r="J111" s="181">
        <f t="shared" si="0"/>
        <v>0</v>
      </c>
      <c r="K111" s="177" t="s">
        <v>5</v>
      </c>
      <c r="L111" s="41"/>
      <c r="M111" s="182" t="s">
        <v>5</v>
      </c>
      <c r="N111" s="183" t="s">
        <v>43</v>
      </c>
      <c r="O111" s="42"/>
      <c r="P111" s="184">
        <f t="shared" si="1"/>
        <v>0</v>
      </c>
      <c r="Q111" s="184">
        <v>0</v>
      </c>
      <c r="R111" s="184">
        <f t="shared" si="2"/>
        <v>0</v>
      </c>
      <c r="S111" s="184">
        <v>0</v>
      </c>
      <c r="T111" s="185">
        <f t="shared" si="3"/>
        <v>0</v>
      </c>
      <c r="AR111" s="24" t="s">
        <v>373</v>
      </c>
      <c r="AT111" s="24" t="s">
        <v>188</v>
      </c>
      <c r="AU111" s="24" t="s">
        <v>193</v>
      </c>
      <c r="AY111" s="24" t="s">
        <v>185</v>
      </c>
      <c r="BE111" s="186">
        <f t="shared" si="4"/>
        <v>0</v>
      </c>
      <c r="BF111" s="186">
        <f t="shared" si="5"/>
        <v>0</v>
      </c>
      <c r="BG111" s="186">
        <f t="shared" si="6"/>
        <v>0</v>
      </c>
      <c r="BH111" s="186">
        <f t="shared" si="7"/>
        <v>0</v>
      </c>
      <c r="BI111" s="186">
        <f t="shared" si="8"/>
        <v>0</v>
      </c>
      <c r="BJ111" s="24" t="s">
        <v>80</v>
      </c>
      <c r="BK111" s="186">
        <f t="shared" si="9"/>
        <v>0</v>
      </c>
      <c r="BL111" s="24" t="s">
        <v>373</v>
      </c>
      <c r="BM111" s="24" t="s">
        <v>348</v>
      </c>
    </row>
    <row r="112" spans="2:65" s="1" customFormat="1" ht="22.5" customHeight="1">
      <c r="B112" s="174"/>
      <c r="C112" s="175" t="s">
        <v>72</v>
      </c>
      <c r="D112" s="175" t="s">
        <v>188</v>
      </c>
      <c r="E112" s="176" t="s">
        <v>5199</v>
      </c>
      <c r="F112" s="177" t="s">
        <v>5200</v>
      </c>
      <c r="G112" s="178" t="s">
        <v>254</v>
      </c>
      <c r="H112" s="179">
        <v>2</v>
      </c>
      <c r="I112" s="180"/>
      <c r="J112" s="181">
        <f t="shared" si="0"/>
        <v>0</v>
      </c>
      <c r="K112" s="177" t="s">
        <v>5</v>
      </c>
      <c r="L112" s="41"/>
      <c r="M112" s="182" t="s">
        <v>5</v>
      </c>
      <c r="N112" s="183" t="s">
        <v>43</v>
      </c>
      <c r="O112" s="42"/>
      <c r="P112" s="184">
        <f t="shared" si="1"/>
        <v>0</v>
      </c>
      <c r="Q112" s="184">
        <v>0</v>
      </c>
      <c r="R112" s="184">
        <f t="shared" si="2"/>
        <v>0</v>
      </c>
      <c r="S112" s="184">
        <v>0</v>
      </c>
      <c r="T112" s="185">
        <f t="shared" si="3"/>
        <v>0</v>
      </c>
      <c r="AR112" s="24" t="s">
        <v>373</v>
      </c>
      <c r="AT112" s="24" t="s">
        <v>188</v>
      </c>
      <c r="AU112" s="24" t="s">
        <v>193</v>
      </c>
      <c r="AY112" s="24" t="s">
        <v>185</v>
      </c>
      <c r="BE112" s="186">
        <f t="shared" si="4"/>
        <v>0</v>
      </c>
      <c r="BF112" s="186">
        <f t="shared" si="5"/>
        <v>0</v>
      </c>
      <c r="BG112" s="186">
        <f t="shared" si="6"/>
        <v>0</v>
      </c>
      <c r="BH112" s="186">
        <f t="shared" si="7"/>
        <v>0</v>
      </c>
      <c r="BI112" s="186">
        <f t="shared" si="8"/>
        <v>0</v>
      </c>
      <c r="BJ112" s="24" t="s">
        <v>80</v>
      </c>
      <c r="BK112" s="186">
        <f t="shared" si="9"/>
        <v>0</v>
      </c>
      <c r="BL112" s="24" t="s">
        <v>373</v>
      </c>
      <c r="BM112" s="24" t="s">
        <v>373</v>
      </c>
    </row>
    <row r="113" spans="2:65" s="1" customFormat="1" ht="22.5" customHeight="1">
      <c r="B113" s="174"/>
      <c r="C113" s="175" t="s">
        <v>72</v>
      </c>
      <c r="D113" s="175" t="s">
        <v>188</v>
      </c>
      <c r="E113" s="176" t="s">
        <v>5201</v>
      </c>
      <c r="F113" s="177" t="s">
        <v>5202</v>
      </c>
      <c r="G113" s="178" t="s">
        <v>254</v>
      </c>
      <c r="H113" s="179">
        <v>1</v>
      </c>
      <c r="I113" s="180"/>
      <c r="J113" s="181">
        <f t="shared" si="0"/>
        <v>0</v>
      </c>
      <c r="K113" s="177" t="s">
        <v>5</v>
      </c>
      <c r="L113" s="41"/>
      <c r="M113" s="182" t="s">
        <v>5</v>
      </c>
      <c r="N113" s="183" t="s">
        <v>43</v>
      </c>
      <c r="O113" s="42"/>
      <c r="P113" s="184">
        <f t="shared" si="1"/>
        <v>0</v>
      </c>
      <c r="Q113" s="184">
        <v>0</v>
      </c>
      <c r="R113" s="184">
        <f t="shared" si="2"/>
        <v>0</v>
      </c>
      <c r="S113" s="184">
        <v>0</v>
      </c>
      <c r="T113" s="185">
        <f t="shared" si="3"/>
        <v>0</v>
      </c>
      <c r="AR113" s="24" t="s">
        <v>373</v>
      </c>
      <c r="AT113" s="24" t="s">
        <v>188</v>
      </c>
      <c r="AU113" s="24" t="s">
        <v>193</v>
      </c>
      <c r="AY113" s="24" t="s">
        <v>185</v>
      </c>
      <c r="BE113" s="186">
        <f t="shared" si="4"/>
        <v>0</v>
      </c>
      <c r="BF113" s="186">
        <f t="shared" si="5"/>
        <v>0</v>
      </c>
      <c r="BG113" s="186">
        <f t="shared" si="6"/>
        <v>0</v>
      </c>
      <c r="BH113" s="186">
        <f t="shared" si="7"/>
        <v>0</v>
      </c>
      <c r="BI113" s="186">
        <f t="shared" si="8"/>
        <v>0</v>
      </c>
      <c r="BJ113" s="24" t="s">
        <v>80</v>
      </c>
      <c r="BK113" s="186">
        <f t="shared" si="9"/>
        <v>0</v>
      </c>
      <c r="BL113" s="24" t="s">
        <v>373</v>
      </c>
      <c r="BM113" s="24" t="s">
        <v>397</v>
      </c>
    </row>
    <row r="114" spans="2:65" s="1" customFormat="1" ht="22.5" customHeight="1">
      <c r="B114" s="174"/>
      <c r="C114" s="175" t="s">
        <v>72</v>
      </c>
      <c r="D114" s="175" t="s">
        <v>188</v>
      </c>
      <c r="E114" s="176" t="s">
        <v>5203</v>
      </c>
      <c r="F114" s="177" t="s">
        <v>5204</v>
      </c>
      <c r="G114" s="178" t="s">
        <v>254</v>
      </c>
      <c r="H114" s="179">
        <v>1</v>
      </c>
      <c r="I114" s="180"/>
      <c r="J114" s="181">
        <f t="shared" si="0"/>
        <v>0</v>
      </c>
      <c r="K114" s="177" t="s">
        <v>5</v>
      </c>
      <c r="L114" s="41"/>
      <c r="M114" s="182" t="s">
        <v>5</v>
      </c>
      <c r="N114" s="183" t="s">
        <v>43</v>
      </c>
      <c r="O114" s="42"/>
      <c r="P114" s="184">
        <f t="shared" si="1"/>
        <v>0</v>
      </c>
      <c r="Q114" s="184">
        <v>0</v>
      </c>
      <c r="R114" s="184">
        <f t="shared" si="2"/>
        <v>0</v>
      </c>
      <c r="S114" s="184">
        <v>0</v>
      </c>
      <c r="T114" s="185">
        <f t="shared" si="3"/>
        <v>0</v>
      </c>
      <c r="AR114" s="24" t="s">
        <v>373</v>
      </c>
      <c r="AT114" s="24" t="s">
        <v>188</v>
      </c>
      <c r="AU114" s="24" t="s">
        <v>193</v>
      </c>
      <c r="AY114" s="24" t="s">
        <v>185</v>
      </c>
      <c r="BE114" s="186">
        <f t="shared" si="4"/>
        <v>0</v>
      </c>
      <c r="BF114" s="186">
        <f t="shared" si="5"/>
        <v>0</v>
      </c>
      <c r="BG114" s="186">
        <f t="shared" si="6"/>
        <v>0</v>
      </c>
      <c r="BH114" s="186">
        <f t="shared" si="7"/>
        <v>0</v>
      </c>
      <c r="BI114" s="186">
        <f t="shared" si="8"/>
        <v>0</v>
      </c>
      <c r="BJ114" s="24" t="s">
        <v>80</v>
      </c>
      <c r="BK114" s="186">
        <f t="shared" si="9"/>
        <v>0</v>
      </c>
      <c r="BL114" s="24" t="s">
        <v>373</v>
      </c>
      <c r="BM114" s="24" t="s">
        <v>411</v>
      </c>
    </row>
    <row r="115" spans="2:65" s="1" customFormat="1" ht="22.5" customHeight="1">
      <c r="B115" s="174"/>
      <c r="C115" s="175" t="s">
        <v>72</v>
      </c>
      <c r="D115" s="175" t="s">
        <v>188</v>
      </c>
      <c r="E115" s="176" t="s">
        <v>5205</v>
      </c>
      <c r="F115" s="177" t="s">
        <v>5206</v>
      </c>
      <c r="G115" s="178" t="s">
        <v>254</v>
      </c>
      <c r="H115" s="179">
        <v>1</v>
      </c>
      <c r="I115" s="180"/>
      <c r="J115" s="181">
        <f t="shared" si="0"/>
        <v>0</v>
      </c>
      <c r="K115" s="177" t="s">
        <v>5</v>
      </c>
      <c r="L115" s="41"/>
      <c r="M115" s="182" t="s">
        <v>5</v>
      </c>
      <c r="N115" s="183" t="s">
        <v>43</v>
      </c>
      <c r="O115" s="42"/>
      <c r="P115" s="184">
        <f t="shared" si="1"/>
        <v>0</v>
      </c>
      <c r="Q115" s="184">
        <v>0</v>
      </c>
      <c r="R115" s="184">
        <f t="shared" si="2"/>
        <v>0</v>
      </c>
      <c r="S115" s="184">
        <v>0</v>
      </c>
      <c r="T115" s="185">
        <f t="shared" si="3"/>
        <v>0</v>
      </c>
      <c r="AR115" s="24" t="s">
        <v>373</v>
      </c>
      <c r="AT115" s="24" t="s">
        <v>188</v>
      </c>
      <c r="AU115" s="24" t="s">
        <v>193</v>
      </c>
      <c r="AY115" s="24" t="s">
        <v>185</v>
      </c>
      <c r="BE115" s="186">
        <f t="shared" si="4"/>
        <v>0</v>
      </c>
      <c r="BF115" s="186">
        <f t="shared" si="5"/>
        <v>0</v>
      </c>
      <c r="BG115" s="186">
        <f t="shared" si="6"/>
        <v>0</v>
      </c>
      <c r="BH115" s="186">
        <f t="shared" si="7"/>
        <v>0</v>
      </c>
      <c r="BI115" s="186">
        <f t="shared" si="8"/>
        <v>0</v>
      </c>
      <c r="BJ115" s="24" t="s">
        <v>80</v>
      </c>
      <c r="BK115" s="186">
        <f t="shared" si="9"/>
        <v>0</v>
      </c>
      <c r="BL115" s="24" t="s">
        <v>373</v>
      </c>
      <c r="BM115" s="24" t="s">
        <v>794</v>
      </c>
    </row>
    <row r="116" spans="2:65" s="1" customFormat="1" ht="22.5" customHeight="1">
      <c r="B116" s="174"/>
      <c r="C116" s="175" t="s">
        <v>72</v>
      </c>
      <c r="D116" s="175" t="s">
        <v>188</v>
      </c>
      <c r="E116" s="176" t="s">
        <v>5207</v>
      </c>
      <c r="F116" s="177" t="s">
        <v>5208</v>
      </c>
      <c r="G116" s="178" t="s">
        <v>254</v>
      </c>
      <c r="H116" s="179">
        <v>1</v>
      </c>
      <c r="I116" s="180"/>
      <c r="J116" s="181">
        <f t="shared" si="0"/>
        <v>0</v>
      </c>
      <c r="K116" s="177" t="s">
        <v>5</v>
      </c>
      <c r="L116" s="41"/>
      <c r="M116" s="182" t="s">
        <v>5</v>
      </c>
      <c r="N116" s="183" t="s">
        <v>43</v>
      </c>
      <c r="O116" s="42"/>
      <c r="P116" s="184">
        <f t="shared" si="1"/>
        <v>0</v>
      </c>
      <c r="Q116" s="184">
        <v>0</v>
      </c>
      <c r="R116" s="184">
        <f t="shared" si="2"/>
        <v>0</v>
      </c>
      <c r="S116" s="184">
        <v>0</v>
      </c>
      <c r="T116" s="185">
        <f t="shared" si="3"/>
        <v>0</v>
      </c>
      <c r="AR116" s="24" t="s">
        <v>373</v>
      </c>
      <c r="AT116" s="24" t="s">
        <v>188</v>
      </c>
      <c r="AU116" s="24" t="s">
        <v>193</v>
      </c>
      <c r="AY116" s="24" t="s">
        <v>185</v>
      </c>
      <c r="BE116" s="186">
        <f t="shared" si="4"/>
        <v>0</v>
      </c>
      <c r="BF116" s="186">
        <f t="shared" si="5"/>
        <v>0</v>
      </c>
      <c r="BG116" s="186">
        <f t="shared" si="6"/>
        <v>0</v>
      </c>
      <c r="BH116" s="186">
        <f t="shared" si="7"/>
        <v>0</v>
      </c>
      <c r="BI116" s="186">
        <f t="shared" si="8"/>
        <v>0</v>
      </c>
      <c r="BJ116" s="24" t="s">
        <v>80</v>
      </c>
      <c r="BK116" s="186">
        <f t="shared" si="9"/>
        <v>0</v>
      </c>
      <c r="BL116" s="24" t="s">
        <v>373</v>
      </c>
      <c r="BM116" s="24" t="s">
        <v>808</v>
      </c>
    </row>
    <row r="117" spans="2:65" s="14" customFormat="1" ht="21.6" customHeight="1">
      <c r="B117" s="245"/>
      <c r="D117" s="246" t="s">
        <v>71</v>
      </c>
      <c r="E117" s="246" t="s">
        <v>3933</v>
      </c>
      <c r="F117" s="246" t="s">
        <v>5209</v>
      </c>
      <c r="I117" s="247"/>
      <c r="J117" s="248">
        <f>BK117</f>
        <v>0</v>
      </c>
      <c r="L117" s="245"/>
      <c r="M117" s="249"/>
      <c r="N117" s="250"/>
      <c r="O117" s="250"/>
      <c r="P117" s="251">
        <f>SUM(P118:P129)</f>
        <v>0</v>
      </c>
      <c r="Q117" s="250"/>
      <c r="R117" s="251">
        <f>SUM(R118:R129)</f>
        <v>0</v>
      </c>
      <c r="S117" s="250"/>
      <c r="T117" s="252">
        <f>SUM(T118:T129)</f>
        <v>0</v>
      </c>
      <c r="AR117" s="253" t="s">
        <v>82</v>
      </c>
      <c r="AT117" s="254" t="s">
        <v>71</v>
      </c>
      <c r="AU117" s="254" t="s">
        <v>199</v>
      </c>
      <c r="AY117" s="253" t="s">
        <v>185</v>
      </c>
      <c r="BK117" s="255">
        <f>SUM(BK118:BK129)</f>
        <v>0</v>
      </c>
    </row>
    <row r="118" spans="2:65" s="1" customFormat="1" ht="22.5" customHeight="1">
      <c r="B118" s="174"/>
      <c r="C118" s="175" t="s">
        <v>72</v>
      </c>
      <c r="D118" s="175" t="s">
        <v>188</v>
      </c>
      <c r="E118" s="176" t="s">
        <v>5210</v>
      </c>
      <c r="F118" s="177" t="s">
        <v>5188</v>
      </c>
      <c r="G118" s="178" t="s">
        <v>254</v>
      </c>
      <c r="H118" s="179">
        <v>2</v>
      </c>
      <c r="I118" s="180"/>
      <c r="J118" s="181">
        <f t="shared" ref="J118:J129" si="10">ROUND(I118*H118,2)</f>
        <v>0</v>
      </c>
      <c r="K118" s="177" t="s">
        <v>5</v>
      </c>
      <c r="L118" s="41"/>
      <c r="M118" s="182" t="s">
        <v>5</v>
      </c>
      <c r="N118" s="183" t="s">
        <v>43</v>
      </c>
      <c r="O118" s="42"/>
      <c r="P118" s="184">
        <f t="shared" ref="P118:P129" si="11">O118*H118</f>
        <v>0</v>
      </c>
      <c r="Q118" s="184">
        <v>0</v>
      </c>
      <c r="R118" s="184">
        <f t="shared" ref="R118:R129" si="12">Q118*H118</f>
        <v>0</v>
      </c>
      <c r="S118" s="184">
        <v>0</v>
      </c>
      <c r="T118" s="185">
        <f t="shared" ref="T118:T129" si="13">S118*H118</f>
        <v>0</v>
      </c>
      <c r="AR118" s="24" t="s">
        <v>373</v>
      </c>
      <c r="AT118" s="24" t="s">
        <v>188</v>
      </c>
      <c r="AU118" s="24" t="s">
        <v>193</v>
      </c>
      <c r="AY118" s="24" t="s">
        <v>185</v>
      </c>
      <c r="BE118" s="186">
        <f t="shared" ref="BE118:BE129" si="14">IF(N118="základní",J118,0)</f>
        <v>0</v>
      </c>
      <c r="BF118" s="186">
        <f t="shared" ref="BF118:BF129" si="15">IF(N118="snížená",J118,0)</f>
        <v>0</v>
      </c>
      <c r="BG118" s="186">
        <f t="shared" ref="BG118:BG129" si="16">IF(N118="zákl. přenesená",J118,0)</f>
        <v>0</v>
      </c>
      <c r="BH118" s="186">
        <f t="shared" ref="BH118:BH129" si="17">IF(N118="sníž. přenesená",J118,0)</f>
        <v>0</v>
      </c>
      <c r="BI118" s="186">
        <f t="shared" ref="BI118:BI129" si="18">IF(N118="nulová",J118,0)</f>
        <v>0</v>
      </c>
      <c r="BJ118" s="24" t="s">
        <v>80</v>
      </c>
      <c r="BK118" s="186">
        <f t="shared" ref="BK118:BK129" si="19">ROUND(I118*H118,2)</f>
        <v>0</v>
      </c>
      <c r="BL118" s="24" t="s">
        <v>373</v>
      </c>
      <c r="BM118" s="24" t="s">
        <v>817</v>
      </c>
    </row>
    <row r="119" spans="2:65" s="1" customFormat="1" ht="22.5" customHeight="1">
      <c r="B119" s="174"/>
      <c r="C119" s="175" t="s">
        <v>72</v>
      </c>
      <c r="D119" s="175" t="s">
        <v>188</v>
      </c>
      <c r="E119" s="176" t="s">
        <v>5211</v>
      </c>
      <c r="F119" s="177" t="s">
        <v>5190</v>
      </c>
      <c r="G119" s="178" t="s">
        <v>254</v>
      </c>
      <c r="H119" s="179">
        <v>2</v>
      </c>
      <c r="I119" s="180"/>
      <c r="J119" s="181">
        <f t="shared" si="10"/>
        <v>0</v>
      </c>
      <c r="K119" s="177" t="s">
        <v>5</v>
      </c>
      <c r="L119" s="41"/>
      <c r="M119" s="182" t="s">
        <v>5</v>
      </c>
      <c r="N119" s="183" t="s">
        <v>43</v>
      </c>
      <c r="O119" s="42"/>
      <c r="P119" s="184">
        <f t="shared" si="11"/>
        <v>0</v>
      </c>
      <c r="Q119" s="184">
        <v>0</v>
      </c>
      <c r="R119" s="184">
        <f t="shared" si="12"/>
        <v>0</v>
      </c>
      <c r="S119" s="184">
        <v>0</v>
      </c>
      <c r="T119" s="185">
        <f t="shared" si="13"/>
        <v>0</v>
      </c>
      <c r="AR119" s="24" t="s">
        <v>373</v>
      </c>
      <c r="AT119" s="24" t="s">
        <v>188</v>
      </c>
      <c r="AU119" s="24" t="s">
        <v>193</v>
      </c>
      <c r="AY119" s="24" t="s">
        <v>185</v>
      </c>
      <c r="BE119" s="186">
        <f t="shared" si="14"/>
        <v>0</v>
      </c>
      <c r="BF119" s="186">
        <f t="shared" si="15"/>
        <v>0</v>
      </c>
      <c r="BG119" s="186">
        <f t="shared" si="16"/>
        <v>0</v>
      </c>
      <c r="BH119" s="186">
        <f t="shared" si="17"/>
        <v>0</v>
      </c>
      <c r="BI119" s="186">
        <f t="shared" si="18"/>
        <v>0</v>
      </c>
      <c r="BJ119" s="24" t="s">
        <v>80</v>
      </c>
      <c r="BK119" s="186">
        <f t="shared" si="19"/>
        <v>0</v>
      </c>
      <c r="BL119" s="24" t="s">
        <v>373</v>
      </c>
      <c r="BM119" s="24" t="s">
        <v>826</v>
      </c>
    </row>
    <row r="120" spans="2:65" s="1" customFormat="1" ht="22.5" customHeight="1">
      <c r="B120" s="174"/>
      <c r="C120" s="175" t="s">
        <v>72</v>
      </c>
      <c r="D120" s="175" t="s">
        <v>188</v>
      </c>
      <c r="E120" s="176" t="s">
        <v>5212</v>
      </c>
      <c r="F120" s="177" t="s">
        <v>5192</v>
      </c>
      <c r="G120" s="178" t="s">
        <v>254</v>
      </c>
      <c r="H120" s="179">
        <v>3</v>
      </c>
      <c r="I120" s="180"/>
      <c r="J120" s="181">
        <f t="shared" si="10"/>
        <v>0</v>
      </c>
      <c r="K120" s="177" t="s">
        <v>5</v>
      </c>
      <c r="L120" s="41"/>
      <c r="M120" s="182" t="s">
        <v>5</v>
      </c>
      <c r="N120" s="183" t="s">
        <v>43</v>
      </c>
      <c r="O120" s="42"/>
      <c r="P120" s="184">
        <f t="shared" si="11"/>
        <v>0</v>
      </c>
      <c r="Q120" s="184">
        <v>0</v>
      </c>
      <c r="R120" s="184">
        <f t="shared" si="12"/>
        <v>0</v>
      </c>
      <c r="S120" s="184">
        <v>0</v>
      </c>
      <c r="T120" s="185">
        <f t="shared" si="13"/>
        <v>0</v>
      </c>
      <c r="AR120" s="24" t="s">
        <v>373</v>
      </c>
      <c r="AT120" s="24" t="s">
        <v>188</v>
      </c>
      <c r="AU120" s="24" t="s">
        <v>193</v>
      </c>
      <c r="AY120" s="24" t="s">
        <v>185</v>
      </c>
      <c r="BE120" s="186">
        <f t="shared" si="14"/>
        <v>0</v>
      </c>
      <c r="BF120" s="186">
        <f t="shared" si="15"/>
        <v>0</v>
      </c>
      <c r="BG120" s="186">
        <f t="shared" si="16"/>
        <v>0</v>
      </c>
      <c r="BH120" s="186">
        <f t="shared" si="17"/>
        <v>0</v>
      </c>
      <c r="BI120" s="186">
        <f t="shared" si="18"/>
        <v>0</v>
      </c>
      <c r="BJ120" s="24" t="s">
        <v>80</v>
      </c>
      <c r="BK120" s="186">
        <f t="shared" si="19"/>
        <v>0</v>
      </c>
      <c r="BL120" s="24" t="s">
        <v>373</v>
      </c>
      <c r="BM120" s="24" t="s">
        <v>913</v>
      </c>
    </row>
    <row r="121" spans="2:65" s="1" customFormat="1" ht="22.5" customHeight="1">
      <c r="B121" s="174"/>
      <c r="C121" s="175" t="s">
        <v>72</v>
      </c>
      <c r="D121" s="175" t="s">
        <v>188</v>
      </c>
      <c r="E121" s="176" t="s">
        <v>5213</v>
      </c>
      <c r="F121" s="177" t="s">
        <v>5194</v>
      </c>
      <c r="G121" s="178" t="s">
        <v>254</v>
      </c>
      <c r="H121" s="179">
        <v>1</v>
      </c>
      <c r="I121" s="180"/>
      <c r="J121" s="181">
        <f t="shared" si="10"/>
        <v>0</v>
      </c>
      <c r="K121" s="177" t="s">
        <v>5</v>
      </c>
      <c r="L121" s="41"/>
      <c r="M121" s="182" t="s">
        <v>5</v>
      </c>
      <c r="N121" s="183" t="s">
        <v>43</v>
      </c>
      <c r="O121" s="42"/>
      <c r="P121" s="184">
        <f t="shared" si="11"/>
        <v>0</v>
      </c>
      <c r="Q121" s="184">
        <v>0</v>
      </c>
      <c r="R121" s="184">
        <f t="shared" si="12"/>
        <v>0</v>
      </c>
      <c r="S121" s="184">
        <v>0</v>
      </c>
      <c r="T121" s="185">
        <f t="shared" si="13"/>
        <v>0</v>
      </c>
      <c r="AR121" s="24" t="s">
        <v>373</v>
      </c>
      <c r="AT121" s="24" t="s">
        <v>188</v>
      </c>
      <c r="AU121" s="24" t="s">
        <v>193</v>
      </c>
      <c r="AY121" s="24" t="s">
        <v>185</v>
      </c>
      <c r="BE121" s="186">
        <f t="shared" si="14"/>
        <v>0</v>
      </c>
      <c r="BF121" s="186">
        <f t="shared" si="15"/>
        <v>0</v>
      </c>
      <c r="BG121" s="186">
        <f t="shared" si="16"/>
        <v>0</v>
      </c>
      <c r="BH121" s="186">
        <f t="shared" si="17"/>
        <v>0</v>
      </c>
      <c r="BI121" s="186">
        <f t="shared" si="18"/>
        <v>0</v>
      </c>
      <c r="BJ121" s="24" t="s">
        <v>80</v>
      </c>
      <c r="BK121" s="186">
        <f t="shared" si="19"/>
        <v>0</v>
      </c>
      <c r="BL121" s="24" t="s">
        <v>373</v>
      </c>
      <c r="BM121" s="24" t="s">
        <v>932</v>
      </c>
    </row>
    <row r="122" spans="2:65" s="1" customFormat="1" ht="22.5" customHeight="1">
      <c r="B122" s="174"/>
      <c r="C122" s="175" t="s">
        <v>72</v>
      </c>
      <c r="D122" s="175" t="s">
        <v>188</v>
      </c>
      <c r="E122" s="176" t="s">
        <v>5214</v>
      </c>
      <c r="F122" s="177" t="s">
        <v>5196</v>
      </c>
      <c r="G122" s="178" t="s">
        <v>254</v>
      </c>
      <c r="H122" s="179">
        <v>1</v>
      </c>
      <c r="I122" s="180"/>
      <c r="J122" s="181">
        <f t="shared" si="10"/>
        <v>0</v>
      </c>
      <c r="K122" s="177" t="s">
        <v>5</v>
      </c>
      <c r="L122" s="41"/>
      <c r="M122" s="182" t="s">
        <v>5</v>
      </c>
      <c r="N122" s="183" t="s">
        <v>43</v>
      </c>
      <c r="O122" s="42"/>
      <c r="P122" s="184">
        <f t="shared" si="11"/>
        <v>0</v>
      </c>
      <c r="Q122" s="184">
        <v>0</v>
      </c>
      <c r="R122" s="184">
        <f t="shared" si="12"/>
        <v>0</v>
      </c>
      <c r="S122" s="184">
        <v>0</v>
      </c>
      <c r="T122" s="185">
        <f t="shared" si="13"/>
        <v>0</v>
      </c>
      <c r="AR122" s="24" t="s">
        <v>373</v>
      </c>
      <c r="AT122" s="24" t="s">
        <v>188</v>
      </c>
      <c r="AU122" s="24" t="s">
        <v>193</v>
      </c>
      <c r="AY122" s="24" t="s">
        <v>185</v>
      </c>
      <c r="BE122" s="186">
        <f t="shared" si="14"/>
        <v>0</v>
      </c>
      <c r="BF122" s="186">
        <f t="shared" si="15"/>
        <v>0</v>
      </c>
      <c r="BG122" s="186">
        <f t="shared" si="16"/>
        <v>0</v>
      </c>
      <c r="BH122" s="186">
        <f t="shared" si="17"/>
        <v>0</v>
      </c>
      <c r="BI122" s="186">
        <f t="shared" si="18"/>
        <v>0</v>
      </c>
      <c r="BJ122" s="24" t="s">
        <v>80</v>
      </c>
      <c r="BK122" s="186">
        <f t="shared" si="19"/>
        <v>0</v>
      </c>
      <c r="BL122" s="24" t="s">
        <v>373</v>
      </c>
      <c r="BM122" s="24" t="s">
        <v>944</v>
      </c>
    </row>
    <row r="123" spans="2:65" s="1" customFormat="1" ht="22.5" customHeight="1">
      <c r="B123" s="174"/>
      <c r="C123" s="175" t="s">
        <v>72</v>
      </c>
      <c r="D123" s="175" t="s">
        <v>188</v>
      </c>
      <c r="E123" s="176" t="s">
        <v>5215</v>
      </c>
      <c r="F123" s="177" t="s">
        <v>5216</v>
      </c>
      <c r="G123" s="178" t="s">
        <v>254</v>
      </c>
      <c r="H123" s="179">
        <v>1</v>
      </c>
      <c r="I123" s="180"/>
      <c r="J123" s="181">
        <f t="shared" si="10"/>
        <v>0</v>
      </c>
      <c r="K123" s="177" t="s">
        <v>5</v>
      </c>
      <c r="L123" s="41"/>
      <c r="M123" s="182" t="s">
        <v>5</v>
      </c>
      <c r="N123" s="183" t="s">
        <v>43</v>
      </c>
      <c r="O123" s="42"/>
      <c r="P123" s="184">
        <f t="shared" si="11"/>
        <v>0</v>
      </c>
      <c r="Q123" s="184">
        <v>0</v>
      </c>
      <c r="R123" s="184">
        <f t="shared" si="12"/>
        <v>0</v>
      </c>
      <c r="S123" s="184">
        <v>0</v>
      </c>
      <c r="T123" s="185">
        <f t="shared" si="13"/>
        <v>0</v>
      </c>
      <c r="AR123" s="24" t="s">
        <v>373</v>
      </c>
      <c r="AT123" s="24" t="s">
        <v>188</v>
      </c>
      <c r="AU123" s="24" t="s">
        <v>193</v>
      </c>
      <c r="AY123" s="24" t="s">
        <v>185</v>
      </c>
      <c r="BE123" s="186">
        <f t="shared" si="14"/>
        <v>0</v>
      </c>
      <c r="BF123" s="186">
        <f t="shared" si="15"/>
        <v>0</v>
      </c>
      <c r="BG123" s="186">
        <f t="shared" si="16"/>
        <v>0</v>
      </c>
      <c r="BH123" s="186">
        <f t="shared" si="17"/>
        <v>0</v>
      </c>
      <c r="BI123" s="186">
        <f t="shared" si="18"/>
        <v>0</v>
      </c>
      <c r="BJ123" s="24" t="s">
        <v>80</v>
      </c>
      <c r="BK123" s="186">
        <f t="shared" si="19"/>
        <v>0</v>
      </c>
      <c r="BL123" s="24" t="s">
        <v>373</v>
      </c>
      <c r="BM123" s="24" t="s">
        <v>956</v>
      </c>
    </row>
    <row r="124" spans="2:65" s="1" customFormat="1" ht="22.5" customHeight="1">
      <c r="B124" s="174"/>
      <c r="C124" s="175" t="s">
        <v>72</v>
      </c>
      <c r="D124" s="175" t="s">
        <v>188</v>
      </c>
      <c r="E124" s="176" t="s">
        <v>5199</v>
      </c>
      <c r="F124" s="177" t="s">
        <v>5200</v>
      </c>
      <c r="G124" s="178" t="s">
        <v>254</v>
      </c>
      <c r="H124" s="179">
        <v>2</v>
      </c>
      <c r="I124" s="180"/>
      <c r="J124" s="181">
        <f t="shared" si="10"/>
        <v>0</v>
      </c>
      <c r="K124" s="177" t="s">
        <v>5</v>
      </c>
      <c r="L124" s="41"/>
      <c r="M124" s="182" t="s">
        <v>5</v>
      </c>
      <c r="N124" s="183" t="s">
        <v>43</v>
      </c>
      <c r="O124" s="42"/>
      <c r="P124" s="184">
        <f t="shared" si="11"/>
        <v>0</v>
      </c>
      <c r="Q124" s="184">
        <v>0</v>
      </c>
      <c r="R124" s="184">
        <f t="shared" si="12"/>
        <v>0</v>
      </c>
      <c r="S124" s="184">
        <v>0</v>
      </c>
      <c r="T124" s="185">
        <f t="shared" si="13"/>
        <v>0</v>
      </c>
      <c r="AR124" s="24" t="s">
        <v>373</v>
      </c>
      <c r="AT124" s="24" t="s">
        <v>188</v>
      </c>
      <c r="AU124" s="24" t="s">
        <v>193</v>
      </c>
      <c r="AY124" s="24" t="s">
        <v>185</v>
      </c>
      <c r="BE124" s="186">
        <f t="shared" si="14"/>
        <v>0</v>
      </c>
      <c r="BF124" s="186">
        <f t="shared" si="15"/>
        <v>0</v>
      </c>
      <c r="BG124" s="186">
        <f t="shared" si="16"/>
        <v>0</v>
      </c>
      <c r="BH124" s="186">
        <f t="shared" si="17"/>
        <v>0</v>
      </c>
      <c r="BI124" s="186">
        <f t="shared" si="18"/>
        <v>0</v>
      </c>
      <c r="BJ124" s="24" t="s">
        <v>80</v>
      </c>
      <c r="BK124" s="186">
        <f t="shared" si="19"/>
        <v>0</v>
      </c>
      <c r="BL124" s="24" t="s">
        <v>373</v>
      </c>
      <c r="BM124" s="24" t="s">
        <v>964</v>
      </c>
    </row>
    <row r="125" spans="2:65" s="1" customFormat="1" ht="22.5" customHeight="1">
      <c r="B125" s="174"/>
      <c r="C125" s="175" t="s">
        <v>72</v>
      </c>
      <c r="D125" s="175" t="s">
        <v>188</v>
      </c>
      <c r="E125" s="176" t="s">
        <v>5217</v>
      </c>
      <c r="F125" s="177" t="s">
        <v>5204</v>
      </c>
      <c r="G125" s="178" t="s">
        <v>254</v>
      </c>
      <c r="H125" s="179">
        <v>1</v>
      </c>
      <c r="I125" s="180"/>
      <c r="J125" s="181">
        <f t="shared" si="10"/>
        <v>0</v>
      </c>
      <c r="K125" s="177" t="s">
        <v>5</v>
      </c>
      <c r="L125" s="41"/>
      <c r="M125" s="182" t="s">
        <v>5</v>
      </c>
      <c r="N125" s="183" t="s">
        <v>43</v>
      </c>
      <c r="O125" s="42"/>
      <c r="P125" s="184">
        <f t="shared" si="11"/>
        <v>0</v>
      </c>
      <c r="Q125" s="184">
        <v>0</v>
      </c>
      <c r="R125" s="184">
        <f t="shared" si="12"/>
        <v>0</v>
      </c>
      <c r="S125" s="184">
        <v>0</v>
      </c>
      <c r="T125" s="185">
        <f t="shared" si="13"/>
        <v>0</v>
      </c>
      <c r="AR125" s="24" t="s">
        <v>373</v>
      </c>
      <c r="AT125" s="24" t="s">
        <v>188</v>
      </c>
      <c r="AU125" s="24" t="s">
        <v>193</v>
      </c>
      <c r="AY125" s="24" t="s">
        <v>185</v>
      </c>
      <c r="BE125" s="186">
        <f t="shared" si="14"/>
        <v>0</v>
      </c>
      <c r="BF125" s="186">
        <f t="shared" si="15"/>
        <v>0</v>
      </c>
      <c r="BG125" s="186">
        <f t="shared" si="16"/>
        <v>0</v>
      </c>
      <c r="BH125" s="186">
        <f t="shared" si="17"/>
        <v>0</v>
      </c>
      <c r="BI125" s="186">
        <f t="shared" si="18"/>
        <v>0</v>
      </c>
      <c r="BJ125" s="24" t="s">
        <v>80</v>
      </c>
      <c r="BK125" s="186">
        <f t="shared" si="19"/>
        <v>0</v>
      </c>
      <c r="BL125" s="24" t="s">
        <v>373</v>
      </c>
      <c r="BM125" s="24" t="s">
        <v>974</v>
      </c>
    </row>
    <row r="126" spans="2:65" s="1" customFormat="1" ht="22.5" customHeight="1">
      <c r="B126" s="174"/>
      <c r="C126" s="175" t="s">
        <v>72</v>
      </c>
      <c r="D126" s="175" t="s">
        <v>188</v>
      </c>
      <c r="E126" s="176" t="s">
        <v>5218</v>
      </c>
      <c r="F126" s="177" t="s">
        <v>5219</v>
      </c>
      <c r="G126" s="178" t="s">
        <v>254</v>
      </c>
      <c r="H126" s="179">
        <v>1</v>
      </c>
      <c r="I126" s="180"/>
      <c r="J126" s="181">
        <f t="shared" si="10"/>
        <v>0</v>
      </c>
      <c r="K126" s="177" t="s">
        <v>5</v>
      </c>
      <c r="L126" s="41"/>
      <c r="M126" s="182" t="s">
        <v>5</v>
      </c>
      <c r="N126" s="183" t="s">
        <v>43</v>
      </c>
      <c r="O126" s="42"/>
      <c r="P126" s="184">
        <f t="shared" si="11"/>
        <v>0</v>
      </c>
      <c r="Q126" s="184">
        <v>0</v>
      </c>
      <c r="R126" s="184">
        <f t="shared" si="12"/>
        <v>0</v>
      </c>
      <c r="S126" s="184">
        <v>0</v>
      </c>
      <c r="T126" s="185">
        <f t="shared" si="13"/>
        <v>0</v>
      </c>
      <c r="AR126" s="24" t="s">
        <v>373</v>
      </c>
      <c r="AT126" s="24" t="s">
        <v>188</v>
      </c>
      <c r="AU126" s="24" t="s">
        <v>193</v>
      </c>
      <c r="AY126" s="24" t="s">
        <v>185</v>
      </c>
      <c r="BE126" s="186">
        <f t="shared" si="14"/>
        <v>0</v>
      </c>
      <c r="BF126" s="186">
        <f t="shared" si="15"/>
        <v>0</v>
      </c>
      <c r="BG126" s="186">
        <f t="shared" si="16"/>
        <v>0</v>
      </c>
      <c r="BH126" s="186">
        <f t="shared" si="17"/>
        <v>0</v>
      </c>
      <c r="BI126" s="186">
        <f t="shared" si="18"/>
        <v>0</v>
      </c>
      <c r="BJ126" s="24" t="s">
        <v>80</v>
      </c>
      <c r="BK126" s="186">
        <f t="shared" si="19"/>
        <v>0</v>
      </c>
      <c r="BL126" s="24" t="s">
        <v>373</v>
      </c>
      <c r="BM126" s="24" t="s">
        <v>983</v>
      </c>
    </row>
    <row r="127" spans="2:65" s="1" customFormat="1" ht="22.5" customHeight="1">
      <c r="B127" s="174"/>
      <c r="C127" s="175" t="s">
        <v>72</v>
      </c>
      <c r="D127" s="175" t="s">
        <v>188</v>
      </c>
      <c r="E127" s="176" t="s">
        <v>5220</v>
      </c>
      <c r="F127" s="177" t="s">
        <v>5208</v>
      </c>
      <c r="G127" s="178" t="s">
        <v>254</v>
      </c>
      <c r="H127" s="179">
        <v>1</v>
      </c>
      <c r="I127" s="180"/>
      <c r="J127" s="181">
        <f t="shared" si="10"/>
        <v>0</v>
      </c>
      <c r="K127" s="177" t="s">
        <v>5</v>
      </c>
      <c r="L127" s="41"/>
      <c r="M127" s="182" t="s">
        <v>5</v>
      </c>
      <c r="N127" s="183" t="s">
        <v>43</v>
      </c>
      <c r="O127" s="42"/>
      <c r="P127" s="184">
        <f t="shared" si="11"/>
        <v>0</v>
      </c>
      <c r="Q127" s="184">
        <v>0</v>
      </c>
      <c r="R127" s="184">
        <f t="shared" si="12"/>
        <v>0</v>
      </c>
      <c r="S127" s="184">
        <v>0</v>
      </c>
      <c r="T127" s="185">
        <f t="shared" si="13"/>
        <v>0</v>
      </c>
      <c r="AR127" s="24" t="s">
        <v>373</v>
      </c>
      <c r="AT127" s="24" t="s">
        <v>188</v>
      </c>
      <c r="AU127" s="24" t="s">
        <v>193</v>
      </c>
      <c r="AY127" s="24" t="s">
        <v>185</v>
      </c>
      <c r="BE127" s="186">
        <f t="shared" si="14"/>
        <v>0</v>
      </c>
      <c r="BF127" s="186">
        <f t="shared" si="15"/>
        <v>0</v>
      </c>
      <c r="BG127" s="186">
        <f t="shared" si="16"/>
        <v>0</v>
      </c>
      <c r="BH127" s="186">
        <f t="shared" si="17"/>
        <v>0</v>
      </c>
      <c r="BI127" s="186">
        <f t="shared" si="18"/>
        <v>0</v>
      </c>
      <c r="BJ127" s="24" t="s">
        <v>80</v>
      </c>
      <c r="BK127" s="186">
        <f t="shared" si="19"/>
        <v>0</v>
      </c>
      <c r="BL127" s="24" t="s">
        <v>373</v>
      </c>
      <c r="BM127" s="24" t="s">
        <v>999</v>
      </c>
    </row>
    <row r="128" spans="2:65" s="1" customFormat="1" ht="22.5" customHeight="1">
      <c r="B128" s="174"/>
      <c r="C128" s="175" t="s">
        <v>72</v>
      </c>
      <c r="D128" s="175" t="s">
        <v>188</v>
      </c>
      <c r="E128" s="176" t="s">
        <v>5221</v>
      </c>
      <c r="F128" s="177" t="s">
        <v>5222</v>
      </c>
      <c r="G128" s="178" t="s">
        <v>254</v>
      </c>
      <c r="H128" s="179">
        <v>1</v>
      </c>
      <c r="I128" s="180"/>
      <c r="J128" s="181">
        <f t="shared" si="10"/>
        <v>0</v>
      </c>
      <c r="K128" s="177" t="s">
        <v>5</v>
      </c>
      <c r="L128" s="41"/>
      <c r="M128" s="182" t="s">
        <v>5</v>
      </c>
      <c r="N128" s="183" t="s">
        <v>43</v>
      </c>
      <c r="O128" s="42"/>
      <c r="P128" s="184">
        <f t="shared" si="11"/>
        <v>0</v>
      </c>
      <c r="Q128" s="184">
        <v>0</v>
      </c>
      <c r="R128" s="184">
        <f t="shared" si="12"/>
        <v>0</v>
      </c>
      <c r="S128" s="184">
        <v>0</v>
      </c>
      <c r="T128" s="185">
        <f t="shared" si="13"/>
        <v>0</v>
      </c>
      <c r="AR128" s="24" t="s">
        <v>373</v>
      </c>
      <c r="AT128" s="24" t="s">
        <v>188</v>
      </c>
      <c r="AU128" s="24" t="s">
        <v>193</v>
      </c>
      <c r="AY128" s="24" t="s">
        <v>185</v>
      </c>
      <c r="BE128" s="186">
        <f t="shared" si="14"/>
        <v>0</v>
      </c>
      <c r="BF128" s="186">
        <f t="shared" si="15"/>
        <v>0</v>
      </c>
      <c r="BG128" s="186">
        <f t="shared" si="16"/>
        <v>0</v>
      </c>
      <c r="BH128" s="186">
        <f t="shared" si="17"/>
        <v>0</v>
      </c>
      <c r="BI128" s="186">
        <f t="shared" si="18"/>
        <v>0</v>
      </c>
      <c r="BJ128" s="24" t="s">
        <v>80</v>
      </c>
      <c r="BK128" s="186">
        <f t="shared" si="19"/>
        <v>0</v>
      </c>
      <c r="BL128" s="24" t="s">
        <v>373</v>
      </c>
      <c r="BM128" s="24" t="s">
        <v>1007</v>
      </c>
    </row>
    <row r="129" spans="2:65" s="1" customFormat="1" ht="22.5" customHeight="1">
      <c r="B129" s="174"/>
      <c r="C129" s="175" t="s">
        <v>72</v>
      </c>
      <c r="D129" s="175" t="s">
        <v>188</v>
      </c>
      <c r="E129" s="176" t="s">
        <v>5223</v>
      </c>
      <c r="F129" s="177" t="s">
        <v>5224</v>
      </c>
      <c r="G129" s="178" t="s">
        <v>254</v>
      </c>
      <c r="H129" s="179">
        <v>1</v>
      </c>
      <c r="I129" s="180"/>
      <c r="J129" s="181">
        <f t="shared" si="10"/>
        <v>0</v>
      </c>
      <c r="K129" s="177" t="s">
        <v>5</v>
      </c>
      <c r="L129" s="41"/>
      <c r="M129" s="182" t="s">
        <v>5</v>
      </c>
      <c r="N129" s="183" t="s">
        <v>43</v>
      </c>
      <c r="O129" s="42"/>
      <c r="P129" s="184">
        <f t="shared" si="11"/>
        <v>0</v>
      </c>
      <c r="Q129" s="184">
        <v>0</v>
      </c>
      <c r="R129" s="184">
        <f t="shared" si="12"/>
        <v>0</v>
      </c>
      <c r="S129" s="184">
        <v>0</v>
      </c>
      <c r="T129" s="185">
        <f t="shared" si="13"/>
        <v>0</v>
      </c>
      <c r="AR129" s="24" t="s">
        <v>373</v>
      </c>
      <c r="AT129" s="24" t="s">
        <v>188</v>
      </c>
      <c r="AU129" s="24" t="s">
        <v>193</v>
      </c>
      <c r="AY129" s="24" t="s">
        <v>185</v>
      </c>
      <c r="BE129" s="186">
        <f t="shared" si="14"/>
        <v>0</v>
      </c>
      <c r="BF129" s="186">
        <f t="shared" si="15"/>
        <v>0</v>
      </c>
      <c r="BG129" s="186">
        <f t="shared" si="16"/>
        <v>0</v>
      </c>
      <c r="BH129" s="186">
        <f t="shared" si="17"/>
        <v>0</v>
      </c>
      <c r="BI129" s="186">
        <f t="shared" si="18"/>
        <v>0</v>
      </c>
      <c r="BJ129" s="24" t="s">
        <v>80</v>
      </c>
      <c r="BK129" s="186">
        <f t="shared" si="19"/>
        <v>0</v>
      </c>
      <c r="BL129" s="24" t="s">
        <v>373</v>
      </c>
      <c r="BM129" s="24" t="s">
        <v>1015</v>
      </c>
    </row>
    <row r="130" spans="2:65" s="14" customFormat="1" ht="21.6" customHeight="1">
      <c r="B130" s="245"/>
      <c r="D130" s="246" t="s">
        <v>71</v>
      </c>
      <c r="E130" s="246" t="s">
        <v>3947</v>
      </c>
      <c r="F130" s="246" t="s">
        <v>5225</v>
      </c>
      <c r="I130" s="247"/>
      <c r="J130" s="248">
        <f>BK130</f>
        <v>0</v>
      </c>
      <c r="L130" s="245"/>
      <c r="M130" s="249"/>
      <c r="N130" s="250"/>
      <c r="O130" s="250"/>
      <c r="P130" s="251">
        <f>SUM(P131:P144)</f>
        <v>0</v>
      </c>
      <c r="Q130" s="250"/>
      <c r="R130" s="251">
        <f>SUM(R131:R144)</f>
        <v>0</v>
      </c>
      <c r="S130" s="250"/>
      <c r="T130" s="252">
        <f>SUM(T131:T144)</f>
        <v>0</v>
      </c>
      <c r="AR130" s="253" t="s">
        <v>82</v>
      </c>
      <c r="AT130" s="254" t="s">
        <v>71</v>
      </c>
      <c r="AU130" s="254" t="s">
        <v>199</v>
      </c>
      <c r="AY130" s="253" t="s">
        <v>185</v>
      </c>
      <c r="BK130" s="255">
        <f>SUM(BK131:BK144)</f>
        <v>0</v>
      </c>
    </row>
    <row r="131" spans="2:65" s="1" customFormat="1" ht="22.5" customHeight="1">
      <c r="B131" s="174"/>
      <c r="C131" s="175" t="s">
        <v>72</v>
      </c>
      <c r="D131" s="175" t="s">
        <v>188</v>
      </c>
      <c r="E131" s="176" t="s">
        <v>5226</v>
      </c>
      <c r="F131" s="177" t="s">
        <v>5188</v>
      </c>
      <c r="G131" s="178" t="s">
        <v>254</v>
      </c>
      <c r="H131" s="179">
        <v>2</v>
      </c>
      <c r="I131" s="180"/>
      <c r="J131" s="181">
        <f t="shared" ref="J131:J144" si="20">ROUND(I131*H131,2)</f>
        <v>0</v>
      </c>
      <c r="K131" s="177" t="s">
        <v>5</v>
      </c>
      <c r="L131" s="41"/>
      <c r="M131" s="182" t="s">
        <v>5</v>
      </c>
      <c r="N131" s="183" t="s">
        <v>43</v>
      </c>
      <c r="O131" s="42"/>
      <c r="P131" s="184">
        <f t="shared" ref="P131:P144" si="21">O131*H131</f>
        <v>0</v>
      </c>
      <c r="Q131" s="184">
        <v>0</v>
      </c>
      <c r="R131" s="184">
        <f t="shared" ref="R131:R144" si="22">Q131*H131</f>
        <v>0</v>
      </c>
      <c r="S131" s="184">
        <v>0</v>
      </c>
      <c r="T131" s="185">
        <f t="shared" ref="T131:T144" si="23">S131*H131</f>
        <v>0</v>
      </c>
      <c r="AR131" s="24" t="s">
        <v>373</v>
      </c>
      <c r="AT131" s="24" t="s">
        <v>188</v>
      </c>
      <c r="AU131" s="24" t="s">
        <v>193</v>
      </c>
      <c r="AY131" s="24" t="s">
        <v>185</v>
      </c>
      <c r="BE131" s="186">
        <f t="shared" ref="BE131:BE144" si="24">IF(N131="základní",J131,0)</f>
        <v>0</v>
      </c>
      <c r="BF131" s="186">
        <f t="shared" ref="BF131:BF144" si="25">IF(N131="snížená",J131,0)</f>
        <v>0</v>
      </c>
      <c r="BG131" s="186">
        <f t="shared" ref="BG131:BG144" si="26">IF(N131="zákl. přenesená",J131,0)</f>
        <v>0</v>
      </c>
      <c r="BH131" s="186">
        <f t="shared" ref="BH131:BH144" si="27">IF(N131="sníž. přenesená",J131,0)</f>
        <v>0</v>
      </c>
      <c r="BI131" s="186">
        <f t="shared" ref="BI131:BI144" si="28">IF(N131="nulová",J131,0)</f>
        <v>0</v>
      </c>
      <c r="BJ131" s="24" t="s">
        <v>80</v>
      </c>
      <c r="BK131" s="186">
        <f t="shared" ref="BK131:BK144" si="29">ROUND(I131*H131,2)</f>
        <v>0</v>
      </c>
      <c r="BL131" s="24" t="s">
        <v>373</v>
      </c>
      <c r="BM131" s="24" t="s">
        <v>1023</v>
      </c>
    </row>
    <row r="132" spans="2:65" s="1" customFormat="1" ht="22.5" customHeight="1">
      <c r="B132" s="174"/>
      <c r="C132" s="175" t="s">
        <v>72</v>
      </c>
      <c r="D132" s="175" t="s">
        <v>188</v>
      </c>
      <c r="E132" s="176" t="s">
        <v>5227</v>
      </c>
      <c r="F132" s="177" t="s">
        <v>5190</v>
      </c>
      <c r="G132" s="178" t="s">
        <v>254</v>
      </c>
      <c r="H132" s="179">
        <v>2</v>
      </c>
      <c r="I132" s="180"/>
      <c r="J132" s="181">
        <f t="shared" si="20"/>
        <v>0</v>
      </c>
      <c r="K132" s="177" t="s">
        <v>5</v>
      </c>
      <c r="L132" s="41"/>
      <c r="M132" s="182" t="s">
        <v>5</v>
      </c>
      <c r="N132" s="183" t="s">
        <v>43</v>
      </c>
      <c r="O132" s="42"/>
      <c r="P132" s="184">
        <f t="shared" si="21"/>
        <v>0</v>
      </c>
      <c r="Q132" s="184">
        <v>0</v>
      </c>
      <c r="R132" s="184">
        <f t="shared" si="22"/>
        <v>0</v>
      </c>
      <c r="S132" s="184">
        <v>0</v>
      </c>
      <c r="T132" s="185">
        <f t="shared" si="23"/>
        <v>0</v>
      </c>
      <c r="AR132" s="24" t="s">
        <v>373</v>
      </c>
      <c r="AT132" s="24" t="s">
        <v>188</v>
      </c>
      <c r="AU132" s="24" t="s">
        <v>193</v>
      </c>
      <c r="AY132" s="24" t="s">
        <v>185</v>
      </c>
      <c r="BE132" s="186">
        <f t="shared" si="24"/>
        <v>0</v>
      </c>
      <c r="BF132" s="186">
        <f t="shared" si="25"/>
        <v>0</v>
      </c>
      <c r="BG132" s="186">
        <f t="shared" si="26"/>
        <v>0</v>
      </c>
      <c r="BH132" s="186">
        <f t="shared" si="27"/>
        <v>0</v>
      </c>
      <c r="BI132" s="186">
        <f t="shared" si="28"/>
        <v>0</v>
      </c>
      <c r="BJ132" s="24" t="s">
        <v>80</v>
      </c>
      <c r="BK132" s="186">
        <f t="shared" si="29"/>
        <v>0</v>
      </c>
      <c r="BL132" s="24" t="s">
        <v>373</v>
      </c>
      <c r="BM132" s="24" t="s">
        <v>1031</v>
      </c>
    </row>
    <row r="133" spans="2:65" s="1" customFormat="1" ht="22.5" customHeight="1">
      <c r="B133" s="174"/>
      <c r="C133" s="175" t="s">
        <v>72</v>
      </c>
      <c r="D133" s="175" t="s">
        <v>188</v>
      </c>
      <c r="E133" s="176" t="s">
        <v>5228</v>
      </c>
      <c r="F133" s="177" t="s">
        <v>5192</v>
      </c>
      <c r="G133" s="178" t="s">
        <v>254</v>
      </c>
      <c r="H133" s="179">
        <v>3</v>
      </c>
      <c r="I133" s="180"/>
      <c r="J133" s="181">
        <f t="shared" si="20"/>
        <v>0</v>
      </c>
      <c r="K133" s="177" t="s">
        <v>5</v>
      </c>
      <c r="L133" s="41"/>
      <c r="M133" s="182" t="s">
        <v>5</v>
      </c>
      <c r="N133" s="183" t="s">
        <v>43</v>
      </c>
      <c r="O133" s="42"/>
      <c r="P133" s="184">
        <f t="shared" si="21"/>
        <v>0</v>
      </c>
      <c r="Q133" s="184">
        <v>0</v>
      </c>
      <c r="R133" s="184">
        <f t="shared" si="22"/>
        <v>0</v>
      </c>
      <c r="S133" s="184">
        <v>0</v>
      </c>
      <c r="T133" s="185">
        <f t="shared" si="23"/>
        <v>0</v>
      </c>
      <c r="AR133" s="24" t="s">
        <v>373</v>
      </c>
      <c r="AT133" s="24" t="s">
        <v>188</v>
      </c>
      <c r="AU133" s="24" t="s">
        <v>193</v>
      </c>
      <c r="AY133" s="24" t="s">
        <v>185</v>
      </c>
      <c r="BE133" s="186">
        <f t="shared" si="24"/>
        <v>0</v>
      </c>
      <c r="BF133" s="186">
        <f t="shared" si="25"/>
        <v>0</v>
      </c>
      <c r="BG133" s="186">
        <f t="shared" si="26"/>
        <v>0</v>
      </c>
      <c r="BH133" s="186">
        <f t="shared" si="27"/>
        <v>0</v>
      </c>
      <c r="BI133" s="186">
        <f t="shared" si="28"/>
        <v>0</v>
      </c>
      <c r="BJ133" s="24" t="s">
        <v>80</v>
      </c>
      <c r="BK133" s="186">
        <f t="shared" si="29"/>
        <v>0</v>
      </c>
      <c r="BL133" s="24" t="s">
        <v>373</v>
      </c>
      <c r="BM133" s="24" t="s">
        <v>1039</v>
      </c>
    </row>
    <row r="134" spans="2:65" s="1" customFormat="1" ht="22.5" customHeight="1">
      <c r="B134" s="174"/>
      <c r="C134" s="175" t="s">
        <v>72</v>
      </c>
      <c r="D134" s="175" t="s">
        <v>188</v>
      </c>
      <c r="E134" s="176" t="s">
        <v>5229</v>
      </c>
      <c r="F134" s="177" t="s">
        <v>5230</v>
      </c>
      <c r="G134" s="178" t="s">
        <v>254</v>
      </c>
      <c r="H134" s="179">
        <v>1</v>
      </c>
      <c r="I134" s="180"/>
      <c r="J134" s="181">
        <f t="shared" si="20"/>
        <v>0</v>
      </c>
      <c r="K134" s="177" t="s">
        <v>5</v>
      </c>
      <c r="L134" s="41"/>
      <c r="M134" s="182" t="s">
        <v>5</v>
      </c>
      <c r="N134" s="183" t="s">
        <v>43</v>
      </c>
      <c r="O134" s="42"/>
      <c r="P134" s="184">
        <f t="shared" si="21"/>
        <v>0</v>
      </c>
      <c r="Q134" s="184">
        <v>0</v>
      </c>
      <c r="R134" s="184">
        <f t="shared" si="22"/>
        <v>0</v>
      </c>
      <c r="S134" s="184">
        <v>0</v>
      </c>
      <c r="T134" s="185">
        <f t="shared" si="23"/>
        <v>0</v>
      </c>
      <c r="AR134" s="24" t="s">
        <v>373</v>
      </c>
      <c r="AT134" s="24" t="s">
        <v>188</v>
      </c>
      <c r="AU134" s="24" t="s">
        <v>193</v>
      </c>
      <c r="AY134" s="24" t="s">
        <v>185</v>
      </c>
      <c r="BE134" s="186">
        <f t="shared" si="24"/>
        <v>0</v>
      </c>
      <c r="BF134" s="186">
        <f t="shared" si="25"/>
        <v>0</v>
      </c>
      <c r="BG134" s="186">
        <f t="shared" si="26"/>
        <v>0</v>
      </c>
      <c r="BH134" s="186">
        <f t="shared" si="27"/>
        <v>0</v>
      </c>
      <c r="BI134" s="186">
        <f t="shared" si="28"/>
        <v>0</v>
      </c>
      <c r="BJ134" s="24" t="s">
        <v>80</v>
      </c>
      <c r="BK134" s="186">
        <f t="shared" si="29"/>
        <v>0</v>
      </c>
      <c r="BL134" s="24" t="s">
        <v>373</v>
      </c>
      <c r="BM134" s="24" t="s">
        <v>1048</v>
      </c>
    </row>
    <row r="135" spans="2:65" s="1" customFormat="1" ht="22.5" customHeight="1">
      <c r="B135" s="174"/>
      <c r="C135" s="175" t="s">
        <v>72</v>
      </c>
      <c r="D135" s="175" t="s">
        <v>188</v>
      </c>
      <c r="E135" s="176" t="s">
        <v>5231</v>
      </c>
      <c r="F135" s="177" t="s">
        <v>5194</v>
      </c>
      <c r="G135" s="178" t="s">
        <v>254</v>
      </c>
      <c r="H135" s="179">
        <v>1</v>
      </c>
      <c r="I135" s="180"/>
      <c r="J135" s="181">
        <f t="shared" si="20"/>
        <v>0</v>
      </c>
      <c r="K135" s="177" t="s">
        <v>5</v>
      </c>
      <c r="L135" s="41"/>
      <c r="M135" s="182" t="s">
        <v>5</v>
      </c>
      <c r="N135" s="183" t="s">
        <v>43</v>
      </c>
      <c r="O135" s="42"/>
      <c r="P135" s="184">
        <f t="shared" si="21"/>
        <v>0</v>
      </c>
      <c r="Q135" s="184">
        <v>0</v>
      </c>
      <c r="R135" s="184">
        <f t="shared" si="22"/>
        <v>0</v>
      </c>
      <c r="S135" s="184">
        <v>0</v>
      </c>
      <c r="T135" s="185">
        <f t="shared" si="23"/>
        <v>0</v>
      </c>
      <c r="AR135" s="24" t="s">
        <v>373</v>
      </c>
      <c r="AT135" s="24" t="s">
        <v>188</v>
      </c>
      <c r="AU135" s="24" t="s">
        <v>193</v>
      </c>
      <c r="AY135" s="24" t="s">
        <v>185</v>
      </c>
      <c r="BE135" s="186">
        <f t="shared" si="24"/>
        <v>0</v>
      </c>
      <c r="BF135" s="186">
        <f t="shared" si="25"/>
        <v>0</v>
      </c>
      <c r="BG135" s="186">
        <f t="shared" si="26"/>
        <v>0</v>
      </c>
      <c r="BH135" s="186">
        <f t="shared" si="27"/>
        <v>0</v>
      </c>
      <c r="BI135" s="186">
        <f t="shared" si="28"/>
        <v>0</v>
      </c>
      <c r="BJ135" s="24" t="s">
        <v>80</v>
      </c>
      <c r="BK135" s="186">
        <f t="shared" si="29"/>
        <v>0</v>
      </c>
      <c r="BL135" s="24" t="s">
        <v>373</v>
      </c>
      <c r="BM135" s="24" t="s">
        <v>1057</v>
      </c>
    </row>
    <row r="136" spans="2:65" s="1" customFormat="1" ht="22.5" customHeight="1">
      <c r="B136" s="174"/>
      <c r="C136" s="175" t="s">
        <v>72</v>
      </c>
      <c r="D136" s="175" t="s">
        <v>188</v>
      </c>
      <c r="E136" s="176" t="s">
        <v>5232</v>
      </c>
      <c r="F136" s="177" t="s">
        <v>5196</v>
      </c>
      <c r="G136" s="178" t="s">
        <v>254</v>
      </c>
      <c r="H136" s="179">
        <v>1</v>
      </c>
      <c r="I136" s="180"/>
      <c r="J136" s="181">
        <f t="shared" si="20"/>
        <v>0</v>
      </c>
      <c r="K136" s="177" t="s">
        <v>5</v>
      </c>
      <c r="L136" s="41"/>
      <c r="M136" s="182" t="s">
        <v>5</v>
      </c>
      <c r="N136" s="183" t="s">
        <v>43</v>
      </c>
      <c r="O136" s="42"/>
      <c r="P136" s="184">
        <f t="shared" si="21"/>
        <v>0</v>
      </c>
      <c r="Q136" s="184">
        <v>0</v>
      </c>
      <c r="R136" s="184">
        <f t="shared" si="22"/>
        <v>0</v>
      </c>
      <c r="S136" s="184">
        <v>0</v>
      </c>
      <c r="T136" s="185">
        <f t="shared" si="23"/>
        <v>0</v>
      </c>
      <c r="AR136" s="24" t="s">
        <v>373</v>
      </c>
      <c r="AT136" s="24" t="s">
        <v>188</v>
      </c>
      <c r="AU136" s="24" t="s">
        <v>193</v>
      </c>
      <c r="AY136" s="24" t="s">
        <v>185</v>
      </c>
      <c r="BE136" s="186">
        <f t="shared" si="24"/>
        <v>0</v>
      </c>
      <c r="BF136" s="186">
        <f t="shared" si="25"/>
        <v>0</v>
      </c>
      <c r="BG136" s="186">
        <f t="shared" si="26"/>
        <v>0</v>
      </c>
      <c r="BH136" s="186">
        <f t="shared" si="27"/>
        <v>0</v>
      </c>
      <c r="BI136" s="186">
        <f t="shared" si="28"/>
        <v>0</v>
      </c>
      <c r="BJ136" s="24" t="s">
        <v>80</v>
      </c>
      <c r="BK136" s="186">
        <f t="shared" si="29"/>
        <v>0</v>
      </c>
      <c r="BL136" s="24" t="s">
        <v>373</v>
      </c>
      <c r="BM136" s="24" t="s">
        <v>1068</v>
      </c>
    </row>
    <row r="137" spans="2:65" s="1" customFormat="1" ht="22.5" customHeight="1">
      <c r="B137" s="174"/>
      <c r="C137" s="175" t="s">
        <v>72</v>
      </c>
      <c r="D137" s="175" t="s">
        <v>188</v>
      </c>
      <c r="E137" s="176" t="s">
        <v>5233</v>
      </c>
      <c r="F137" s="177" t="s">
        <v>5216</v>
      </c>
      <c r="G137" s="178" t="s">
        <v>254</v>
      </c>
      <c r="H137" s="179">
        <v>2</v>
      </c>
      <c r="I137" s="180"/>
      <c r="J137" s="181">
        <f t="shared" si="20"/>
        <v>0</v>
      </c>
      <c r="K137" s="177" t="s">
        <v>5</v>
      </c>
      <c r="L137" s="41"/>
      <c r="M137" s="182" t="s">
        <v>5</v>
      </c>
      <c r="N137" s="183" t="s">
        <v>43</v>
      </c>
      <c r="O137" s="42"/>
      <c r="P137" s="184">
        <f t="shared" si="21"/>
        <v>0</v>
      </c>
      <c r="Q137" s="184">
        <v>0</v>
      </c>
      <c r="R137" s="184">
        <f t="shared" si="22"/>
        <v>0</v>
      </c>
      <c r="S137" s="184">
        <v>0</v>
      </c>
      <c r="T137" s="185">
        <f t="shared" si="23"/>
        <v>0</v>
      </c>
      <c r="AR137" s="24" t="s">
        <v>373</v>
      </c>
      <c r="AT137" s="24" t="s">
        <v>188</v>
      </c>
      <c r="AU137" s="24" t="s">
        <v>193</v>
      </c>
      <c r="AY137" s="24" t="s">
        <v>185</v>
      </c>
      <c r="BE137" s="186">
        <f t="shared" si="24"/>
        <v>0</v>
      </c>
      <c r="BF137" s="186">
        <f t="shared" si="25"/>
        <v>0</v>
      </c>
      <c r="BG137" s="186">
        <f t="shared" si="26"/>
        <v>0</v>
      </c>
      <c r="BH137" s="186">
        <f t="shared" si="27"/>
        <v>0</v>
      </c>
      <c r="BI137" s="186">
        <f t="shared" si="28"/>
        <v>0</v>
      </c>
      <c r="BJ137" s="24" t="s">
        <v>80</v>
      </c>
      <c r="BK137" s="186">
        <f t="shared" si="29"/>
        <v>0</v>
      </c>
      <c r="BL137" s="24" t="s">
        <v>373</v>
      </c>
      <c r="BM137" s="24" t="s">
        <v>1077</v>
      </c>
    </row>
    <row r="138" spans="2:65" s="1" customFormat="1" ht="22.5" customHeight="1">
      <c r="B138" s="174"/>
      <c r="C138" s="175" t="s">
        <v>72</v>
      </c>
      <c r="D138" s="175" t="s">
        <v>188</v>
      </c>
      <c r="E138" s="176" t="s">
        <v>5199</v>
      </c>
      <c r="F138" s="177" t="s">
        <v>5200</v>
      </c>
      <c r="G138" s="178" t="s">
        <v>254</v>
      </c>
      <c r="H138" s="179">
        <v>2</v>
      </c>
      <c r="I138" s="180"/>
      <c r="J138" s="181">
        <f t="shared" si="20"/>
        <v>0</v>
      </c>
      <c r="K138" s="177" t="s">
        <v>5</v>
      </c>
      <c r="L138" s="41"/>
      <c r="M138" s="182" t="s">
        <v>5</v>
      </c>
      <c r="N138" s="183" t="s">
        <v>43</v>
      </c>
      <c r="O138" s="42"/>
      <c r="P138" s="184">
        <f t="shared" si="21"/>
        <v>0</v>
      </c>
      <c r="Q138" s="184">
        <v>0</v>
      </c>
      <c r="R138" s="184">
        <f t="shared" si="22"/>
        <v>0</v>
      </c>
      <c r="S138" s="184">
        <v>0</v>
      </c>
      <c r="T138" s="185">
        <f t="shared" si="23"/>
        <v>0</v>
      </c>
      <c r="AR138" s="24" t="s">
        <v>373</v>
      </c>
      <c r="AT138" s="24" t="s">
        <v>188</v>
      </c>
      <c r="AU138" s="24" t="s">
        <v>193</v>
      </c>
      <c r="AY138" s="24" t="s">
        <v>185</v>
      </c>
      <c r="BE138" s="186">
        <f t="shared" si="24"/>
        <v>0</v>
      </c>
      <c r="BF138" s="186">
        <f t="shared" si="25"/>
        <v>0</v>
      </c>
      <c r="BG138" s="186">
        <f t="shared" si="26"/>
        <v>0</v>
      </c>
      <c r="BH138" s="186">
        <f t="shared" si="27"/>
        <v>0</v>
      </c>
      <c r="BI138" s="186">
        <f t="shared" si="28"/>
        <v>0</v>
      </c>
      <c r="BJ138" s="24" t="s">
        <v>80</v>
      </c>
      <c r="BK138" s="186">
        <f t="shared" si="29"/>
        <v>0</v>
      </c>
      <c r="BL138" s="24" t="s">
        <v>373</v>
      </c>
      <c r="BM138" s="24" t="s">
        <v>1085</v>
      </c>
    </row>
    <row r="139" spans="2:65" s="1" customFormat="1" ht="22.5" customHeight="1">
      <c r="B139" s="174"/>
      <c r="C139" s="175" t="s">
        <v>72</v>
      </c>
      <c r="D139" s="175" t="s">
        <v>188</v>
      </c>
      <c r="E139" s="176" t="s">
        <v>5234</v>
      </c>
      <c r="F139" s="177" t="s">
        <v>5235</v>
      </c>
      <c r="G139" s="178" t="s">
        <v>254</v>
      </c>
      <c r="H139" s="179">
        <v>3</v>
      </c>
      <c r="I139" s="180"/>
      <c r="J139" s="181">
        <f t="shared" si="20"/>
        <v>0</v>
      </c>
      <c r="K139" s="177" t="s">
        <v>5</v>
      </c>
      <c r="L139" s="41"/>
      <c r="M139" s="182" t="s">
        <v>5</v>
      </c>
      <c r="N139" s="183" t="s">
        <v>43</v>
      </c>
      <c r="O139" s="42"/>
      <c r="P139" s="184">
        <f t="shared" si="21"/>
        <v>0</v>
      </c>
      <c r="Q139" s="184">
        <v>0</v>
      </c>
      <c r="R139" s="184">
        <f t="shared" si="22"/>
        <v>0</v>
      </c>
      <c r="S139" s="184">
        <v>0</v>
      </c>
      <c r="T139" s="185">
        <f t="shared" si="23"/>
        <v>0</v>
      </c>
      <c r="AR139" s="24" t="s">
        <v>373</v>
      </c>
      <c r="AT139" s="24" t="s">
        <v>188</v>
      </c>
      <c r="AU139" s="24" t="s">
        <v>193</v>
      </c>
      <c r="AY139" s="24" t="s">
        <v>185</v>
      </c>
      <c r="BE139" s="186">
        <f t="shared" si="24"/>
        <v>0</v>
      </c>
      <c r="BF139" s="186">
        <f t="shared" si="25"/>
        <v>0</v>
      </c>
      <c r="BG139" s="186">
        <f t="shared" si="26"/>
        <v>0</v>
      </c>
      <c r="BH139" s="186">
        <f t="shared" si="27"/>
        <v>0</v>
      </c>
      <c r="BI139" s="186">
        <f t="shared" si="28"/>
        <v>0</v>
      </c>
      <c r="BJ139" s="24" t="s">
        <v>80</v>
      </c>
      <c r="BK139" s="186">
        <f t="shared" si="29"/>
        <v>0</v>
      </c>
      <c r="BL139" s="24" t="s">
        <v>373</v>
      </c>
      <c r="BM139" s="24" t="s">
        <v>1096</v>
      </c>
    </row>
    <row r="140" spans="2:65" s="1" customFormat="1" ht="22.5" customHeight="1">
      <c r="B140" s="174"/>
      <c r="C140" s="175" t="s">
        <v>72</v>
      </c>
      <c r="D140" s="175" t="s">
        <v>188</v>
      </c>
      <c r="E140" s="176" t="s">
        <v>5236</v>
      </c>
      <c r="F140" s="177" t="s">
        <v>5219</v>
      </c>
      <c r="G140" s="178" t="s">
        <v>254</v>
      </c>
      <c r="H140" s="179">
        <v>1</v>
      </c>
      <c r="I140" s="180"/>
      <c r="J140" s="181">
        <f t="shared" si="20"/>
        <v>0</v>
      </c>
      <c r="K140" s="177" t="s">
        <v>5</v>
      </c>
      <c r="L140" s="41"/>
      <c r="M140" s="182" t="s">
        <v>5</v>
      </c>
      <c r="N140" s="183" t="s">
        <v>43</v>
      </c>
      <c r="O140" s="42"/>
      <c r="P140" s="184">
        <f t="shared" si="21"/>
        <v>0</v>
      </c>
      <c r="Q140" s="184">
        <v>0</v>
      </c>
      <c r="R140" s="184">
        <f t="shared" si="22"/>
        <v>0</v>
      </c>
      <c r="S140" s="184">
        <v>0</v>
      </c>
      <c r="T140" s="185">
        <f t="shared" si="23"/>
        <v>0</v>
      </c>
      <c r="AR140" s="24" t="s">
        <v>373</v>
      </c>
      <c r="AT140" s="24" t="s">
        <v>188</v>
      </c>
      <c r="AU140" s="24" t="s">
        <v>193</v>
      </c>
      <c r="AY140" s="24" t="s">
        <v>185</v>
      </c>
      <c r="BE140" s="186">
        <f t="shared" si="24"/>
        <v>0</v>
      </c>
      <c r="BF140" s="186">
        <f t="shared" si="25"/>
        <v>0</v>
      </c>
      <c r="BG140" s="186">
        <f t="shared" si="26"/>
        <v>0</v>
      </c>
      <c r="BH140" s="186">
        <f t="shared" si="27"/>
        <v>0</v>
      </c>
      <c r="BI140" s="186">
        <f t="shared" si="28"/>
        <v>0</v>
      </c>
      <c r="BJ140" s="24" t="s">
        <v>80</v>
      </c>
      <c r="BK140" s="186">
        <f t="shared" si="29"/>
        <v>0</v>
      </c>
      <c r="BL140" s="24" t="s">
        <v>373</v>
      </c>
      <c r="BM140" s="24" t="s">
        <v>1106</v>
      </c>
    </row>
    <row r="141" spans="2:65" s="1" customFormat="1" ht="22.5" customHeight="1">
      <c r="B141" s="174"/>
      <c r="C141" s="175" t="s">
        <v>72</v>
      </c>
      <c r="D141" s="175" t="s">
        <v>188</v>
      </c>
      <c r="E141" s="176" t="s">
        <v>5237</v>
      </c>
      <c r="F141" s="177" t="s">
        <v>5208</v>
      </c>
      <c r="G141" s="178" t="s">
        <v>254</v>
      </c>
      <c r="H141" s="179">
        <v>1</v>
      </c>
      <c r="I141" s="180"/>
      <c r="J141" s="181">
        <f t="shared" si="20"/>
        <v>0</v>
      </c>
      <c r="K141" s="177" t="s">
        <v>5</v>
      </c>
      <c r="L141" s="41"/>
      <c r="M141" s="182" t="s">
        <v>5</v>
      </c>
      <c r="N141" s="183" t="s">
        <v>43</v>
      </c>
      <c r="O141" s="42"/>
      <c r="P141" s="184">
        <f t="shared" si="21"/>
        <v>0</v>
      </c>
      <c r="Q141" s="184">
        <v>0</v>
      </c>
      <c r="R141" s="184">
        <f t="shared" si="22"/>
        <v>0</v>
      </c>
      <c r="S141" s="184">
        <v>0</v>
      </c>
      <c r="T141" s="185">
        <f t="shared" si="23"/>
        <v>0</v>
      </c>
      <c r="AR141" s="24" t="s">
        <v>373</v>
      </c>
      <c r="AT141" s="24" t="s">
        <v>188</v>
      </c>
      <c r="AU141" s="24" t="s">
        <v>193</v>
      </c>
      <c r="AY141" s="24" t="s">
        <v>185</v>
      </c>
      <c r="BE141" s="186">
        <f t="shared" si="24"/>
        <v>0</v>
      </c>
      <c r="BF141" s="186">
        <f t="shared" si="25"/>
        <v>0</v>
      </c>
      <c r="BG141" s="186">
        <f t="shared" si="26"/>
        <v>0</v>
      </c>
      <c r="BH141" s="186">
        <f t="shared" si="27"/>
        <v>0</v>
      </c>
      <c r="BI141" s="186">
        <f t="shared" si="28"/>
        <v>0</v>
      </c>
      <c r="BJ141" s="24" t="s">
        <v>80</v>
      </c>
      <c r="BK141" s="186">
        <f t="shared" si="29"/>
        <v>0</v>
      </c>
      <c r="BL141" s="24" t="s">
        <v>373</v>
      </c>
      <c r="BM141" s="24" t="s">
        <v>1115</v>
      </c>
    </row>
    <row r="142" spans="2:65" s="1" customFormat="1" ht="22.5" customHeight="1">
      <c r="B142" s="174"/>
      <c r="C142" s="175" t="s">
        <v>72</v>
      </c>
      <c r="D142" s="175" t="s">
        <v>188</v>
      </c>
      <c r="E142" s="176" t="s">
        <v>5238</v>
      </c>
      <c r="F142" s="177" t="s">
        <v>5239</v>
      </c>
      <c r="G142" s="178" t="s">
        <v>254</v>
      </c>
      <c r="H142" s="179">
        <v>1</v>
      </c>
      <c r="I142" s="180"/>
      <c r="J142" s="181">
        <f t="shared" si="20"/>
        <v>0</v>
      </c>
      <c r="K142" s="177" t="s">
        <v>5</v>
      </c>
      <c r="L142" s="41"/>
      <c r="M142" s="182" t="s">
        <v>5</v>
      </c>
      <c r="N142" s="183" t="s">
        <v>43</v>
      </c>
      <c r="O142" s="42"/>
      <c r="P142" s="184">
        <f t="shared" si="21"/>
        <v>0</v>
      </c>
      <c r="Q142" s="184">
        <v>0</v>
      </c>
      <c r="R142" s="184">
        <f t="shared" si="22"/>
        <v>0</v>
      </c>
      <c r="S142" s="184">
        <v>0</v>
      </c>
      <c r="T142" s="185">
        <f t="shared" si="23"/>
        <v>0</v>
      </c>
      <c r="AR142" s="24" t="s">
        <v>373</v>
      </c>
      <c r="AT142" s="24" t="s">
        <v>188</v>
      </c>
      <c r="AU142" s="24" t="s">
        <v>193</v>
      </c>
      <c r="AY142" s="24" t="s">
        <v>185</v>
      </c>
      <c r="BE142" s="186">
        <f t="shared" si="24"/>
        <v>0</v>
      </c>
      <c r="BF142" s="186">
        <f t="shared" si="25"/>
        <v>0</v>
      </c>
      <c r="BG142" s="186">
        <f t="shared" si="26"/>
        <v>0</v>
      </c>
      <c r="BH142" s="186">
        <f t="shared" si="27"/>
        <v>0</v>
      </c>
      <c r="BI142" s="186">
        <f t="shared" si="28"/>
        <v>0</v>
      </c>
      <c r="BJ142" s="24" t="s">
        <v>80</v>
      </c>
      <c r="BK142" s="186">
        <f t="shared" si="29"/>
        <v>0</v>
      </c>
      <c r="BL142" s="24" t="s">
        <v>373</v>
      </c>
      <c r="BM142" s="24" t="s">
        <v>668</v>
      </c>
    </row>
    <row r="143" spans="2:65" s="1" customFormat="1" ht="22.5" customHeight="1">
      <c r="B143" s="174"/>
      <c r="C143" s="175" t="s">
        <v>72</v>
      </c>
      <c r="D143" s="175" t="s">
        <v>188</v>
      </c>
      <c r="E143" s="176" t="s">
        <v>5240</v>
      </c>
      <c r="F143" s="177" t="s">
        <v>5224</v>
      </c>
      <c r="G143" s="178" t="s">
        <v>254</v>
      </c>
      <c r="H143" s="179">
        <v>1</v>
      </c>
      <c r="I143" s="180"/>
      <c r="J143" s="181">
        <f t="shared" si="20"/>
        <v>0</v>
      </c>
      <c r="K143" s="177" t="s">
        <v>5</v>
      </c>
      <c r="L143" s="41"/>
      <c r="M143" s="182" t="s">
        <v>5</v>
      </c>
      <c r="N143" s="183" t="s">
        <v>43</v>
      </c>
      <c r="O143" s="42"/>
      <c r="P143" s="184">
        <f t="shared" si="21"/>
        <v>0</v>
      </c>
      <c r="Q143" s="184">
        <v>0</v>
      </c>
      <c r="R143" s="184">
        <f t="shared" si="22"/>
        <v>0</v>
      </c>
      <c r="S143" s="184">
        <v>0</v>
      </c>
      <c r="T143" s="185">
        <f t="shared" si="23"/>
        <v>0</v>
      </c>
      <c r="AR143" s="24" t="s">
        <v>373</v>
      </c>
      <c r="AT143" s="24" t="s">
        <v>188</v>
      </c>
      <c r="AU143" s="24" t="s">
        <v>193</v>
      </c>
      <c r="AY143" s="24" t="s">
        <v>185</v>
      </c>
      <c r="BE143" s="186">
        <f t="shared" si="24"/>
        <v>0</v>
      </c>
      <c r="BF143" s="186">
        <f t="shared" si="25"/>
        <v>0</v>
      </c>
      <c r="BG143" s="186">
        <f t="shared" si="26"/>
        <v>0</v>
      </c>
      <c r="BH143" s="186">
        <f t="shared" si="27"/>
        <v>0</v>
      </c>
      <c r="BI143" s="186">
        <f t="shared" si="28"/>
        <v>0</v>
      </c>
      <c r="BJ143" s="24" t="s">
        <v>80</v>
      </c>
      <c r="BK143" s="186">
        <f t="shared" si="29"/>
        <v>0</v>
      </c>
      <c r="BL143" s="24" t="s">
        <v>373</v>
      </c>
      <c r="BM143" s="24" t="s">
        <v>1159</v>
      </c>
    </row>
    <row r="144" spans="2:65" s="1" customFormat="1" ht="22.5" customHeight="1">
      <c r="B144" s="174"/>
      <c r="C144" s="175" t="s">
        <v>72</v>
      </c>
      <c r="D144" s="175" t="s">
        <v>188</v>
      </c>
      <c r="E144" s="176" t="s">
        <v>5241</v>
      </c>
      <c r="F144" s="177" t="s">
        <v>5242</v>
      </c>
      <c r="G144" s="178" t="s">
        <v>254</v>
      </c>
      <c r="H144" s="179">
        <v>1</v>
      </c>
      <c r="I144" s="180"/>
      <c r="J144" s="181">
        <f t="shared" si="20"/>
        <v>0</v>
      </c>
      <c r="K144" s="177" t="s">
        <v>5</v>
      </c>
      <c r="L144" s="41"/>
      <c r="M144" s="182" t="s">
        <v>5</v>
      </c>
      <c r="N144" s="183" t="s">
        <v>43</v>
      </c>
      <c r="O144" s="42"/>
      <c r="P144" s="184">
        <f t="shared" si="21"/>
        <v>0</v>
      </c>
      <c r="Q144" s="184">
        <v>0</v>
      </c>
      <c r="R144" s="184">
        <f t="shared" si="22"/>
        <v>0</v>
      </c>
      <c r="S144" s="184">
        <v>0</v>
      </c>
      <c r="T144" s="185">
        <f t="shared" si="23"/>
        <v>0</v>
      </c>
      <c r="AR144" s="24" t="s">
        <v>373</v>
      </c>
      <c r="AT144" s="24" t="s">
        <v>188</v>
      </c>
      <c r="AU144" s="24" t="s">
        <v>193</v>
      </c>
      <c r="AY144" s="24" t="s">
        <v>185</v>
      </c>
      <c r="BE144" s="186">
        <f t="shared" si="24"/>
        <v>0</v>
      </c>
      <c r="BF144" s="186">
        <f t="shared" si="25"/>
        <v>0</v>
      </c>
      <c r="BG144" s="186">
        <f t="shared" si="26"/>
        <v>0</v>
      </c>
      <c r="BH144" s="186">
        <f t="shared" si="27"/>
        <v>0</v>
      </c>
      <c r="BI144" s="186">
        <f t="shared" si="28"/>
        <v>0</v>
      </c>
      <c r="BJ144" s="24" t="s">
        <v>80</v>
      </c>
      <c r="BK144" s="186">
        <f t="shared" si="29"/>
        <v>0</v>
      </c>
      <c r="BL144" s="24" t="s">
        <v>373</v>
      </c>
      <c r="BM144" s="24" t="s">
        <v>1199</v>
      </c>
    </row>
    <row r="145" spans="2:65" s="14" customFormat="1" ht="21.6" customHeight="1">
      <c r="B145" s="245"/>
      <c r="D145" s="246" t="s">
        <v>71</v>
      </c>
      <c r="E145" s="246" t="s">
        <v>4820</v>
      </c>
      <c r="F145" s="246" t="s">
        <v>5243</v>
      </c>
      <c r="I145" s="247"/>
      <c r="J145" s="248">
        <f>BK145</f>
        <v>0</v>
      </c>
      <c r="L145" s="245"/>
      <c r="M145" s="249"/>
      <c r="N145" s="250"/>
      <c r="O145" s="250"/>
      <c r="P145" s="251">
        <f>SUM(P146:P158)</f>
        <v>0</v>
      </c>
      <c r="Q145" s="250"/>
      <c r="R145" s="251">
        <f>SUM(R146:R158)</f>
        <v>0</v>
      </c>
      <c r="S145" s="250"/>
      <c r="T145" s="252">
        <f>SUM(T146:T158)</f>
        <v>0</v>
      </c>
      <c r="AR145" s="253" t="s">
        <v>82</v>
      </c>
      <c r="AT145" s="254" t="s">
        <v>71</v>
      </c>
      <c r="AU145" s="254" t="s">
        <v>199</v>
      </c>
      <c r="AY145" s="253" t="s">
        <v>185</v>
      </c>
      <c r="BK145" s="255">
        <f>SUM(BK146:BK158)</f>
        <v>0</v>
      </c>
    </row>
    <row r="146" spans="2:65" s="1" customFormat="1" ht="22.5" customHeight="1">
      <c r="B146" s="174"/>
      <c r="C146" s="175" t="s">
        <v>72</v>
      </c>
      <c r="D146" s="175" t="s">
        <v>188</v>
      </c>
      <c r="E146" s="176" t="s">
        <v>5244</v>
      </c>
      <c r="F146" s="177" t="s">
        <v>5188</v>
      </c>
      <c r="G146" s="178" t="s">
        <v>254</v>
      </c>
      <c r="H146" s="179">
        <v>4</v>
      </c>
      <c r="I146" s="180"/>
      <c r="J146" s="181">
        <f t="shared" ref="J146:J158" si="30">ROUND(I146*H146,2)</f>
        <v>0</v>
      </c>
      <c r="K146" s="177" t="s">
        <v>5</v>
      </c>
      <c r="L146" s="41"/>
      <c r="M146" s="182" t="s">
        <v>5</v>
      </c>
      <c r="N146" s="183" t="s">
        <v>43</v>
      </c>
      <c r="O146" s="42"/>
      <c r="P146" s="184">
        <f t="shared" ref="P146:P158" si="31">O146*H146</f>
        <v>0</v>
      </c>
      <c r="Q146" s="184">
        <v>0</v>
      </c>
      <c r="R146" s="184">
        <f t="shared" ref="R146:R158" si="32">Q146*H146</f>
        <v>0</v>
      </c>
      <c r="S146" s="184">
        <v>0</v>
      </c>
      <c r="T146" s="185">
        <f t="shared" ref="T146:T158" si="33">S146*H146</f>
        <v>0</v>
      </c>
      <c r="AR146" s="24" t="s">
        <v>373</v>
      </c>
      <c r="AT146" s="24" t="s">
        <v>188</v>
      </c>
      <c r="AU146" s="24" t="s">
        <v>193</v>
      </c>
      <c r="AY146" s="24" t="s">
        <v>185</v>
      </c>
      <c r="BE146" s="186">
        <f t="shared" ref="BE146:BE158" si="34">IF(N146="základní",J146,0)</f>
        <v>0</v>
      </c>
      <c r="BF146" s="186">
        <f t="shared" ref="BF146:BF158" si="35">IF(N146="snížená",J146,0)</f>
        <v>0</v>
      </c>
      <c r="BG146" s="186">
        <f t="shared" ref="BG146:BG158" si="36">IF(N146="zákl. přenesená",J146,0)</f>
        <v>0</v>
      </c>
      <c r="BH146" s="186">
        <f t="shared" ref="BH146:BH158" si="37">IF(N146="sníž. přenesená",J146,0)</f>
        <v>0</v>
      </c>
      <c r="BI146" s="186">
        <f t="shared" ref="BI146:BI158" si="38">IF(N146="nulová",J146,0)</f>
        <v>0</v>
      </c>
      <c r="BJ146" s="24" t="s">
        <v>80</v>
      </c>
      <c r="BK146" s="186">
        <f t="shared" ref="BK146:BK158" si="39">ROUND(I146*H146,2)</f>
        <v>0</v>
      </c>
      <c r="BL146" s="24" t="s">
        <v>373</v>
      </c>
      <c r="BM146" s="24" t="s">
        <v>1208</v>
      </c>
    </row>
    <row r="147" spans="2:65" s="1" customFormat="1" ht="22.5" customHeight="1">
      <c r="B147" s="174"/>
      <c r="C147" s="175" t="s">
        <v>72</v>
      </c>
      <c r="D147" s="175" t="s">
        <v>188</v>
      </c>
      <c r="E147" s="176" t="s">
        <v>5245</v>
      </c>
      <c r="F147" s="177" t="s">
        <v>5190</v>
      </c>
      <c r="G147" s="178" t="s">
        <v>254</v>
      </c>
      <c r="H147" s="179">
        <v>2</v>
      </c>
      <c r="I147" s="180"/>
      <c r="J147" s="181">
        <f t="shared" si="30"/>
        <v>0</v>
      </c>
      <c r="K147" s="177" t="s">
        <v>5</v>
      </c>
      <c r="L147" s="41"/>
      <c r="M147" s="182" t="s">
        <v>5</v>
      </c>
      <c r="N147" s="183" t="s">
        <v>43</v>
      </c>
      <c r="O147" s="42"/>
      <c r="P147" s="184">
        <f t="shared" si="31"/>
        <v>0</v>
      </c>
      <c r="Q147" s="184">
        <v>0</v>
      </c>
      <c r="R147" s="184">
        <f t="shared" si="32"/>
        <v>0</v>
      </c>
      <c r="S147" s="184">
        <v>0</v>
      </c>
      <c r="T147" s="185">
        <f t="shared" si="33"/>
        <v>0</v>
      </c>
      <c r="AR147" s="24" t="s">
        <v>373</v>
      </c>
      <c r="AT147" s="24" t="s">
        <v>188</v>
      </c>
      <c r="AU147" s="24" t="s">
        <v>193</v>
      </c>
      <c r="AY147" s="24" t="s">
        <v>185</v>
      </c>
      <c r="BE147" s="186">
        <f t="shared" si="34"/>
        <v>0</v>
      </c>
      <c r="BF147" s="186">
        <f t="shared" si="35"/>
        <v>0</v>
      </c>
      <c r="BG147" s="186">
        <f t="shared" si="36"/>
        <v>0</v>
      </c>
      <c r="BH147" s="186">
        <f t="shared" si="37"/>
        <v>0</v>
      </c>
      <c r="BI147" s="186">
        <f t="shared" si="38"/>
        <v>0</v>
      </c>
      <c r="BJ147" s="24" t="s">
        <v>80</v>
      </c>
      <c r="BK147" s="186">
        <f t="shared" si="39"/>
        <v>0</v>
      </c>
      <c r="BL147" s="24" t="s">
        <v>373</v>
      </c>
      <c r="BM147" s="24" t="s">
        <v>1221</v>
      </c>
    </row>
    <row r="148" spans="2:65" s="1" customFormat="1" ht="22.5" customHeight="1">
      <c r="B148" s="174"/>
      <c r="C148" s="175" t="s">
        <v>72</v>
      </c>
      <c r="D148" s="175" t="s">
        <v>188</v>
      </c>
      <c r="E148" s="176" t="s">
        <v>5246</v>
      </c>
      <c r="F148" s="177" t="s">
        <v>5247</v>
      </c>
      <c r="G148" s="178" t="s">
        <v>254</v>
      </c>
      <c r="H148" s="179">
        <v>2</v>
      </c>
      <c r="I148" s="180"/>
      <c r="J148" s="181">
        <f t="shared" si="30"/>
        <v>0</v>
      </c>
      <c r="K148" s="177" t="s">
        <v>5</v>
      </c>
      <c r="L148" s="41"/>
      <c r="M148" s="182" t="s">
        <v>5</v>
      </c>
      <c r="N148" s="183" t="s">
        <v>43</v>
      </c>
      <c r="O148" s="42"/>
      <c r="P148" s="184">
        <f t="shared" si="31"/>
        <v>0</v>
      </c>
      <c r="Q148" s="184">
        <v>0</v>
      </c>
      <c r="R148" s="184">
        <f t="shared" si="32"/>
        <v>0</v>
      </c>
      <c r="S148" s="184">
        <v>0</v>
      </c>
      <c r="T148" s="185">
        <f t="shared" si="33"/>
        <v>0</v>
      </c>
      <c r="AR148" s="24" t="s">
        <v>373</v>
      </c>
      <c r="AT148" s="24" t="s">
        <v>188</v>
      </c>
      <c r="AU148" s="24" t="s">
        <v>193</v>
      </c>
      <c r="AY148" s="24" t="s">
        <v>185</v>
      </c>
      <c r="BE148" s="186">
        <f t="shared" si="34"/>
        <v>0</v>
      </c>
      <c r="BF148" s="186">
        <f t="shared" si="35"/>
        <v>0</v>
      </c>
      <c r="BG148" s="186">
        <f t="shared" si="36"/>
        <v>0</v>
      </c>
      <c r="BH148" s="186">
        <f t="shared" si="37"/>
        <v>0</v>
      </c>
      <c r="BI148" s="186">
        <f t="shared" si="38"/>
        <v>0</v>
      </c>
      <c r="BJ148" s="24" t="s">
        <v>80</v>
      </c>
      <c r="BK148" s="186">
        <f t="shared" si="39"/>
        <v>0</v>
      </c>
      <c r="BL148" s="24" t="s">
        <v>373</v>
      </c>
      <c r="BM148" s="24" t="s">
        <v>1233</v>
      </c>
    </row>
    <row r="149" spans="2:65" s="1" customFormat="1" ht="22.5" customHeight="1">
      <c r="B149" s="174"/>
      <c r="C149" s="175" t="s">
        <v>72</v>
      </c>
      <c r="D149" s="175" t="s">
        <v>188</v>
      </c>
      <c r="E149" s="176" t="s">
        <v>5248</v>
      </c>
      <c r="F149" s="177" t="s">
        <v>5249</v>
      </c>
      <c r="G149" s="178" t="s">
        <v>254</v>
      </c>
      <c r="H149" s="179">
        <v>2</v>
      </c>
      <c r="I149" s="180"/>
      <c r="J149" s="181">
        <f t="shared" si="30"/>
        <v>0</v>
      </c>
      <c r="K149" s="177" t="s">
        <v>5</v>
      </c>
      <c r="L149" s="41"/>
      <c r="M149" s="182" t="s">
        <v>5</v>
      </c>
      <c r="N149" s="183" t="s">
        <v>43</v>
      </c>
      <c r="O149" s="42"/>
      <c r="P149" s="184">
        <f t="shared" si="31"/>
        <v>0</v>
      </c>
      <c r="Q149" s="184">
        <v>0</v>
      </c>
      <c r="R149" s="184">
        <f t="shared" si="32"/>
        <v>0</v>
      </c>
      <c r="S149" s="184">
        <v>0</v>
      </c>
      <c r="T149" s="185">
        <f t="shared" si="33"/>
        <v>0</v>
      </c>
      <c r="AR149" s="24" t="s">
        <v>373</v>
      </c>
      <c r="AT149" s="24" t="s">
        <v>188</v>
      </c>
      <c r="AU149" s="24" t="s">
        <v>193</v>
      </c>
      <c r="AY149" s="24" t="s">
        <v>185</v>
      </c>
      <c r="BE149" s="186">
        <f t="shared" si="34"/>
        <v>0</v>
      </c>
      <c r="BF149" s="186">
        <f t="shared" si="35"/>
        <v>0</v>
      </c>
      <c r="BG149" s="186">
        <f t="shared" si="36"/>
        <v>0</v>
      </c>
      <c r="BH149" s="186">
        <f t="shared" si="37"/>
        <v>0</v>
      </c>
      <c r="BI149" s="186">
        <f t="shared" si="38"/>
        <v>0</v>
      </c>
      <c r="BJ149" s="24" t="s">
        <v>80</v>
      </c>
      <c r="BK149" s="186">
        <f t="shared" si="39"/>
        <v>0</v>
      </c>
      <c r="BL149" s="24" t="s">
        <v>373</v>
      </c>
      <c r="BM149" s="24" t="s">
        <v>1246</v>
      </c>
    </row>
    <row r="150" spans="2:65" s="1" customFormat="1" ht="22.5" customHeight="1">
      <c r="B150" s="174"/>
      <c r="C150" s="175" t="s">
        <v>72</v>
      </c>
      <c r="D150" s="175" t="s">
        <v>188</v>
      </c>
      <c r="E150" s="176" t="s">
        <v>5250</v>
      </c>
      <c r="F150" s="177" t="s">
        <v>5251</v>
      </c>
      <c r="G150" s="178" t="s">
        <v>254</v>
      </c>
      <c r="H150" s="179">
        <v>1</v>
      </c>
      <c r="I150" s="180"/>
      <c r="J150" s="181">
        <f t="shared" si="30"/>
        <v>0</v>
      </c>
      <c r="K150" s="177" t="s">
        <v>5</v>
      </c>
      <c r="L150" s="41"/>
      <c r="M150" s="182" t="s">
        <v>5</v>
      </c>
      <c r="N150" s="183" t="s">
        <v>43</v>
      </c>
      <c r="O150" s="42"/>
      <c r="P150" s="184">
        <f t="shared" si="31"/>
        <v>0</v>
      </c>
      <c r="Q150" s="184">
        <v>0</v>
      </c>
      <c r="R150" s="184">
        <f t="shared" si="32"/>
        <v>0</v>
      </c>
      <c r="S150" s="184">
        <v>0</v>
      </c>
      <c r="T150" s="185">
        <f t="shared" si="33"/>
        <v>0</v>
      </c>
      <c r="AR150" s="24" t="s">
        <v>373</v>
      </c>
      <c r="AT150" s="24" t="s">
        <v>188</v>
      </c>
      <c r="AU150" s="24" t="s">
        <v>193</v>
      </c>
      <c r="AY150" s="24" t="s">
        <v>185</v>
      </c>
      <c r="BE150" s="186">
        <f t="shared" si="34"/>
        <v>0</v>
      </c>
      <c r="BF150" s="186">
        <f t="shared" si="35"/>
        <v>0</v>
      </c>
      <c r="BG150" s="186">
        <f t="shared" si="36"/>
        <v>0</v>
      </c>
      <c r="BH150" s="186">
        <f t="shared" si="37"/>
        <v>0</v>
      </c>
      <c r="BI150" s="186">
        <f t="shared" si="38"/>
        <v>0</v>
      </c>
      <c r="BJ150" s="24" t="s">
        <v>80</v>
      </c>
      <c r="BK150" s="186">
        <f t="shared" si="39"/>
        <v>0</v>
      </c>
      <c r="BL150" s="24" t="s">
        <v>373</v>
      </c>
      <c r="BM150" s="24" t="s">
        <v>1255</v>
      </c>
    </row>
    <row r="151" spans="2:65" s="1" customFormat="1" ht="22.5" customHeight="1">
      <c r="B151" s="174"/>
      <c r="C151" s="175" t="s">
        <v>72</v>
      </c>
      <c r="D151" s="175" t="s">
        <v>188</v>
      </c>
      <c r="E151" s="176" t="s">
        <v>5252</v>
      </c>
      <c r="F151" s="177" t="s">
        <v>5194</v>
      </c>
      <c r="G151" s="178" t="s">
        <v>254</v>
      </c>
      <c r="H151" s="179">
        <v>1</v>
      </c>
      <c r="I151" s="180"/>
      <c r="J151" s="181">
        <f t="shared" si="30"/>
        <v>0</v>
      </c>
      <c r="K151" s="177" t="s">
        <v>5</v>
      </c>
      <c r="L151" s="41"/>
      <c r="M151" s="182" t="s">
        <v>5</v>
      </c>
      <c r="N151" s="183" t="s">
        <v>43</v>
      </c>
      <c r="O151" s="42"/>
      <c r="P151" s="184">
        <f t="shared" si="31"/>
        <v>0</v>
      </c>
      <c r="Q151" s="184">
        <v>0</v>
      </c>
      <c r="R151" s="184">
        <f t="shared" si="32"/>
        <v>0</v>
      </c>
      <c r="S151" s="184">
        <v>0</v>
      </c>
      <c r="T151" s="185">
        <f t="shared" si="33"/>
        <v>0</v>
      </c>
      <c r="AR151" s="24" t="s">
        <v>373</v>
      </c>
      <c r="AT151" s="24" t="s">
        <v>188</v>
      </c>
      <c r="AU151" s="24" t="s">
        <v>193</v>
      </c>
      <c r="AY151" s="24" t="s">
        <v>185</v>
      </c>
      <c r="BE151" s="186">
        <f t="shared" si="34"/>
        <v>0</v>
      </c>
      <c r="BF151" s="186">
        <f t="shared" si="35"/>
        <v>0</v>
      </c>
      <c r="BG151" s="186">
        <f t="shared" si="36"/>
        <v>0</v>
      </c>
      <c r="BH151" s="186">
        <f t="shared" si="37"/>
        <v>0</v>
      </c>
      <c r="BI151" s="186">
        <f t="shared" si="38"/>
        <v>0</v>
      </c>
      <c r="BJ151" s="24" t="s">
        <v>80</v>
      </c>
      <c r="BK151" s="186">
        <f t="shared" si="39"/>
        <v>0</v>
      </c>
      <c r="BL151" s="24" t="s">
        <v>373</v>
      </c>
      <c r="BM151" s="24" t="s">
        <v>1278</v>
      </c>
    </row>
    <row r="152" spans="2:65" s="1" customFormat="1" ht="22.5" customHeight="1">
      <c r="B152" s="174"/>
      <c r="C152" s="175" t="s">
        <v>72</v>
      </c>
      <c r="D152" s="175" t="s">
        <v>188</v>
      </c>
      <c r="E152" s="176" t="s">
        <v>5253</v>
      </c>
      <c r="F152" s="177" t="s">
        <v>5196</v>
      </c>
      <c r="G152" s="178" t="s">
        <v>254</v>
      </c>
      <c r="H152" s="179">
        <v>1</v>
      </c>
      <c r="I152" s="180"/>
      <c r="J152" s="181">
        <f t="shared" si="30"/>
        <v>0</v>
      </c>
      <c r="K152" s="177" t="s">
        <v>5</v>
      </c>
      <c r="L152" s="41"/>
      <c r="M152" s="182" t="s">
        <v>5</v>
      </c>
      <c r="N152" s="183" t="s">
        <v>43</v>
      </c>
      <c r="O152" s="42"/>
      <c r="P152" s="184">
        <f t="shared" si="31"/>
        <v>0</v>
      </c>
      <c r="Q152" s="184">
        <v>0</v>
      </c>
      <c r="R152" s="184">
        <f t="shared" si="32"/>
        <v>0</v>
      </c>
      <c r="S152" s="184">
        <v>0</v>
      </c>
      <c r="T152" s="185">
        <f t="shared" si="33"/>
        <v>0</v>
      </c>
      <c r="AR152" s="24" t="s">
        <v>373</v>
      </c>
      <c r="AT152" s="24" t="s">
        <v>188</v>
      </c>
      <c r="AU152" s="24" t="s">
        <v>193</v>
      </c>
      <c r="AY152" s="24" t="s">
        <v>185</v>
      </c>
      <c r="BE152" s="186">
        <f t="shared" si="34"/>
        <v>0</v>
      </c>
      <c r="BF152" s="186">
        <f t="shared" si="35"/>
        <v>0</v>
      </c>
      <c r="BG152" s="186">
        <f t="shared" si="36"/>
        <v>0</v>
      </c>
      <c r="BH152" s="186">
        <f t="shared" si="37"/>
        <v>0</v>
      </c>
      <c r="BI152" s="186">
        <f t="shared" si="38"/>
        <v>0</v>
      </c>
      <c r="BJ152" s="24" t="s">
        <v>80</v>
      </c>
      <c r="BK152" s="186">
        <f t="shared" si="39"/>
        <v>0</v>
      </c>
      <c r="BL152" s="24" t="s">
        <v>373</v>
      </c>
      <c r="BM152" s="24" t="s">
        <v>1305</v>
      </c>
    </row>
    <row r="153" spans="2:65" s="1" customFormat="1" ht="22.5" customHeight="1">
      <c r="B153" s="174"/>
      <c r="C153" s="175" t="s">
        <v>72</v>
      </c>
      <c r="D153" s="175" t="s">
        <v>188</v>
      </c>
      <c r="E153" s="176" t="s">
        <v>5254</v>
      </c>
      <c r="F153" s="177" t="s">
        <v>5198</v>
      </c>
      <c r="G153" s="178" t="s">
        <v>254</v>
      </c>
      <c r="H153" s="179">
        <v>1</v>
      </c>
      <c r="I153" s="180"/>
      <c r="J153" s="181">
        <f t="shared" si="30"/>
        <v>0</v>
      </c>
      <c r="K153" s="177" t="s">
        <v>5</v>
      </c>
      <c r="L153" s="41"/>
      <c r="M153" s="182" t="s">
        <v>5</v>
      </c>
      <c r="N153" s="183" t="s">
        <v>43</v>
      </c>
      <c r="O153" s="42"/>
      <c r="P153" s="184">
        <f t="shared" si="31"/>
        <v>0</v>
      </c>
      <c r="Q153" s="184">
        <v>0</v>
      </c>
      <c r="R153" s="184">
        <f t="shared" si="32"/>
        <v>0</v>
      </c>
      <c r="S153" s="184">
        <v>0</v>
      </c>
      <c r="T153" s="185">
        <f t="shared" si="33"/>
        <v>0</v>
      </c>
      <c r="AR153" s="24" t="s">
        <v>373</v>
      </c>
      <c r="AT153" s="24" t="s">
        <v>188</v>
      </c>
      <c r="AU153" s="24" t="s">
        <v>193</v>
      </c>
      <c r="AY153" s="24" t="s">
        <v>185</v>
      </c>
      <c r="BE153" s="186">
        <f t="shared" si="34"/>
        <v>0</v>
      </c>
      <c r="BF153" s="186">
        <f t="shared" si="35"/>
        <v>0</v>
      </c>
      <c r="BG153" s="186">
        <f t="shared" si="36"/>
        <v>0</v>
      </c>
      <c r="BH153" s="186">
        <f t="shared" si="37"/>
        <v>0</v>
      </c>
      <c r="BI153" s="186">
        <f t="shared" si="38"/>
        <v>0</v>
      </c>
      <c r="BJ153" s="24" t="s">
        <v>80</v>
      </c>
      <c r="BK153" s="186">
        <f t="shared" si="39"/>
        <v>0</v>
      </c>
      <c r="BL153" s="24" t="s">
        <v>373</v>
      </c>
      <c r="BM153" s="24" t="s">
        <v>1323</v>
      </c>
    </row>
    <row r="154" spans="2:65" s="1" customFormat="1" ht="22.5" customHeight="1">
      <c r="B154" s="174"/>
      <c r="C154" s="175" t="s">
        <v>72</v>
      </c>
      <c r="D154" s="175" t="s">
        <v>188</v>
      </c>
      <c r="E154" s="176" t="s">
        <v>5255</v>
      </c>
      <c r="F154" s="177" t="s">
        <v>5256</v>
      </c>
      <c r="G154" s="178" t="s">
        <v>254</v>
      </c>
      <c r="H154" s="179">
        <v>1</v>
      </c>
      <c r="I154" s="180"/>
      <c r="J154" s="181">
        <f t="shared" si="30"/>
        <v>0</v>
      </c>
      <c r="K154" s="177" t="s">
        <v>5</v>
      </c>
      <c r="L154" s="41"/>
      <c r="M154" s="182" t="s">
        <v>5</v>
      </c>
      <c r="N154" s="183" t="s">
        <v>43</v>
      </c>
      <c r="O154" s="42"/>
      <c r="P154" s="184">
        <f t="shared" si="31"/>
        <v>0</v>
      </c>
      <c r="Q154" s="184">
        <v>0</v>
      </c>
      <c r="R154" s="184">
        <f t="shared" si="32"/>
        <v>0</v>
      </c>
      <c r="S154" s="184">
        <v>0</v>
      </c>
      <c r="T154" s="185">
        <f t="shared" si="33"/>
        <v>0</v>
      </c>
      <c r="AR154" s="24" t="s">
        <v>373</v>
      </c>
      <c r="AT154" s="24" t="s">
        <v>188</v>
      </c>
      <c r="AU154" s="24" t="s">
        <v>193</v>
      </c>
      <c r="AY154" s="24" t="s">
        <v>185</v>
      </c>
      <c r="BE154" s="186">
        <f t="shared" si="34"/>
        <v>0</v>
      </c>
      <c r="BF154" s="186">
        <f t="shared" si="35"/>
        <v>0</v>
      </c>
      <c r="BG154" s="186">
        <f t="shared" si="36"/>
        <v>0</v>
      </c>
      <c r="BH154" s="186">
        <f t="shared" si="37"/>
        <v>0</v>
      </c>
      <c r="BI154" s="186">
        <f t="shared" si="38"/>
        <v>0</v>
      </c>
      <c r="BJ154" s="24" t="s">
        <v>80</v>
      </c>
      <c r="BK154" s="186">
        <f t="shared" si="39"/>
        <v>0</v>
      </c>
      <c r="BL154" s="24" t="s">
        <v>373</v>
      </c>
      <c r="BM154" s="24" t="s">
        <v>792</v>
      </c>
    </row>
    <row r="155" spans="2:65" s="1" customFormat="1" ht="22.5" customHeight="1">
      <c r="B155" s="174"/>
      <c r="C155" s="175" t="s">
        <v>72</v>
      </c>
      <c r="D155" s="175" t="s">
        <v>188</v>
      </c>
      <c r="E155" s="176" t="s">
        <v>5257</v>
      </c>
      <c r="F155" s="177" t="s">
        <v>5258</v>
      </c>
      <c r="G155" s="178" t="s">
        <v>254</v>
      </c>
      <c r="H155" s="179">
        <v>1</v>
      </c>
      <c r="I155" s="180"/>
      <c r="J155" s="181">
        <f t="shared" si="30"/>
        <v>0</v>
      </c>
      <c r="K155" s="177" t="s">
        <v>5</v>
      </c>
      <c r="L155" s="41"/>
      <c r="M155" s="182" t="s">
        <v>5</v>
      </c>
      <c r="N155" s="183" t="s">
        <v>43</v>
      </c>
      <c r="O155" s="42"/>
      <c r="P155" s="184">
        <f t="shared" si="31"/>
        <v>0</v>
      </c>
      <c r="Q155" s="184">
        <v>0</v>
      </c>
      <c r="R155" s="184">
        <f t="shared" si="32"/>
        <v>0</v>
      </c>
      <c r="S155" s="184">
        <v>0</v>
      </c>
      <c r="T155" s="185">
        <f t="shared" si="33"/>
        <v>0</v>
      </c>
      <c r="AR155" s="24" t="s">
        <v>373</v>
      </c>
      <c r="AT155" s="24" t="s">
        <v>188</v>
      </c>
      <c r="AU155" s="24" t="s">
        <v>193</v>
      </c>
      <c r="AY155" s="24" t="s">
        <v>185</v>
      </c>
      <c r="BE155" s="186">
        <f t="shared" si="34"/>
        <v>0</v>
      </c>
      <c r="BF155" s="186">
        <f t="shared" si="35"/>
        <v>0</v>
      </c>
      <c r="BG155" s="186">
        <f t="shared" si="36"/>
        <v>0</v>
      </c>
      <c r="BH155" s="186">
        <f t="shared" si="37"/>
        <v>0</v>
      </c>
      <c r="BI155" s="186">
        <f t="shared" si="38"/>
        <v>0</v>
      </c>
      <c r="BJ155" s="24" t="s">
        <v>80</v>
      </c>
      <c r="BK155" s="186">
        <f t="shared" si="39"/>
        <v>0</v>
      </c>
      <c r="BL155" s="24" t="s">
        <v>373</v>
      </c>
      <c r="BM155" s="24" t="s">
        <v>525</v>
      </c>
    </row>
    <row r="156" spans="2:65" s="1" customFormat="1" ht="22.5" customHeight="1">
      <c r="B156" s="174"/>
      <c r="C156" s="175" t="s">
        <v>72</v>
      </c>
      <c r="D156" s="175" t="s">
        <v>188</v>
      </c>
      <c r="E156" s="176" t="s">
        <v>5259</v>
      </c>
      <c r="F156" s="177" t="s">
        <v>5260</v>
      </c>
      <c r="G156" s="178" t="s">
        <v>254</v>
      </c>
      <c r="H156" s="179">
        <v>1</v>
      </c>
      <c r="I156" s="180"/>
      <c r="J156" s="181">
        <f t="shared" si="30"/>
        <v>0</v>
      </c>
      <c r="K156" s="177" t="s">
        <v>5</v>
      </c>
      <c r="L156" s="41"/>
      <c r="M156" s="182" t="s">
        <v>5</v>
      </c>
      <c r="N156" s="183" t="s">
        <v>43</v>
      </c>
      <c r="O156" s="42"/>
      <c r="P156" s="184">
        <f t="shared" si="31"/>
        <v>0</v>
      </c>
      <c r="Q156" s="184">
        <v>0</v>
      </c>
      <c r="R156" s="184">
        <f t="shared" si="32"/>
        <v>0</v>
      </c>
      <c r="S156" s="184">
        <v>0</v>
      </c>
      <c r="T156" s="185">
        <f t="shared" si="33"/>
        <v>0</v>
      </c>
      <c r="AR156" s="24" t="s">
        <v>373</v>
      </c>
      <c r="AT156" s="24" t="s">
        <v>188</v>
      </c>
      <c r="AU156" s="24" t="s">
        <v>193</v>
      </c>
      <c r="AY156" s="24" t="s">
        <v>185</v>
      </c>
      <c r="BE156" s="186">
        <f t="shared" si="34"/>
        <v>0</v>
      </c>
      <c r="BF156" s="186">
        <f t="shared" si="35"/>
        <v>0</v>
      </c>
      <c r="BG156" s="186">
        <f t="shared" si="36"/>
        <v>0</v>
      </c>
      <c r="BH156" s="186">
        <f t="shared" si="37"/>
        <v>0</v>
      </c>
      <c r="BI156" s="186">
        <f t="shared" si="38"/>
        <v>0</v>
      </c>
      <c r="BJ156" s="24" t="s">
        <v>80</v>
      </c>
      <c r="BK156" s="186">
        <f t="shared" si="39"/>
        <v>0</v>
      </c>
      <c r="BL156" s="24" t="s">
        <v>373</v>
      </c>
      <c r="BM156" s="24" t="s">
        <v>1353</v>
      </c>
    </row>
    <row r="157" spans="2:65" s="1" customFormat="1" ht="22.5" customHeight="1">
      <c r="B157" s="174"/>
      <c r="C157" s="175" t="s">
        <v>72</v>
      </c>
      <c r="D157" s="175" t="s">
        <v>188</v>
      </c>
      <c r="E157" s="176" t="s">
        <v>5261</v>
      </c>
      <c r="F157" s="177" t="s">
        <v>5219</v>
      </c>
      <c r="G157" s="178" t="s">
        <v>254</v>
      </c>
      <c r="H157" s="179">
        <v>1</v>
      </c>
      <c r="I157" s="180"/>
      <c r="J157" s="181">
        <f t="shared" si="30"/>
        <v>0</v>
      </c>
      <c r="K157" s="177" t="s">
        <v>5</v>
      </c>
      <c r="L157" s="41"/>
      <c r="M157" s="182" t="s">
        <v>5</v>
      </c>
      <c r="N157" s="183" t="s">
        <v>43</v>
      </c>
      <c r="O157" s="42"/>
      <c r="P157" s="184">
        <f t="shared" si="31"/>
        <v>0</v>
      </c>
      <c r="Q157" s="184">
        <v>0</v>
      </c>
      <c r="R157" s="184">
        <f t="shared" si="32"/>
        <v>0</v>
      </c>
      <c r="S157" s="184">
        <v>0</v>
      </c>
      <c r="T157" s="185">
        <f t="shared" si="33"/>
        <v>0</v>
      </c>
      <c r="AR157" s="24" t="s">
        <v>373</v>
      </c>
      <c r="AT157" s="24" t="s">
        <v>188</v>
      </c>
      <c r="AU157" s="24" t="s">
        <v>193</v>
      </c>
      <c r="AY157" s="24" t="s">
        <v>185</v>
      </c>
      <c r="BE157" s="186">
        <f t="shared" si="34"/>
        <v>0</v>
      </c>
      <c r="BF157" s="186">
        <f t="shared" si="35"/>
        <v>0</v>
      </c>
      <c r="BG157" s="186">
        <f t="shared" si="36"/>
        <v>0</v>
      </c>
      <c r="BH157" s="186">
        <f t="shared" si="37"/>
        <v>0</v>
      </c>
      <c r="BI157" s="186">
        <f t="shared" si="38"/>
        <v>0</v>
      </c>
      <c r="BJ157" s="24" t="s">
        <v>80</v>
      </c>
      <c r="BK157" s="186">
        <f t="shared" si="39"/>
        <v>0</v>
      </c>
      <c r="BL157" s="24" t="s">
        <v>373</v>
      </c>
      <c r="BM157" s="24" t="s">
        <v>1361</v>
      </c>
    </row>
    <row r="158" spans="2:65" s="1" customFormat="1" ht="22.5" customHeight="1">
      <c r="B158" s="174"/>
      <c r="C158" s="175" t="s">
        <v>72</v>
      </c>
      <c r="D158" s="175" t="s">
        <v>188</v>
      </c>
      <c r="E158" s="176" t="s">
        <v>5262</v>
      </c>
      <c r="F158" s="177" t="s">
        <v>5263</v>
      </c>
      <c r="G158" s="178" t="s">
        <v>254</v>
      </c>
      <c r="H158" s="179">
        <v>1</v>
      </c>
      <c r="I158" s="180"/>
      <c r="J158" s="181">
        <f t="shared" si="30"/>
        <v>0</v>
      </c>
      <c r="K158" s="177" t="s">
        <v>5</v>
      </c>
      <c r="L158" s="41"/>
      <c r="M158" s="182" t="s">
        <v>5</v>
      </c>
      <c r="N158" s="183" t="s">
        <v>43</v>
      </c>
      <c r="O158" s="42"/>
      <c r="P158" s="184">
        <f t="shared" si="31"/>
        <v>0</v>
      </c>
      <c r="Q158" s="184">
        <v>0</v>
      </c>
      <c r="R158" s="184">
        <f t="shared" si="32"/>
        <v>0</v>
      </c>
      <c r="S158" s="184">
        <v>0</v>
      </c>
      <c r="T158" s="185">
        <f t="shared" si="33"/>
        <v>0</v>
      </c>
      <c r="AR158" s="24" t="s">
        <v>373</v>
      </c>
      <c r="AT158" s="24" t="s">
        <v>188</v>
      </c>
      <c r="AU158" s="24" t="s">
        <v>193</v>
      </c>
      <c r="AY158" s="24" t="s">
        <v>185</v>
      </c>
      <c r="BE158" s="186">
        <f t="shared" si="34"/>
        <v>0</v>
      </c>
      <c r="BF158" s="186">
        <f t="shared" si="35"/>
        <v>0</v>
      </c>
      <c r="BG158" s="186">
        <f t="shared" si="36"/>
        <v>0</v>
      </c>
      <c r="BH158" s="186">
        <f t="shared" si="37"/>
        <v>0</v>
      </c>
      <c r="BI158" s="186">
        <f t="shared" si="38"/>
        <v>0</v>
      </c>
      <c r="BJ158" s="24" t="s">
        <v>80</v>
      </c>
      <c r="BK158" s="186">
        <f t="shared" si="39"/>
        <v>0</v>
      </c>
      <c r="BL158" s="24" t="s">
        <v>373</v>
      </c>
      <c r="BM158" s="24" t="s">
        <v>1369</v>
      </c>
    </row>
    <row r="159" spans="2:65" s="14" customFormat="1" ht="21.6" customHeight="1">
      <c r="B159" s="245"/>
      <c r="D159" s="246" t="s">
        <v>71</v>
      </c>
      <c r="E159" s="246" t="s">
        <v>5264</v>
      </c>
      <c r="F159" s="246" t="s">
        <v>5265</v>
      </c>
      <c r="I159" s="247"/>
      <c r="J159" s="248">
        <f>BK159</f>
        <v>0</v>
      </c>
      <c r="L159" s="245"/>
      <c r="M159" s="249"/>
      <c r="N159" s="250"/>
      <c r="O159" s="250"/>
      <c r="P159" s="251">
        <f>SUM(P160:P163)</f>
        <v>0</v>
      </c>
      <c r="Q159" s="250"/>
      <c r="R159" s="251">
        <f>SUM(R160:R163)</f>
        <v>0</v>
      </c>
      <c r="S159" s="250"/>
      <c r="T159" s="252">
        <f>SUM(T160:T163)</f>
        <v>0</v>
      </c>
      <c r="AR159" s="253" t="s">
        <v>82</v>
      </c>
      <c r="AT159" s="254" t="s">
        <v>71</v>
      </c>
      <c r="AU159" s="254" t="s">
        <v>199</v>
      </c>
      <c r="AY159" s="253" t="s">
        <v>185</v>
      </c>
      <c r="BK159" s="255">
        <f>SUM(BK160:BK163)</f>
        <v>0</v>
      </c>
    </row>
    <row r="160" spans="2:65" s="1" customFormat="1" ht="22.5" customHeight="1">
      <c r="B160" s="174"/>
      <c r="C160" s="175" t="s">
        <v>72</v>
      </c>
      <c r="D160" s="175" t="s">
        <v>188</v>
      </c>
      <c r="E160" s="176" t="s">
        <v>5265</v>
      </c>
      <c r="F160" s="177" t="s">
        <v>5266</v>
      </c>
      <c r="G160" s="178" t="s">
        <v>254</v>
      </c>
      <c r="H160" s="179">
        <v>1</v>
      </c>
      <c r="I160" s="180"/>
      <c r="J160" s="181">
        <f>ROUND(I160*H160,2)</f>
        <v>0</v>
      </c>
      <c r="K160" s="177" t="s">
        <v>5</v>
      </c>
      <c r="L160" s="41"/>
      <c r="M160" s="182" t="s">
        <v>5</v>
      </c>
      <c r="N160" s="183" t="s">
        <v>43</v>
      </c>
      <c r="O160" s="42"/>
      <c r="P160" s="184">
        <f>O160*H160</f>
        <v>0</v>
      </c>
      <c r="Q160" s="184">
        <v>0</v>
      </c>
      <c r="R160" s="184">
        <f>Q160*H160</f>
        <v>0</v>
      </c>
      <c r="S160" s="184">
        <v>0</v>
      </c>
      <c r="T160" s="185">
        <f>S160*H160</f>
        <v>0</v>
      </c>
      <c r="AR160" s="24" t="s">
        <v>373</v>
      </c>
      <c r="AT160" s="24" t="s">
        <v>188</v>
      </c>
      <c r="AU160" s="24" t="s">
        <v>193</v>
      </c>
      <c r="AY160" s="24" t="s">
        <v>185</v>
      </c>
      <c r="BE160" s="186">
        <f>IF(N160="základní",J160,0)</f>
        <v>0</v>
      </c>
      <c r="BF160" s="186">
        <f>IF(N160="snížená",J160,0)</f>
        <v>0</v>
      </c>
      <c r="BG160" s="186">
        <f>IF(N160="zákl. přenesená",J160,0)</f>
        <v>0</v>
      </c>
      <c r="BH160" s="186">
        <f>IF(N160="sníž. přenesená",J160,0)</f>
        <v>0</v>
      </c>
      <c r="BI160" s="186">
        <f>IF(N160="nulová",J160,0)</f>
        <v>0</v>
      </c>
      <c r="BJ160" s="24" t="s">
        <v>80</v>
      </c>
      <c r="BK160" s="186">
        <f>ROUND(I160*H160,2)</f>
        <v>0</v>
      </c>
      <c r="BL160" s="24" t="s">
        <v>373</v>
      </c>
      <c r="BM160" s="24" t="s">
        <v>1381</v>
      </c>
    </row>
    <row r="161" spans="2:65" s="1" customFormat="1" ht="22.5" customHeight="1">
      <c r="B161" s="174"/>
      <c r="C161" s="175" t="s">
        <v>72</v>
      </c>
      <c r="D161" s="175" t="s">
        <v>188</v>
      </c>
      <c r="E161" s="176" t="s">
        <v>5267</v>
      </c>
      <c r="F161" s="177" t="s">
        <v>5268</v>
      </c>
      <c r="G161" s="178" t="s">
        <v>254</v>
      </c>
      <c r="H161" s="179">
        <v>8</v>
      </c>
      <c r="I161" s="180"/>
      <c r="J161" s="181">
        <f>ROUND(I161*H161,2)</f>
        <v>0</v>
      </c>
      <c r="K161" s="177" t="s">
        <v>5</v>
      </c>
      <c r="L161" s="41"/>
      <c r="M161" s="182" t="s">
        <v>5</v>
      </c>
      <c r="N161" s="183" t="s">
        <v>43</v>
      </c>
      <c r="O161" s="42"/>
      <c r="P161" s="184">
        <f>O161*H161</f>
        <v>0</v>
      </c>
      <c r="Q161" s="184">
        <v>0</v>
      </c>
      <c r="R161" s="184">
        <f>Q161*H161</f>
        <v>0</v>
      </c>
      <c r="S161" s="184">
        <v>0</v>
      </c>
      <c r="T161" s="185">
        <f>S161*H161</f>
        <v>0</v>
      </c>
      <c r="AR161" s="24" t="s">
        <v>373</v>
      </c>
      <c r="AT161" s="24" t="s">
        <v>188</v>
      </c>
      <c r="AU161" s="24" t="s">
        <v>193</v>
      </c>
      <c r="AY161" s="24" t="s">
        <v>185</v>
      </c>
      <c r="BE161" s="186">
        <f>IF(N161="základní",J161,0)</f>
        <v>0</v>
      </c>
      <c r="BF161" s="186">
        <f>IF(N161="snížená",J161,0)</f>
        <v>0</v>
      </c>
      <c r="BG161" s="186">
        <f>IF(N161="zákl. přenesená",J161,0)</f>
        <v>0</v>
      </c>
      <c r="BH161" s="186">
        <f>IF(N161="sníž. přenesená",J161,0)</f>
        <v>0</v>
      </c>
      <c r="BI161" s="186">
        <f>IF(N161="nulová",J161,0)</f>
        <v>0</v>
      </c>
      <c r="BJ161" s="24" t="s">
        <v>80</v>
      </c>
      <c r="BK161" s="186">
        <f>ROUND(I161*H161,2)</f>
        <v>0</v>
      </c>
      <c r="BL161" s="24" t="s">
        <v>373</v>
      </c>
      <c r="BM161" s="24" t="s">
        <v>1413</v>
      </c>
    </row>
    <row r="162" spans="2:65" s="1" customFormat="1" ht="22.5" customHeight="1">
      <c r="B162" s="174"/>
      <c r="C162" s="175" t="s">
        <v>72</v>
      </c>
      <c r="D162" s="175" t="s">
        <v>188</v>
      </c>
      <c r="E162" s="176" t="s">
        <v>5269</v>
      </c>
      <c r="F162" s="177" t="s">
        <v>5204</v>
      </c>
      <c r="G162" s="178" t="s">
        <v>254</v>
      </c>
      <c r="H162" s="179">
        <v>1</v>
      </c>
      <c r="I162" s="180"/>
      <c r="J162" s="181">
        <f>ROUND(I162*H162,2)</f>
        <v>0</v>
      </c>
      <c r="K162" s="177" t="s">
        <v>5</v>
      </c>
      <c r="L162" s="41"/>
      <c r="M162" s="182" t="s">
        <v>5</v>
      </c>
      <c r="N162" s="183" t="s">
        <v>43</v>
      </c>
      <c r="O162" s="42"/>
      <c r="P162" s="184">
        <f>O162*H162</f>
        <v>0</v>
      </c>
      <c r="Q162" s="184">
        <v>0</v>
      </c>
      <c r="R162" s="184">
        <f>Q162*H162</f>
        <v>0</v>
      </c>
      <c r="S162" s="184">
        <v>0</v>
      </c>
      <c r="T162" s="185">
        <f>S162*H162</f>
        <v>0</v>
      </c>
      <c r="AR162" s="24" t="s">
        <v>373</v>
      </c>
      <c r="AT162" s="24" t="s">
        <v>188</v>
      </c>
      <c r="AU162" s="24" t="s">
        <v>193</v>
      </c>
      <c r="AY162" s="24" t="s">
        <v>185</v>
      </c>
      <c r="BE162" s="186">
        <f>IF(N162="základní",J162,0)</f>
        <v>0</v>
      </c>
      <c r="BF162" s="186">
        <f>IF(N162="snížená",J162,0)</f>
        <v>0</v>
      </c>
      <c r="BG162" s="186">
        <f>IF(N162="zákl. přenesená",J162,0)</f>
        <v>0</v>
      </c>
      <c r="BH162" s="186">
        <f>IF(N162="sníž. přenesená",J162,0)</f>
        <v>0</v>
      </c>
      <c r="BI162" s="186">
        <f>IF(N162="nulová",J162,0)</f>
        <v>0</v>
      </c>
      <c r="BJ162" s="24" t="s">
        <v>80</v>
      </c>
      <c r="BK162" s="186">
        <f>ROUND(I162*H162,2)</f>
        <v>0</v>
      </c>
      <c r="BL162" s="24" t="s">
        <v>373</v>
      </c>
      <c r="BM162" s="24" t="s">
        <v>1435</v>
      </c>
    </row>
    <row r="163" spans="2:65" s="1" customFormat="1" ht="22.5" customHeight="1">
      <c r="B163" s="174"/>
      <c r="C163" s="175" t="s">
        <v>72</v>
      </c>
      <c r="D163" s="175" t="s">
        <v>188</v>
      </c>
      <c r="E163" s="176" t="s">
        <v>5270</v>
      </c>
      <c r="F163" s="177" t="s">
        <v>5271</v>
      </c>
      <c r="G163" s="178" t="s">
        <v>254</v>
      </c>
      <c r="H163" s="179">
        <v>1</v>
      </c>
      <c r="I163" s="180"/>
      <c r="J163" s="181">
        <f>ROUND(I163*H163,2)</f>
        <v>0</v>
      </c>
      <c r="K163" s="177" t="s">
        <v>5</v>
      </c>
      <c r="L163" s="41"/>
      <c r="M163" s="182" t="s">
        <v>5</v>
      </c>
      <c r="N163" s="183" t="s">
        <v>43</v>
      </c>
      <c r="O163" s="42"/>
      <c r="P163" s="184">
        <f>O163*H163</f>
        <v>0</v>
      </c>
      <c r="Q163" s="184">
        <v>0</v>
      </c>
      <c r="R163" s="184">
        <f>Q163*H163</f>
        <v>0</v>
      </c>
      <c r="S163" s="184">
        <v>0</v>
      </c>
      <c r="T163" s="185">
        <f>S163*H163</f>
        <v>0</v>
      </c>
      <c r="AR163" s="24" t="s">
        <v>373</v>
      </c>
      <c r="AT163" s="24" t="s">
        <v>188</v>
      </c>
      <c r="AU163" s="24" t="s">
        <v>193</v>
      </c>
      <c r="AY163" s="24" t="s">
        <v>185</v>
      </c>
      <c r="BE163" s="186">
        <f>IF(N163="základní",J163,0)</f>
        <v>0</v>
      </c>
      <c r="BF163" s="186">
        <f>IF(N163="snížená",J163,0)</f>
        <v>0</v>
      </c>
      <c r="BG163" s="186">
        <f>IF(N163="zákl. přenesená",J163,0)</f>
        <v>0</v>
      </c>
      <c r="BH163" s="186">
        <f>IF(N163="sníž. přenesená",J163,0)</f>
        <v>0</v>
      </c>
      <c r="BI163" s="186">
        <f>IF(N163="nulová",J163,0)</f>
        <v>0</v>
      </c>
      <c r="BJ163" s="24" t="s">
        <v>80</v>
      </c>
      <c r="BK163" s="186">
        <f>ROUND(I163*H163,2)</f>
        <v>0</v>
      </c>
      <c r="BL163" s="24" t="s">
        <v>373</v>
      </c>
      <c r="BM163" s="24" t="s">
        <v>1446</v>
      </c>
    </row>
    <row r="164" spans="2:65" s="14" customFormat="1" ht="21.6" customHeight="1">
      <c r="B164" s="245"/>
      <c r="D164" s="246" t="s">
        <v>71</v>
      </c>
      <c r="E164" s="246" t="s">
        <v>5272</v>
      </c>
      <c r="F164" s="246" t="s">
        <v>5273</v>
      </c>
      <c r="I164" s="247"/>
      <c r="J164" s="248">
        <f>BK164</f>
        <v>0</v>
      </c>
      <c r="L164" s="245"/>
      <c r="M164" s="249"/>
      <c r="N164" s="250"/>
      <c r="O164" s="250"/>
      <c r="P164" s="251">
        <f>SUM(P165:P175)</f>
        <v>0</v>
      </c>
      <c r="Q164" s="250"/>
      <c r="R164" s="251">
        <f>SUM(R165:R175)</f>
        <v>0</v>
      </c>
      <c r="S164" s="250"/>
      <c r="T164" s="252">
        <f>SUM(T165:T175)</f>
        <v>0</v>
      </c>
      <c r="AR164" s="253" t="s">
        <v>82</v>
      </c>
      <c r="AT164" s="254" t="s">
        <v>71</v>
      </c>
      <c r="AU164" s="254" t="s">
        <v>199</v>
      </c>
      <c r="AY164" s="253" t="s">
        <v>185</v>
      </c>
      <c r="BK164" s="255">
        <f>SUM(BK165:BK175)</f>
        <v>0</v>
      </c>
    </row>
    <row r="165" spans="2:65" s="1" customFormat="1" ht="22.5" customHeight="1">
      <c r="B165" s="174"/>
      <c r="C165" s="175" t="s">
        <v>72</v>
      </c>
      <c r="D165" s="175" t="s">
        <v>188</v>
      </c>
      <c r="E165" s="176" t="s">
        <v>5274</v>
      </c>
      <c r="F165" s="177" t="s">
        <v>5188</v>
      </c>
      <c r="G165" s="178" t="s">
        <v>254</v>
      </c>
      <c r="H165" s="179">
        <v>2</v>
      </c>
      <c r="I165" s="180"/>
      <c r="J165" s="181">
        <f t="shared" ref="J165:J175" si="40">ROUND(I165*H165,2)</f>
        <v>0</v>
      </c>
      <c r="K165" s="177" t="s">
        <v>5</v>
      </c>
      <c r="L165" s="41"/>
      <c r="M165" s="182" t="s">
        <v>5</v>
      </c>
      <c r="N165" s="183" t="s">
        <v>43</v>
      </c>
      <c r="O165" s="42"/>
      <c r="P165" s="184">
        <f t="shared" ref="P165:P175" si="41">O165*H165</f>
        <v>0</v>
      </c>
      <c r="Q165" s="184">
        <v>0</v>
      </c>
      <c r="R165" s="184">
        <f t="shared" ref="R165:R175" si="42">Q165*H165</f>
        <v>0</v>
      </c>
      <c r="S165" s="184">
        <v>0</v>
      </c>
      <c r="T165" s="185">
        <f t="shared" ref="T165:T175" si="43">S165*H165</f>
        <v>0</v>
      </c>
      <c r="AR165" s="24" t="s">
        <v>373</v>
      </c>
      <c r="AT165" s="24" t="s">
        <v>188</v>
      </c>
      <c r="AU165" s="24" t="s">
        <v>193</v>
      </c>
      <c r="AY165" s="24" t="s">
        <v>185</v>
      </c>
      <c r="BE165" s="186">
        <f t="shared" ref="BE165:BE175" si="44">IF(N165="základní",J165,0)</f>
        <v>0</v>
      </c>
      <c r="BF165" s="186">
        <f t="shared" ref="BF165:BF175" si="45">IF(N165="snížená",J165,0)</f>
        <v>0</v>
      </c>
      <c r="BG165" s="186">
        <f t="shared" ref="BG165:BG175" si="46">IF(N165="zákl. přenesená",J165,0)</f>
        <v>0</v>
      </c>
      <c r="BH165" s="186">
        <f t="shared" ref="BH165:BH175" si="47">IF(N165="sníž. přenesená",J165,0)</f>
        <v>0</v>
      </c>
      <c r="BI165" s="186">
        <f t="shared" ref="BI165:BI175" si="48">IF(N165="nulová",J165,0)</f>
        <v>0</v>
      </c>
      <c r="BJ165" s="24" t="s">
        <v>80</v>
      </c>
      <c r="BK165" s="186">
        <f t="shared" ref="BK165:BK175" si="49">ROUND(I165*H165,2)</f>
        <v>0</v>
      </c>
      <c r="BL165" s="24" t="s">
        <v>373</v>
      </c>
      <c r="BM165" s="24" t="s">
        <v>1455</v>
      </c>
    </row>
    <row r="166" spans="2:65" s="1" customFormat="1" ht="22.5" customHeight="1">
      <c r="B166" s="174"/>
      <c r="C166" s="175" t="s">
        <v>72</v>
      </c>
      <c r="D166" s="175" t="s">
        <v>188</v>
      </c>
      <c r="E166" s="176" t="s">
        <v>5275</v>
      </c>
      <c r="F166" s="177" t="s">
        <v>5190</v>
      </c>
      <c r="G166" s="178" t="s">
        <v>254</v>
      </c>
      <c r="H166" s="179">
        <v>2</v>
      </c>
      <c r="I166" s="180"/>
      <c r="J166" s="181">
        <f t="shared" si="40"/>
        <v>0</v>
      </c>
      <c r="K166" s="177" t="s">
        <v>5</v>
      </c>
      <c r="L166" s="41"/>
      <c r="M166" s="182" t="s">
        <v>5</v>
      </c>
      <c r="N166" s="183" t="s">
        <v>43</v>
      </c>
      <c r="O166" s="42"/>
      <c r="P166" s="184">
        <f t="shared" si="41"/>
        <v>0</v>
      </c>
      <c r="Q166" s="184">
        <v>0</v>
      </c>
      <c r="R166" s="184">
        <f t="shared" si="42"/>
        <v>0</v>
      </c>
      <c r="S166" s="184">
        <v>0</v>
      </c>
      <c r="T166" s="185">
        <f t="shared" si="43"/>
        <v>0</v>
      </c>
      <c r="AR166" s="24" t="s">
        <v>373</v>
      </c>
      <c r="AT166" s="24" t="s">
        <v>188</v>
      </c>
      <c r="AU166" s="24" t="s">
        <v>193</v>
      </c>
      <c r="AY166" s="24" t="s">
        <v>185</v>
      </c>
      <c r="BE166" s="186">
        <f t="shared" si="44"/>
        <v>0</v>
      </c>
      <c r="BF166" s="186">
        <f t="shared" si="45"/>
        <v>0</v>
      </c>
      <c r="BG166" s="186">
        <f t="shared" si="46"/>
        <v>0</v>
      </c>
      <c r="BH166" s="186">
        <f t="shared" si="47"/>
        <v>0</v>
      </c>
      <c r="BI166" s="186">
        <f t="shared" si="48"/>
        <v>0</v>
      </c>
      <c r="BJ166" s="24" t="s">
        <v>80</v>
      </c>
      <c r="BK166" s="186">
        <f t="shared" si="49"/>
        <v>0</v>
      </c>
      <c r="BL166" s="24" t="s">
        <v>373</v>
      </c>
      <c r="BM166" s="24" t="s">
        <v>1463</v>
      </c>
    </row>
    <row r="167" spans="2:65" s="1" customFormat="1" ht="22.5" customHeight="1">
      <c r="B167" s="174"/>
      <c r="C167" s="175" t="s">
        <v>72</v>
      </c>
      <c r="D167" s="175" t="s">
        <v>188</v>
      </c>
      <c r="E167" s="176" t="s">
        <v>5276</v>
      </c>
      <c r="F167" s="177" t="s">
        <v>5247</v>
      </c>
      <c r="G167" s="178" t="s">
        <v>254</v>
      </c>
      <c r="H167" s="179">
        <v>3</v>
      </c>
      <c r="I167" s="180"/>
      <c r="J167" s="181">
        <f t="shared" si="40"/>
        <v>0</v>
      </c>
      <c r="K167" s="177" t="s">
        <v>5</v>
      </c>
      <c r="L167" s="41"/>
      <c r="M167" s="182" t="s">
        <v>5</v>
      </c>
      <c r="N167" s="183" t="s">
        <v>43</v>
      </c>
      <c r="O167" s="42"/>
      <c r="P167" s="184">
        <f t="shared" si="41"/>
        <v>0</v>
      </c>
      <c r="Q167" s="184">
        <v>0</v>
      </c>
      <c r="R167" s="184">
        <f t="shared" si="42"/>
        <v>0</v>
      </c>
      <c r="S167" s="184">
        <v>0</v>
      </c>
      <c r="T167" s="185">
        <f t="shared" si="43"/>
        <v>0</v>
      </c>
      <c r="AR167" s="24" t="s">
        <v>373</v>
      </c>
      <c r="AT167" s="24" t="s">
        <v>188</v>
      </c>
      <c r="AU167" s="24" t="s">
        <v>193</v>
      </c>
      <c r="AY167" s="24" t="s">
        <v>185</v>
      </c>
      <c r="BE167" s="186">
        <f t="shared" si="44"/>
        <v>0</v>
      </c>
      <c r="BF167" s="186">
        <f t="shared" si="45"/>
        <v>0</v>
      </c>
      <c r="BG167" s="186">
        <f t="shared" si="46"/>
        <v>0</v>
      </c>
      <c r="BH167" s="186">
        <f t="shared" si="47"/>
        <v>0</v>
      </c>
      <c r="BI167" s="186">
        <f t="shared" si="48"/>
        <v>0</v>
      </c>
      <c r="BJ167" s="24" t="s">
        <v>80</v>
      </c>
      <c r="BK167" s="186">
        <f t="shared" si="49"/>
        <v>0</v>
      </c>
      <c r="BL167" s="24" t="s">
        <v>373</v>
      </c>
      <c r="BM167" s="24" t="s">
        <v>1471</v>
      </c>
    </row>
    <row r="168" spans="2:65" s="1" customFormat="1" ht="22.5" customHeight="1">
      <c r="B168" s="174"/>
      <c r="C168" s="175" t="s">
        <v>72</v>
      </c>
      <c r="D168" s="175" t="s">
        <v>188</v>
      </c>
      <c r="E168" s="176" t="s">
        <v>5277</v>
      </c>
      <c r="F168" s="177" t="s">
        <v>5278</v>
      </c>
      <c r="G168" s="178" t="s">
        <v>254</v>
      </c>
      <c r="H168" s="179">
        <v>1</v>
      </c>
      <c r="I168" s="180"/>
      <c r="J168" s="181">
        <f t="shared" si="40"/>
        <v>0</v>
      </c>
      <c r="K168" s="177" t="s">
        <v>5</v>
      </c>
      <c r="L168" s="41"/>
      <c r="M168" s="182" t="s">
        <v>5</v>
      </c>
      <c r="N168" s="183" t="s">
        <v>43</v>
      </c>
      <c r="O168" s="42"/>
      <c r="P168" s="184">
        <f t="shared" si="41"/>
        <v>0</v>
      </c>
      <c r="Q168" s="184">
        <v>0</v>
      </c>
      <c r="R168" s="184">
        <f t="shared" si="42"/>
        <v>0</v>
      </c>
      <c r="S168" s="184">
        <v>0</v>
      </c>
      <c r="T168" s="185">
        <f t="shared" si="43"/>
        <v>0</v>
      </c>
      <c r="AR168" s="24" t="s">
        <v>373</v>
      </c>
      <c r="AT168" s="24" t="s">
        <v>188</v>
      </c>
      <c r="AU168" s="24" t="s">
        <v>193</v>
      </c>
      <c r="AY168" s="24" t="s">
        <v>185</v>
      </c>
      <c r="BE168" s="186">
        <f t="shared" si="44"/>
        <v>0</v>
      </c>
      <c r="BF168" s="186">
        <f t="shared" si="45"/>
        <v>0</v>
      </c>
      <c r="BG168" s="186">
        <f t="shared" si="46"/>
        <v>0</v>
      </c>
      <c r="BH168" s="186">
        <f t="shared" si="47"/>
        <v>0</v>
      </c>
      <c r="BI168" s="186">
        <f t="shared" si="48"/>
        <v>0</v>
      </c>
      <c r="BJ168" s="24" t="s">
        <v>80</v>
      </c>
      <c r="BK168" s="186">
        <f t="shared" si="49"/>
        <v>0</v>
      </c>
      <c r="BL168" s="24" t="s">
        <v>373</v>
      </c>
      <c r="BM168" s="24" t="s">
        <v>3468</v>
      </c>
    </row>
    <row r="169" spans="2:65" s="1" customFormat="1" ht="22.5" customHeight="1">
      <c r="B169" s="174"/>
      <c r="C169" s="175" t="s">
        <v>72</v>
      </c>
      <c r="D169" s="175" t="s">
        <v>188</v>
      </c>
      <c r="E169" s="176" t="s">
        <v>5279</v>
      </c>
      <c r="F169" s="177" t="s">
        <v>5251</v>
      </c>
      <c r="G169" s="178" t="s">
        <v>254</v>
      </c>
      <c r="H169" s="179">
        <v>1</v>
      </c>
      <c r="I169" s="180"/>
      <c r="J169" s="181">
        <f t="shared" si="40"/>
        <v>0</v>
      </c>
      <c r="K169" s="177" t="s">
        <v>5</v>
      </c>
      <c r="L169" s="41"/>
      <c r="M169" s="182" t="s">
        <v>5</v>
      </c>
      <c r="N169" s="183" t="s">
        <v>43</v>
      </c>
      <c r="O169" s="42"/>
      <c r="P169" s="184">
        <f t="shared" si="41"/>
        <v>0</v>
      </c>
      <c r="Q169" s="184">
        <v>0</v>
      </c>
      <c r="R169" s="184">
        <f t="shared" si="42"/>
        <v>0</v>
      </c>
      <c r="S169" s="184">
        <v>0</v>
      </c>
      <c r="T169" s="185">
        <f t="shared" si="43"/>
        <v>0</v>
      </c>
      <c r="AR169" s="24" t="s">
        <v>373</v>
      </c>
      <c r="AT169" s="24" t="s">
        <v>188</v>
      </c>
      <c r="AU169" s="24" t="s">
        <v>193</v>
      </c>
      <c r="AY169" s="24" t="s">
        <v>185</v>
      </c>
      <c r="BE169" s="186">
        <f t="shared" si="44"/>
        <v>0</v>
      </c>
      <c r="BF169" s="186">
        <f t="shared" si="45"/>
        <v>0</v>
      </c>
      <c r="BG169" s="186">
        <f t="shared" si="46"/>
        <v>0</v>
      </c>
      <c r="BH169" s="186">
        <f t="shared" si="47"/>
        <v>0</v>
      </c>
      <c r="BI169" s="186">
        <f t="shared" si="48"/>
        <v>0</v>
      </c>
      <c r="BJ169" s="24" t="s">
        <v>80</v>
      </c>
      <c r="BK169" s="186">
        <f t="shared" si="49"/>
        <v>0</v>
      </c>
      <c r="BL169" s="24" t="s">
        <v>373</v>
      </c>
      <c r="BM169" s="24" t="s">
        <v>3519</v>
      </c>
    </row>
    <row r="170" spans="2:65" s="1" customFormat="1" ht="22.5" customHeight="1">
      <c r="B170" s="174"/>
      <c r="C170" s="175" t="s">
        <v>72</v>
      </c>
      <c r="D170" s="175" t="s">
        <v>188</v>
      </c>
      <c r="E170" s="176" t="s">
        <v>5280</v>
      </c>
      <c r="F170" s="177" t="s">
        <v>5194</v>
      </c>
      <c r="G170" s="178" t="s">
        <v>254</v>
      </c>
      <c r="H170" s="179">
        <v>1</v>
      </c>
      <c r="I170" s="180"/>
      <c r="J170" s="181">
        <f t="shared" si="40"/>
        <v>0</v>
      </c>
      <c r="K170" s="177" t="s">
        <v>5</v>
      </c>
      <c r="L170" s="41"/>
      <c r="M170" s="182" t="s">
        <v>5</v>
      </c>
      <c r="N170" s="183" t="s">
        <v>43</v>
      </c>
      <c r="O170" s="42"/>
      <c r="P170" s="184">
        <f t="shared" si="41"/>
        <v>0</v>
      </c>
      <c r="Q170" s="184">
        <v>0</v>
      </c>
      <c r="R170" s="184">
        <f t="shared" si="42"/>
        <v>0</v>
      </c>
      <c r="S170" s="184">
        <v>0</v>
      </c>
      <c r="T170" s="185">
        <f t="shared" si="43"/>
        <v>0</v>
      </c>
      <c r="AR170" s="24" t="s">
        <v>373</v>
      </c>
      <c r="AT170" s="24" t="s">
        <v>188</v>
      </c>
      <c r="AU170" s="24" t="s">
        <v>193</v>
      </c>
      <c r="AY170" s="24" t="s">
        <v>185</v>
      </c>
      <c r="BE170" s="186">
        <f t="shared" si="44"/>
        <v>0</v>
      </c>
      <c r="BF170" s="186">
        <f t="shared" si="45"/>
        <v>0</v>
      </c>
      <c r="BG170" s="186">
        <f t="shared" si="46"/>
        <v>0</v>
      </c>
      <c r="BH170" s="186">
        <f t="shared" si="47"/>
        <v>0</v>
      </c>
      <c r="BI170" s="186">
        <f t="shared" si="48"/>
        <v>0</v>
      </c>
      <c r="BJ170" s="24" t="s">
        <v>80</v>
      </c>
      <c r="BK170" s="186">
        <f t="shared" si="49"/>
        <v>0</v>
      </c>
      <c r="BL170" s="24" t="s">
        <v>373</v>
      </c>
      <c r="BM170" s="24" t="s">
        <v>3527</v>
      </c>
    </row>
    <row r="171" spans="2:65" s="1" customFormat="1" ht="22.5" customHeight="1">
      <c r="B171" s="174"/>
      <c r="C171" s="175" t="s">
        <v>72</v>
      </c>
      <c r="D171" s="175" t="s">
        <v>188</v>
      </c>
      <c r="E171" s="176" t="s">
        <v>5281</v>
      </c>
      <c r="F171" s="177" t="s">
        <v>5196</v>
      </c>
      <c r="G171" s="178" t="s">
        <v>254</v>
      </c>
      <c r="H171" s="179">
        <v>1</v>
      </c>
      <c r="I171" s="180"/>
      <c r="J171" s="181">
        <f t="shared" si="40"/>
        <v>0</v>
      </c>
      <c r="K171" s="177" t="s">
        <v>5</v>
      </c>
      <c r="L171" s="41"/>
      <c r="M171" s="182" t="s">
        <v>5</v>
      </c>
      <c r="N171" s="183" t="s">
        <v>43</v>
      </c>
      <c r="O171" s="42"/>
      <c r="P171" s="184">
        <f t="shared" si="41"/>
        <v>0</v>
      </c>
      <c r="Q171" s="184">
        <v>0</v>
      </c>
      <c r="R171" s="184">
        <f t="shared" si="42"/>
        <v>0</v>
      </c>
      <c r="S171" s="184">
        <v>0</v>
      </c>
      <c r="T171" s="185">
        <f t="shared" si="43"/>
        <v>0</v>
      </c>
      <c r="AR171" s="24" t="s">
        <v>373</v>
      </c>
      <c r="AT171" s="24" t="s">
        <v>188</v>
      </c>
      <c r="AU171" s="24" t="s">
        <v>193</v>
      </c>
      <c r="AY171" s="24" t="s">
        <v>185</v>
      </c>
      <c r="BE171" s="186">
        <f t="shared" si="44"/>
        <v>0</v>
      </c>
      <c r="BF171" s="186">
        <f t="shared" si="45"/>
        <v>0</v>
      </c>
      <c r="BG171" s="186">
        <f t="shared" si="46"/>
        <v>0</v>
      </c>
      <c r="BH171" s="186">
        <f t="shared" si="47"/>
        <v>0</v>
      </c>
      <c r="BI171" s="186">
        <f t="shared" si="48"/>
        <v>0</v>
      </c>
      <c r="BJ171" s="24" t="s">
        <v>80</v>
      </c>
      <c r="BK171" s="186">
        <f t="shared" si="49"/>
        <v>0</v>
      </c>
      <c r="BL171" s="24" t="s">
        <v>373</v>
      </c>
      <c r="BM171" s="24" t="s">
        <v>3535</v>
      </c>
    </row>
    <row r="172" spans="2:65" s="1" customFormat="1" ht="22.5" customHeight="1">
      <c r="B172" s="174"/>
      <c r="C172" s="175" t="s">
        <v>72</v>
      </c>
      <c r="D172" s="175" t="s">
        <v>188</v>
      </c>
      <c r="E172" s="176" t="s">
        <v>5282</v>
      </c>
      <c r="F172" s="177" t="s">
        <v>5198</v>
      </c>
      <c r="G172" s="178" t="s">
        <v>254</v>
      </c>
      <c r="H172" s="179">
        <v>1</v>
      </c>
      <c r="I172" s="180"/>
      <c r="J172" s="181">
        <f t="shared" si="40"/>
        <v>0</v>
      </c>
      <c r="K172" s="177" t="s">
        <v>5</v>
      </c>
      <c r="L172" s="41"/>
      <c r="M172" s="182" t="s">
        <v>5</v>
      </c>
      <c r="N172" s="183" t="s">
        <v>43</v>
      </c>
      <c r="O172" s="42"/>
      <c r="P172" s="184">
        <f t="shared" si="41"/>
        <v>0</v>
      </c>
      <c r="Q172" s="184">
        <v>0</v>
      </c>
      <c r="R172" s="184">
        <f t="shared" si="42"/>
        <v>0</v>
      </c>
      <c r="S172" s="184">
        <v>0</v>
      </c>
      <c r="T172" s="185">
        <f t="shared" si="43"/>
        <v>0</v>
      </c>
      <c r="AR172" s="24" t="s">
        <v>373</v>
      </c>
      <c r="AT172" s="24" t="s">
        <v>188</v>
      </c>
      <c r="AU172" s="24" t="s">
        <v>193</v>
      </c>
      <c r="AY172" s="24" t="s">
        <v>185</v>
      </c>
      <c r="BE172" s="186">
        <f t="shared" si="44"/>
        <v>0</v>
      </c>
      <c r="BF172" s="186">
        <f t="shared" si="45"/>
        <v>0</v>
      </c>
      <c r="BG172" s="186">
        <f t="shared" si="46"/>
        <v>0</v>
      </c>
      <c r="BH172" s="186">
        <f t="shared" si="47"/>
        <v>0</v>
      </c>
      <c r="BI172" s="186">
        <f t="shared" si="48"/>
        <v>0</v>
      </c>
      <c r="BJ172" s="24" t="s">
        <v>80</v>
      </c>
      <c r="BK172" s="186">
        <f t="shared" si="49"/>
        <v>0</v>
      </c>
      <c r="BL172" s="24" t="s">
        <v>373</v>
      </c>
      <c r="BM172" s="24" t="s">
        <v>3922</v>
      </c>
    </row>
    <row r="173" spans="2:65" s="1" customFormat="1" ht="22.5" customHeight="1">
      <c r="B173" s="174"/>
      <c r="C173" s="175" t="s">
        <v>72</v>
      </c>
      <c r="D173" s="175" t="s">
        <v>188</v>
      </c>
      <c r="E173" s="176" t="s">
        <v>5283</v>
      </c>
      <c r="F173" s="177" t="s">
        <v>5260</v>
      </c>
      <c r="G173" s="178" t="s">
        <v>254</v>
      </c>
      <c r="H173" s="179">
        <v>1</v>
      </c>
      <c r="I173" s="180"/>
      <c r="J173" s="181">
        <f t="shared" si="40"/>
        <v>0</v>
      </c>
      <c r="K173" s="177" t="s">
        <v>5</v>
      </c>
      <c r="L173" s="41"/>
      <c r="M173" s="182" t="s">
        <v>5</v>
      </c>
      <c r="N173" s="183" t="s">
        <v>43</v>
      </c>
      <c r="O173" s="42"/>
      <c r="P173" s="184">
        <f t="shared" si="41"/>
        <v>0</v>
      </c>
      <c r="Q173" s="184">
        <v>0</v>
      </c>
      <c r="R173" s="184">
        <f t="shared" si="42"/>
        <v>0</v>
      </c>
      <c r="S173" s="184">
        <v>0</v>
      </c>
      <c r="T173" s="185">
        <f t="shared" si="43"/>
        <v>0</v>
      </c>
      <c r="AR173" s="24" t="s">
        <v>373</v>
      </c>
      <c r="AT173" s="24" t="s">
        <v>188</v>
      </c>
      <c r="AU173" s="24" t="s">
        <v>193</v>
      </c>
      <c r="AY173" s="24" t="s">
        <v>185</v>
      </c>
      <c r="BE173" s="186">
        <f t="shared" si="44"/>
        <v>0</v>
      </c>
      <c r="BF173" s="186">
        <f t="shared" si="45"/>
        <v>0</v>
      </c>
      <c r="BG173" s="186">
        <f t="shared" si="46"/>
        <v>0</v>
      </c>
      <c r="BH173" s="186">
        <f t="shared" si="47"/>
        <v>0</v>
      </c>
      <c r="BI173" s="186">
        <f t="shared" si="48"/>
        <v>0</v>
      </c>
      <c r="BJ173" s="24" t="s">
        <v>80</v>
      </c>
      <c r="BK173" s="186">
        <f t="shared" si="49"/>
        <v>0</v>
      </c>
      <c r="BL173" s="24" t="s">
        <v>373</v>
      </c>
      <c r="BM173" s="24" t="s">
        <v>1904</v>
      </c>
    </row>
    <row r="174" spans="2:65" s="1" customFormat="1" ht="22.5" customHeight="1">
      <c r="B174" s="174"/>
      <c r="C174" s="175" t="s">
        <v>72</v>
      </c>
      <c r="D174" s="175" t="s">
        <v>188</v>
      </c>
      <c r="E174" s="176" t="s">
        <v>5284</v>
      </c>
      <c r="F174" s="177" t="s">
        <v>5219</v>
      </c>
      <c r="G174" s="178" t="s">
        <v>254</v>
      </c>
      <c r="H174" s="179">
        <v>1</v>
      </c>
      <c r="I174" s="180"/>
      <c r="J174" s="181">
        <f t="shared" si="40"/>
        <v>0</v>
      </c>
      <c r="K174" s="177" t="s">
        <v>5</v>
      </c>
      <c r="L174" s="41"/>
      <c r="M174" s="182" t="s">
        <v>5</v>
      </c>
      <c r="N174" s="183" t="s">
        <v>43</v>
      </c>
      <c r="O174" s="42"/>
      <c r="P174" s="184">
        <f t="shared" si="41"/>
        <v>0</v>
      </c>
      <c r="Q174" s="184">
        <v>0</v>
      </c>
      <c r="R174" s="184">
        <f t="shared" si="42"/>
        <v>0</v>
      </c>
      <c r="S174" s="184">
        <v>0</v>
      </c>
      <c r="T174" s="185">
        <f t="shared" si="43"/>
        <v>0</v>
      </c>
      <c r="AR174" s="24" t="s">
        <v>373</v>
      </c>
      <c r="AT174" s="24" t="s">
        <v>188</v>
      </c>
      <c r="AU174" s="24" t="s">
        <v>193</v>
      </c>
      <c r="AY174" s="24" t="s">
        <v>185</v>
      </c>
      <c r="BE174" s="186">
        <f t="shared" si="44"/>
        <v>0</v>
      </c>
      <c r="BF174" s="186">
        <f t="shared" si="45"/>
        <v>0</v>
      </c>
      <c r="BG174" s="186">
        <f t="shared" si="46"/>
        <v>0</v>
      </c>
      <c r="BH174" s="186">
        <f t="shared" si="47"/>
        <v>0</v>
      </c>
      <c r="BI174" s="186">
        <f t="shared" si="48"/>
        <v>0</v>
      </c>
      <c r="BJ174" s="24" t="s">
        <v>80</v>
      </c>
      <c r="BK174" s="186">
        <f t="shared" si="49"/>
        <v>0</v>
      </c>
      <c r="BL174" s="24" t="s">
        <v>373</v>
      </c>
      <c r="BM174" s="24" t="s">
        <v>1912</v>
      </c>
    </row>
    <row r="175" spans="2:65" s="1" customFormat="1" ht="22.5" customHeight="1">
      <c r="B175" s="174"/>
      <c r="C175" s="175" t="s">
        <v>72</v>
      </c>
      <c r="D175" s="175" t="s">
        <v>188</v>
      </c>
      <c r="E175" s="176" t="s">
        <v>5285</v>
      </c>
      <c r="F175" s="177" t="s">
        <v>5286</v>
      </c>
      <c r="G175" s="178" t="s">
        <v>254</v>
      </c>
      <c r="H175" s="179">
        <v>1</v>
      </c>
      <c r="I175" s="180"/>
      <c r="J175" s="181">
        <f t="shared" si="40"/>
        <v>0</v>
      </c>
      <c r="K175" s="177" t="s">
        <v>5</v>
      </c>
      <c r="L175" s="41"/>
      <c r="M175" s="182" t="s">
        <v>5</v>
      </c>
      <c r="N175" s="183" t="s">
        <v>43</v>
      </c>
      <c r="O175" s="42"/>
      <c r="P175" s="184">
        <f t="shared" si="41"/>
        <v>0</v>
      </c>
      <c r="Q175" s="184">
        <v>0</v>
      </c>
      <c r="R175" s="184">
        <f t="shared" si="42"/>
        <v>0</v>
      </c>
      <c r="S175" s="184">
        <v>0</v>
      </c>
      <c r="T175" s="185">
        <f t="shared" si="43"/>
        <v>0</v>
      </c>
      <c r="AR175" s="24" t="s">
        <v>373</v>
      </c>
      <c r="AT175" s="24" t="s">
        <v>188</v>
      </c>
      <c r="AU175" s="24" t="s">
        <v>193</v>
      </c>
      <c r="AY175" s="24" t="s">
        <v>185</v>
      </c>
      <c r="BE175" s="186">
        <f t="shared" si="44"/>
        <v>0</v>
      </c>
      <c r="BF175" s="186">
        <f t="shared" si="45"/>
        <v>0</v>
      </c>
      <c r="BG175" s="186">
        <f t="shared" si="46"/>
        <v>0</v>
      </c>
      <c r="BH175" s="186">
        <f t="shared" si="47"/>
        <v>0</v>
      </c>
      <c r="BI175" s="186">
        <f t="shared" si="48"/>
        <v>0</v>
      </c>
      <c r="BJ175" s="24" t="s">
        <v>80</v>
      </c>
      <c r="BK175" s="186">
        <f t="shared" si="49"/>
        <v>0</v>
      </c>
      <c r="BL175" s="24" t="s">
        <v>373</v>
      </c>
      <c r="BM175" s="24" t="s">
        <v>912</v>
      </c>
    </row>
    <row r="176" spans="2:65" s="14" customFormat="1" ht="21.6" customHeight="1">
      <c r="B176" s="245"/>
      <c r="D176" s="246" t="s">
        <v>71</v>
      </c>
      <c r="E176" s="246" t="s">
        <v>5287</v>
      </c>
      <c r="F176" s="246" t="s">
        <v>5288</v>
      </c>
      <c r="I176" s="247"/>
      <c r="J176" s="248">
        <f>BK176</f>
        <v>0</v>
      </c>
      <c r="L176" s="245"/>
      <c r="M176" s="249"/>
      <c r="N176" s="250"/>
      <c r="O176" s="250"/>
      <c r="P176" s="251">
        <f>SUM(P177:P186)</f>
        <v>0</v>
      </c>
      <c r="Q176" s="250"/>
      <c r="R176" s="251">
        <f>SUM(R177:R186)</f>
        <v>0</v>
      </c>
      <c r="S176" s="250"/>
      <c r="T176" s="252">
        <f>SUM(T177:T186)</f>
        <v>0</v>
      </c>
      <c r="AR176" s="253" t="s">
        <v>82</v>
      </c>
      <c r="AT176" s="254" t="s">
        <v>71</v>
      </c>
      <c r="AU176" s="254" t="s">
        <v>199</v>
      </c>
      <c r="AY176" s="253" t="s">
        <v>185</v>
      </c>
      <c r="BK176" s="255">
        <f>SUM(BK177:BK186)</f>
        <v>0</v>
      </c>
    </row>
    <row r="177" spans="2:65" s="1" customFormat="1" ht="22.5" customHeight="1">
      <c r="B177" s="174"/>
      <c r="C177" s="175" t="s">
        <v>72</v>
      </c>
      <c r="D177" s="175" t="s">
        <v>188</v>
      </c>
      <c r="E177" s="176" t="s">
        <v>5289</v>
      </c>
      <c r="F177" s="177" t="s">
        <v>5278</v>
      </c>
      <c r="G177" s="178" t="s">
        <v>254</v>
      </c>
      <c r="H177" s="179">
        <v>4</v>
      </c>
      <c r="I177" s="180"/>
      <c r="J177" s="181">
        <f t="shared" ref="J177:J186" si="50">ROUND(I177*H177,2)</f>
        <v>0</v>
      </c>
      <c r="K177" s="177" t="s">
        <v>5</v>
      </c>
      <c r="L177" s="41"/>
      <c r="M177" s="182" t="s">
        <v>5</v>
      </c>
      <c r="N177" s="183" t="s">
        <v>43</v>
      </c>
      <c r="O177" s="42"/>
      <c r="P177" s="184">
        <f t="shared" ref="P177:P186" si="51">O177*H177</f>
        <v>0</v>
      </c>
      <c r="Q177" s="184">
        <v>0</v>
      </c>
      <c r="R177" s="184">
        <f t="shared" ref="R177:R186" si="52">Q177*H177</f>
        <v>0</v>
      </c>
      <c r="S177" s="184">
        <v>0</v>
      </c>
      <c r="T177" s="185">
        <f t="shared" ref="T177:T186" si="53">S177*H177</f>
        <v>0</v>
      </c>
      <c r="AR177" s="24" t="s">
        <v>373</v>
      </c>
      <c r="AT177" s="24" t="s">
        <v>188</v>
      </c>
      <c r="AU177" s="24" t="s">
        <v>193</v>
      </c>
      <c r="AY177" s="24" t="s">
        <v>185</v>
      </c>
      <c r="BE177" s="186">
        <f t="shared" ref="BE177:BE186" si="54">IF(N177="základní",J177,0)</f>
        <v>0</v>
      </c>
      <c r="BF177" s="186">
        <f t="shared" ref="BF177:BF186" si="55">IF(N177="snížená",J177,0)</f>
        <v>0</v>
      </c>
      <c r="BG177" s="186">
        <f t="shared" ref="BG177:BG186" si="56">IF(N177="zákl. přenesená",J177,0)</f>
        <v>0</v>
      </c>
      <c r="BH177" s="186">
        <f t="shared" ref="BH177:BH186" si="57">IF(N177="sníž. přenesená",J177,0)</f>
        <v>0</v>
      </c>
      <c r="BI177" s="186">
        <f t="shared" ref="BI177:BI186" si="58">IF(N177="nulová",J177,0)</f>
        <v>0</v>
      </c>
      <c r="BJ177" s="24" t="s">
        <v>80</v>
      </c>
      <c r="BK177" s="186">
        <f t="shared" ref="BK177:BK186" si="59">ROUND(I177*H177,2)</f>
        <v>0</v>
      </c>
      <c r="BL177" s="24" t="s">
        <v>373</v>
      </c>
      <c r="BM177" s="24" t="s">
        <v>2132</v>
      </c>
    </row>
    <row r="178" spans="2:65" s="1" customFormat="1" ht="22.5" customHeight="1">
      <c r="B178" s="174"/>
      <c r="C178" s="175" t="s">
        <v>72</v>
      </c>
      <c r="D178" s="175" t="s">
        <v>188</v>
      </c>
      <c r="E178" s="176" t="s">
        <v>5290</v>
      </c>
      <c r="F178" s="177" t="s">
        <v>5291</v>
      </c>
      <c r="G178" s="178" t="s">
        <v>254</v>
      </c>
      <c r="H178" s="179">
        <v>1</v>
      </c>
      <c r="I178" s="180"/>
      <c r="J178" s="181">
        <f t="shared" si="50"/>
        <v>0</v>
      </c>
      <c r="K178" s="177" t="s">
        <v>5</v>
      </c>
      <c r="L178" s="41"/>
      <c r="M178" s="182" t="s">
        <v>5</v>
      </c>
      <c r="N178" s="183" t="s">
        <v>43</v>
      </c>
      <c r="O178" s="42"/>
      <c r="P178" s="184">
        <f t="shared" si="51"/>
        <v>0</v>
      </c>
      <c r="Q178" s="184">
        <v>0</v>
      </c>
      <c r="R178" s="184">
        <f t="shared" si="52"/>
        <v>0</v>
      </c>
      <c r="S178" s="184">
        <v>0</v>
      </c>
      <c r="T178" s="185">
        <f t="shared" si="53"/>
        <v>0</v>
      </c>
      <c r="AR178" s="24" t="s">
        <v>373</v>
      </c>
      <c r="AT178" s="24" t="s">
        <v>188</v>
      </c>
      <c r="AU178" s="24" t="s">
        <v>193</v>
      </c>
      <c r="AY178" s="24" t="s">
        <v>185</v>
      </c>
      <c r="BE178" s="186">
        <f t="shared" si="54"/>
        <v>0</v>
      </c>
      <c r="BF178" s="186">
        <f t="shared" si="55"/>
        <v>0</v>
      </c>
      <c r="BG178" s="186">
        <f t="shared" si="56"/>
        <v>0</v>
      </c>
      <c r="BH178" s="186">
        <f t="shared" si="57"/>
        <v>0</v>
      </c>
      <c r="BI178" s="186">
        <f t="shared" si="58"/>
        <v>0</v>
      </c>
      <c r="BJ178" s="24" t="s">
        <v>80</v>
      </c>
      <c r="BK178" s="186">
        <f t="shared" si="59"/>
        <v>0</v>
      </c>
      <c r="BL178" s="24" t="s">
        <v>373</v>
      </c>
      <c r="BM178" s="24" t="s">
        <v>2106</v>
      </c>
    </row>
    <row r="179" spans="2:65" s="1" customFormat="1" ht="22.5" customHeight="1">
      <c r="B179" s="174"/>
      <c r="C179" s="175" t="s">
        <v>72</v>
      </c>
      <c r="D179" s="175" t="s">
        <v>188</v>
      </c>
      <c r="E179" s="176" t="s">
        <v>5292</v>
      </c>
      <c r="F179" s="177" t="s">
        <v>5249</v>
      </c>
      <c r="G179" s="178" t="s">
        <v>254</v>
      </c>
      <c r="H179" s="179">
        <v>1</v>
      </c>
      <c r="I179" s="180"/>
      <c r="J179" s="181">
        <f t="shared" si="50"/>
        <v>0</v>
      </c>
      <c r="K179" s="177" t="s">
        <v>5</v>
      </c>
      <c r="L179" s="41"/>
      <c r="M179" s="182" t="s">
        <v>5</v>
      </c>
      <c r="N179" s="183" t="s">
        <v>43</v>
      </c>
      <c r="O179" s="42"/>
      <c r="P179" s="184">
        <f t="shared" si="51"/>
        <v>0</v>
      </c>
      <c r="Q179" s="184">
        <v>0</v>
      </c>
      <c r="R179" s="184">
        <f t="shared" si="52"/>
        <v>0</v>
      </c>
      <c r="S179" s="184">
        <v>0</v>
      </c>
      <c r="T179" s="185">
        <f t="shared" si="53"/>
        <v>0</v>
      </c>
      <c r="AR179" s="24" t="s">
        <v>373</v>
      </c>
      <c r="AT179" s="24" t="s">
        <v>188</v>
      </c>
      <c r="AU179" s="24" t="s">
        <v>193</v>
      </c>
      <c r="AY179" s="24" t="s">
        <v>185</v>
      </c>
      <c r="BE179" s="186">
        <f t="shared" si="54"/>
        <v>0</v>
      </c>
      <c r="BF179" s="186">
        <f t="shared" si="55"/>
        <v>0</v>
      </c>
      <c r="BG179" s="186">
        <f t="shared" si="56"/>
        <v>0</v>
      </c>
      <c r="BH179" s="186">
        <f t="shared" si="57"/>
        <v>0</v>
      </c>
      <c r="BI179" s="186">
        <f t="shared" si="58"/>
        <v>0</v>
      </c>
      <c r="BJ179" s="24" t="s">
        <v>80</v>
      </c>
      <c r="BK179" s="186">
        <f t="shared" si="59"/>
        <v>0</v>
      </c>
      <c r="BL179" s="24" t="s">
        <v>373</v>
      </c>
      <c r="BM179" s="24" t="s">
        <v>1889</v>
      </c>
    </row>
    <row r="180" spans="2:65" s="1" customFormat="1" ht="22.5" customHeight="1">
      <c r="B180" s="174"/>
      <c r="C180" s="175" t="s">
        <v>72</v>
      </c>
      <c r="D180" s="175" t="s">
        <v>188</v>
      </c>
      <c r="E180" s="176" t="s">
        <v>5293</v>
      </c>
      <c r="F180" s="177" t="s">
        <v>5294</v>
      </c>
      <c r="G180" s="178" t="s">
        <v>254</v>
      </c>
      <c r="H180" s="179">
        <v>1</v>
      </c>
      <c r="I180" s="180"/>
      <c r="J180" s="181">
        <f t="shared" si="50"/>
        <v>0</v>
      </c>
      <c r="K180" s="177" t="s">
        <v>5</v>
      </c>
      <c r="L180" s="41"/>
      <c r="M180" s="182" t="s">
        <v>5</v>
      </c>
      <c r="N180" s="183" t="s">
        <v>43</v>
      </c>
      <c r="O180" s="42"/>
      <c r="P180" s="184">
        <f t="shared" si="51"/>
        <v>0</v>
      </c>
      <c r="Q180" s="184">
        <v>0</v>
      </c>
      <c r="R180" s="184">
        <f t="shared" si="52"/>
        <v>0</v>
      </c>
      <c r="S180" s="184">
        <v>0</v>
      </c>
      <c r="T180" s="185">
        <f t="shared" si="53"/>
        <v>0</v>
      </c>
      <c r="AR180" s="24" t="s">
        <v>373</v>
      </c>
      <c r="AT180" s="24" t="s">
        <v>188</v>
      </c>
      <c r="AU180" s="24" t="s">
        <v>193</v>
      </c>
      <c r="AY180" s="24" t="s">
        <v>185</v>
      </c>
      <c r="BE180" s="186">
        <f t="shared" si="54"/>
        <v>0</v>
      </c>
      <c r="BF180" s="186">
        <f t="shared" si="55"/>
        <v>0</v>
      </c>
      <c r="BG180" s="186">
        <f t="shared" si="56"/>
        <v>0</v>
      </c>
      <c r="BH180" s="186">
        <f t="shared" si="57"/>
        <v>0</v>
      </c>
      <c r="BI180" s="186">
        <f t="shared" si="58"/>
        <v>0</v>
      </c>
      <c r="BJ180" s="24" t="s">
        <v>80</v>
      </c>
      <c r="BK180" s="186">
        <f t="shared" si="59"/>
        <v>0</v>
      </c>
      <c r="BL180" s="24" t="s">
        <v>373</v>
      </c>
      <c r="BM180" s="24" t="s">
        <v>2142</v>
      </c>
    </row>
    <row r="181" spans="2:65" s="1" customFormat="1" ht="22.5" customHeight="1">
      <c r="B181" s="174"/>
      <c r="C181" s="175" t="s">
        <v>72</v>
      </c>
      <c r="D181" s="175" t="s">
        <v>188</v>
      </c>
      <c r="E181" s="176" t="s">
        <v>5257</v>
      </c>
      <c r="F181" s="177" t="s">
        <v>5258</v>
      </c>
      <c r="G181" s="178" t="s">
        <v>254</v>
      </c>
      <c r="H181" s="179">
        <v>1</v>
      </c>
      <c r="I181" s="180"/>
      <c r="J181" s="181">
        <f t="shared" si="50"/>
        <v>0</v>
      </c>
      <c r="K181" s="177" t="s">
        <v>5</v>
      </c>
      <c r="L181" s="41"/>
      <c r="M181" s="182" t="s">
        <v>5</v>
      </c>
      <c r="N181" s="183" t="s">
        <v>43</v>
      </c>
      <c r="O181" s="42"/>
      <c r="P181" s="184">
        <f t="shared" si="51"/>
        <v>0</v>
      </c>
      <c r="Q181" s="184">
        <v>0</v>
      </c>
      <c r="R181" s="184">
        <f t="shared" si="52"/>
        <v>0</v>
      </c>
      <c r="S181" s="184">
        <v>0</v>
      </c>
      <c r="T181" s="185">
        <f t="shared" si="53"/>
        <v>0</v>
      </c>
      <c r="AR181" s="24" t="s">
        <v>373</v>
      </c>
      <c r="AT181" s="24" t="s">
        <v>188</v>
      </c>
      <c r="AU181" s="24" t="s">
        <v>193</v>
      </c>
      <c r="AY181" s="24" t="s">
        <v>185</v>
      </c>
      <c r="BE181" s="186">
        <f t="shared" si="54"/>
        <v>0</v>
      </c>
      <c r="BF181" s="186">
        <f t="shared" si="55"/>
        <v>0</v>
      </c>
      <c r="BG181" s="186">
        <f t="shared" si="56"/>
        <v>0</v>
      </c>
      <c r="BH181" s="186">
        <f t="shared" si="57"/>
        <v>0</v>
      </c>
      <c r="BI181" s="186">
        <f t="shared" si="58"/>
        <v>0</v>
      </c>
      <c r="BJ181" s="24" t="s">
        <v>80</v>
      </c>
      <c r="BK181" s="186">
        <f t="shared" si="59"/>
        <v>0</v>
      </c>
      <c r="BL181" s="24" t="s">
        <v>373</v>
      </c>
      <c r="BM181" s="24" t="s">
        <v>2150</v>
      </c>
    </row>
    <row r="182" spans="2:65" s="1" customFormat="1" ht="22.5" customHeight="1">
      <c r="B182" s="174"/>
      <c r="C182" s="175" t="s">
        <v>72</v>
      </c>
      <c r="D182" s="175" t="s">
        <v>188</v>
      </c>
      <c r="E182" s="176" t="s">
        <v>5295</v>
      </c>
      <c r="F182" s="177" t="s">
        <v>5256</v>
      </c>
      <c r="G182" s="178" t="s">
        <v>254</v>
      </c>
      <c r="H182" s="179">
        <v>1</v>
      </c>
      <c r="I182" s="180"/>
      <c r="J182" s="181">
        <f t="shared" si="50"/>
        <v>0</v>
      </c>
      <c r="K182" s="177" t="s">
        <v>5</v>
      </c>
      <c r="L182" s="41"/>
      <c r="M182" s="182" t="s">
        <v>5</v>
      </c>
      <c r="N182" s="183" t="s">
        <v>43</v>
      </c>
      <c r="O182" s="42"/>
      <c r="P182" s="184">
        <f t="shared" si="51"/>
        <v>0</v>
      </c>
      <c r="Q182" s="184">
        <v>0</v>
      </c>
      <c r="R182" s="184">
        <f t="shared" si="52"/>
        <v>0</v>
      </c>
      <c r="S182" s="184">
        <v>0</v>
      </c>
      <c r="T182" s="185">
        <f t="shared" si="53"/>
        <v>0</v>
      </c>
      <c r="AR182" s="24" t="s">
        <v>373</v>
      </c>
      <c r="AT182" s="24" t="s">
        <v>188</v>
      </c>
      <c r="AU182" s="24" t="s">
        <v>193</v>
      </c>
      <c r="AY182" s="24" t="s">
        <v>185</v>
      </c>
      <c r="BE182" s="186">
        <f t="shared" si="54"/>
        <v>0</v>
      </c>
      <c r="BF182" s="186">
        <f t="shared" si="55"/>
        <v>0</v>
      </c>
      <c r="BG182" s="186">
        <f t="shared" si="56"/>
        <v>0</v>
      </c>
      <c r="BH182" s="186">
        <f t="shared" si="57"/>
        <v>0</v>
      </c>
      <c r="BI182" s="186">
        <f t="shared" si="58"/>
        <v>0</v>
      </c>
      <c r="BJ182" s="24" t="s">
        <v>80</v>
      </c>
      <c r="BK182" s="186">
        <f t="shared" si="59"/>
        <v>0</v>
      </c>
      <c r="BL182" s="24" t="s">
        <v>373</v>
      </c>
      <c r="BM182" s="24" t="s">
        <v>2158</v>
      </c>
    </row>
    <row r="183" spans="2:65" s="1" customFormat="1" ht="22.5" customHeight="1">
      <c r="B183" s="174"/>
      <c r="C183" s="175" t="s">
        <v>72</v>
      </c>
      <c r="D183" s="175" t="s">
        <v>188</v>
      </c>
      <c r="E183" s="176" t="s">
        <v>5257</v>
      </c>
      <c r="F183" s="177" t="s">
        <v>5258</v>
      </c>
      <c r="G183" s="178" t="s">
        <v>254</v>
      </c>
      <c r="H183" s="179">
        <v>1</v>
      </c>
      <c r="I183" s="180"/>
      <c r="J183" s="181">
        <f t="shared" si="50"/>
        <v>0</v>
      </c>
      <c r="K183" s="177" t="s">
        <v>5</v>
      </c>
      <c r="L183" s="41"/>
      <c r="M183" s="182" t="s">
        <v>5</v>
      </c>
      <c r="N183" s="183" t="s">
        <v>43</v>
      </c>
      <c r="O183" s="42"/>
      <c r="P183" s="184">
        <f t="shared" si="51"/>
        <v>0</v>
      </c>
      <c r="Q183" s="184">
        <v>0</v>
      </c>
      <c r="R183" s="184">
        <f t="shared" si="52"/>
        <v>0</v>
      </c>
      <c r="S183" s="184">
        <v>0</v>
      </c>
      <c r="T183" s="185">
        <f t="shared" si="53"/>
        <v>0</v>
      </c>
      <c r="AR183" s="24" t="s">
        <v>373</v>
      </c>
      <c r="AT183" s="24" t="s">
        <v>188</v>
      </c>
      <c r="AU183" s="24" t="s">
        <v>193</v>
      </c>
      <c r="AY183" s="24" t="s">
        <v>185</v>
      </c>
      <c r="BE183" s="186">
        <f t="shared" si="54"/>
        <v>0</v>
      </c>
      <c r="BF183" s="186">
        <f t="shared" si="55"/>
        <v>0</v>
      </c>
      <c r="BG183" s="186">
        <f t="shared" si="56"/>
        <v>0</v>
      </c>
      <c r="BH183" s="186">
        <f t="shared" si="57"/>
        <v>0</v>
      </c>
      <c r="BI183" s="186">
        <f t="shared" si="58"/>
        <v>0</v>
      </c>
      <c r="BJ183" s="24" t="s">
        <v>80</v>
      </c>
      <c r="BK183" s="186">
        <f t="shared" si="59"/>
        <v>0</v>
      </c>
      <c r="BL183" s="24" t="s">
        <v>373</v>
      </c>
      <c r="BM183" s="24" t="s">
        <v>2166</v>
      </c>
    </row>
    <row r="184" spans="2:65" s="1" customFormat="1" ht="22.5" customHeight="1">
      <c r="B184" s="174"/>
      <c r="C184" s="175" t="s">
        <v>72</v>
      </c>
      <c r="D184" s="175" t="s">
        <v>188</v>
      </c>
      <c r="E184" s="176" t="s">
        <v>5296</v>
      </c>
      <c r="F184" s="177" t="s">
        <v>5297</v>
      </c>
      <c r="G184" s="178" t="s">
        <v>254</v>
      </c>
      <c r="H184" s="179">
        <v>1</v>
      </c>
      <c r="I184" s="180"/>
      <c r="J184" s="181">
        <f t="shared" si="50"/>
        <v>0</v>
      </c>
      <c r="K184" s="177" t="s">
        <v>5</v>
      </c>
      <c r="L184" s="41"/>
      <c r="M184" s="182" t="s">
        <v>5</v>
      </c>
      <c r="N184" s="183" t="s">
        <v>43</v>
      </c>
      <c r="O184" s="42"/>
      <c r="P184" s="184">
        <f t="shared" si="51"/>
        <v>0</v>
      </c>
      <c r="Q184" s="184">
        <v>0</v>
      </c>
      <c r="R184" s="184">
        <f t="shared" si="52"/>
        <v>0</v>
      </c>
      <c r="S184" s="184">
        <v>0</v>
      </c>
      <c r="T184" s="185">
        <f t="shared" si="53"/>
        <v>0</v>
      </c>
      <c r="AR184" s="24" t="s">
        <v>373</v>
      </c>
      <c r="AT184" s="24" t="s">
        <v>188</v>
      </c>
      <c r="AU184" s="24" t="s">
        <v>193</v>
      </c>
      <c r="AY184" s="24" t="s">
        <v>185</v>
      </c>
      <c r="BE184" s="186">
        <f t="shared" si="54"/>
        <v>0</v>
      </c>
      <c r="BF184" s="186">
        <f t="shared" si="55"/>
        <v>0</v>
      </c>
      <c r="BG184" s="186">
        <f t="shared" si="56"/>
        <v>0</v>
      </c>
      <c r="BH184" s="186">
        <f t="shared" si="57"/>
        <v>0</v>
      </c>
      <c r="BI184" s="186">
        <f t="shared" si="58"/>
        <v>0</v>
      </c>
      <c r="BJ184" s="24" t="s">
        <v>80</v>
      </c>
      <c r="BK184" s="186">
        <f t="shared" si="59"/>
        <v>0</v>
      </c>
      <c r="BL184" s="24" t="s">
        <v>373</v>
      </c>
      <c r="BM184" s="24" t="s">
        <v>1880</v>
      </c>
    </row>
    <row r="185" spans="2:65" s="1" customFormat="1" ht="22.5" customHeight="1">
      <c r="B185" s="174"/>
      <c r="C185" s="175" t="s">
        <v>72</v>
      </c>
      <c r="D185" s="175" t="s">
        <v>188</v>
      </c>
      <c r="E185" s="176" t="s">
        <v>5257</v>
      </c>
      <c r="F185" s="177" t="s">
        <v>5258</v>
      </c>
      <c r="G185" s="178" t="s">
        <v>254</v>
      </c>
      <c r="H185" s="179">
        <v>1</v>
      </c>
      <c r="I185" s="180"/>
      <c r="J185" s="181">
        <f t="shared" si="50"/>
        <v>0</v>
      </c>
      <c r="K185" s="177" t="s">
        <v>5</v>
      </c>
      <c r="L185" s="41"/>
      <c r="M185" s="182" t="s">
        <v>5</v>
      </c>
      <c r="N185" s="183" t="s">
        <v>43</v>
      </c>
      <c r="O185" s="42"/>
      <c r="P185" s="184">
        <f t="shared" si="51"/>
        <v>0</v>
      </c>
      <c r="Q185" s="184">
        <v>0</v>
      </c>
      <c r="R185" s="184">
        <f t="shared" si="52"/>
        <v>0</v>
      </c>
      <c r="S185" s="184">
        <v>0</v>
      </c>
      <c r="T185" s="185">
        <f t="shared" si="53"/>
        <v>0</v>
      </c>
      <c r="AR185" s="24" t="s">
        <v>373</v>
      </c>
      <c r="AT185" s="24" t="s">
        <v>188</v>
      </c>
      <c r="AU185" s="24" t="s">
        <v>193</v>
      </c>
      <c r="AY185" s="24" t="s">
        <v>185</v>
      </c>
      <c r="BE185" s="186">
        <f t="shared" si="54"/>
        <v>0</v>
      </c>
      <c r="BF185" s="186">
        <f t="shared" si="55"/>
        <v>0</v>
      </c>
      <c r="BG185" s="186">
        <f t="shared" si="56"/>
        <v>0</v>
      </c>
      <c r="BH185" s="186">
        <f t="shared" si="57"/>
        <v>0</v>
      </c>
      <c r="BI185" s="186">
        <f t="shared" si="58"/>
        <v>0</v>
      </c>
      <c r="BJ185" s="24" t="s">
        <v>80</v>
      </c>
      <c r="BK185" s="186">
        <f t="shared" si="59"/>
        <v>0</v>
      </c>
      <c r="BL185" s="24" t="s">
        <v>373</v>
      </c>
      <c r="BM185" s="24" t="s">
        <v>1696</v>
      </c>
    </row>
    <row r="186" spans="2:65" s="1" customFormat="1" ht="22.5" customHeight="1">
      <c r="B186" s="174"/>
      <c r="C186" s="175" t="s">
        <v>72</v>
      </c>
      <c r="D186" s="175" t="s">
        <v>188</v>
      </c>
      <c r="E186" s="176" t="s">
        <v>5298</v>
      </c>
      <c r="F186" s="177" t="s">
        <v>5299</v>
      </c>
      <c r="G186" s="178" t="s">
        <v>254</v>
      </c>
      <c r="H186" s="179">
        <v>1</v>
      </c>
      <c r="I186" s="180"/>
      <c r="J186" s="181">
        <f t="shared" si="50"/>
        <v>0</v>
      </c>
      <c r="K186" s="177" t="s">
        <v>5</v>
      </c>
      <c r="L186" s="41"/>
      <c r="M186" s="182" t="s">
        <v>5</v>
      </c>
      <c r="N186" s="183" t="s">
        <v>43</v>
      </c>
      <c r="O186" s="42"/>
      <c r="P186" s="184">
        <f t="shared" si="51"/>
        <v>0</v>
      </c>
      <c r="Q186" s="184">
        <v>0</v>
      </c>
      <c r="R186" s="184">
        <f t="shared" si="52"/>
        <v>0</v>
      </c>
      <c r="S186" s="184">
        <v>0</v>
      </c>
      <c r="T186" s="185">
        <f t="shared" si="53"/>
        <v>0</v>
      </c>
      <c r="AR186" s="24" t="s">
        <v>373</v>
      </c>
      <c r="AT186" s="24" t="s">
        <v>188</v>
      </c>
      <c r="AU186" s="24" t="s">
        <v>193</v>
      </c>
      <c r="AY186" s="24" t="s">
        <v>185</v>
      </c>
      <c r="BE186" s="186">
        <f t="shared" si="54"/>
        <v>0</v>
      </c>
      <c r="BF186" s="186">
        <f t="shared" si="55"/>
        <v>0</v>
      </c>
      <c r="BG186" s="186">
        <f t="shared" si="56"/>
        <v>0</v>
      </c>
      <c r="BH186" s="186">
        <f t="shared" si="57"/>
        <v>0</v>
      </c>
      <c r="BI186" s="186">
        <f t="shared" si="58"/>
        <v>0</v>
      </c>
      <c r="BJ186" s="24" t="s">
        <v>80</v>
      </c>
      <c r="BK186" s="186">
        <f t="shared" si="59"/>
        <v>0</v>
      </c>
      <c r="BL186" s="24" t="s">
        <v>373</v>
      </c>
      <c r="BM186" s="24" t="s">
        <v>1700</v>
      </c>
    </row>
    <row r="187" spans="2:65" s="10" customFormat="1" ht="22.35" customHeight="1">
      <c r="B187" s="160"/>
      <c r="D187" s="161" t="s">
        <v>71</v>
      </c>
      <c r="E187" s="231" t="s">
        <v>5300</v>
      </c>
      <c r="F187" s="231" t="s">
        <v>5301</v>
      </c>
      <c r="I187" s="163"/>
      <c r="J187" s="232">
        <f>BK187</f>
        <v>0</v>
      </c>
      <c r="L187" s="160"/>
      <c r="M187" s="165"/>
      <c r="N187" s="166"/>
      <c r="O187" s="166"/>
      <c r="P187" s="167">
        <f>P188</f>
        <v>0</v>
      </c>
      <c r="Q187" s="166"/>
      <c r="R187" s="167">
        <f>R188</f>
        <v>0</v>
      </c>
      <c r="S187" s="166"/>
      <c r="T187" s="168">
        <f>T188</f>
        <v>0</v>
      </c>
      <c r="AR187" s="161" t="s">
        <v>82</v>
      </c>
      <c r="AT187" s="169" t="s">
        <v>71</v>
      </c>
      <c r="AU187" s="169" t="s">
        <v>82</v>
      </c>
      <c r="AY187" s="161" t="s">
        <v>185</v>
      </c>
      <c r="BK187" s="170">
        <f>BK188</f>
        <v>0</v>
      </c>
    </row>
    <row r="188" spans="2:65" s="14" customFormat="1" ht="14.45" customHeight="1">
      <c r="B188" s="245"/>
      <c r="D188" s="246" t="s">
        <v>71</v>
      </c>
      <c r="E188" s="246" t="s">
        <v>3876</v>
      </c>
      <c r="F188" s="246" t="s">
        <v>5182</v>
      </c>
      <c r="I188" s="247"/>
      <c r="J188" s="248">
        <f>BK188</f>
        <v>0</v>
      </c>
      <c r="L188" s="245"/>
      <c r="M188" s="249"/>
      <c r="N188" s="250"/>
      <c r="O188" s="250"/>
      <c r="P188" s="251">
        <f>SUM(P189:P197)</f>
        <v>0</v>
      </c>
      <c r="Q188" s="250"/>
      <c r="R188" s="251">
        <f>SUM(R189:R197)</f>
        <v>0</v>
      </c>
      <c r="S188" s="250"/>
      <c r="T188" s="252">
        <f>SUM(T189:T197)</f>
        <v>0</v>
      </c>
      <c r="AR188" s="253" t="s">
        <v>82</v>
      </c>
      <c r="AT188" s="254" t="s">
        <v>71</v>
      </c>
      <c r="AU188" s="254" t="s">
        <v>199</v>
      </c>
      <c r="AY188" s="253" t="s">
        <v>185</v>
      </c>
      <c r="BK188" s="255">
        <f>SUM(BK189:BK197)</f>
        <v>0</v>
      </c>
    </row>
    <row r="189" spans="2:65" s="1" customFormat="1" ht="22.5" customHeight="1">
      <c r="B189" s="174"/>
      <c r="C189" s="175" t="s">
        <v>72</v>
      </c>
      <c r="D189" s="175" t="s">
        <v>188</v>
      </c>
      <c r="E189" s="176" t="s">
        <v>5302</v>
      </c>
      <c r="F189" s="177" t="s">
        <v>5303</v>
      </c>
      <c r="G189" s="178" t="s">
        <v>1046</v>
      </c>
      <c r="H189" s="179">
        <v>2</v>
      </c>
      <c r="I189" s="180"/>
      <c r="J189" s="181">
        <f t="shared" ref="J189:J197" si="60">ROUND(I189*H189,2)</f>
        <v>0</v>
      </c>
      <c r="K189" s="177" t="s">
        <v>5</v>
      </c>
      <c r="L189" s="41"/>
      <c r="M189" s="182" t="s">
        <v>5</v>
      </c>
      <c r="N189" s="183" t="s">
        <v>43</v>
      </c>
      <c r="O189" s="42"/>
      <c r="P189" s="184">
        <f t="shared" ref="P189:P197" si="61">O189*H189</f>
        <v>0</v>
      </c>
      <c r="Q189" s="184">
        <v>0</v>
      </c>
      <c r="R189" s="184">
        <f t="shared" ref="R189:R197" si="62">Q189*H189</f>
        <v>0</v>
      </c>
      <c r="S189" s="184">
        <v>0</v>
      </c>
      <c r="T189" s="185">
        <f t="shared" ref="T189:T197" si="63">S189*H189</f>
        <v>0</v>
      </c>
      <c r="AR189" s="24" t="s">
        <v>373</v>
      </c>
      <c r="AT189" s="24" t="s">
        <v>188</v>
      </c>
      <c r="AU189" s="24" t="s">
        <v>193</v>
      </c>
      <c r="AY189" s="24" t="s">
        <v>185</v>
      </c>
      <c r="BE189" s="186">
        <f t="shared" ref="BE189:BE197" si="64">IF(N189="základní",J189,0)</f>
        <v>0</v>
      </c>
      <c r="BF189" s="186">
        <f t="shared" ref="BF189:BF197" si="65">IF(N189="snížená",J189,0)</f>
        <v>0</v>
      </c>
      <c r="BG189" s="186">
        <f t="shared" ref="BG189:BG197" si="66">IF(N189="zákl. přenesená",J189,0)</f>
        <v>0</v>
      </c>
      <c r="BH189" s="186">
        <f t="shared" ref="BH189:BH197" si="67">IF(N189="sníž. přenesená",J189,0)</f>
        <v>0</v>
      </c>
      <c r="BI189" s="186">
        <f t="shared" ref="BI189:BI197" si="68">IF(N189="nulová",J189,0)</f>
        <v>0</v>
      </c>
      <c r="BJ189" s="24" t="s">
        <v>80</v>
      </c>
      <c r="BK189" s="186">
        <f t="shared" ref="BK189:BK197" si="69">ROUND(I189*H189,2)</f>
        <v>0</v>
      </c>
      <c r="BL189" s="24" t="s">
        <v>373</v>
      </c>
      <c r="BM189" s="24" t="s">
        <v>1712</v>
      </c>
    </row>
    <row r="190" spans="2:65" s="1" customFormat="1" ht="22.5" customHeight="1">
      <c r="B190" s="174"/>
      <c r="C190" s="175" t="s">
        <v>72</v>
      </c>
      <c r="D190" s="175" t="s">
        <v>188</v>
      </c>
      <c r="E190" s="176" t="s">
        <v>5304</v>
      </c>
      <c r="F190" s="177" t="s">
        <v>5305</v>
      </c>
      <c r="G190" s="178" t="s">
        <v>1046</v>
      </c>
      <c r="H190" s="179">
        <v>8</v>
      </c>
      <c r="I190" s="180"/>
      <c r="J190" s="181">
        <f t="shared" si="60"/>
        <v>0</v>
      </c>
      <c r="K190" s="177" t="s">
        <v>5</v>
      </c>
      <c r="L190" s="41"/>
      <c r="M190" s="182" t="s">
        <v>5</v>
      </c>
      <c r="N190" s="183" t="s">
        <v>43</v>
      </c>
      <c r="O190" s="42"/>
      <c r="P190" s="184">
        <f t="shared" si="61"/>
        <v>0</v>
      </c>
      <c r="Q190" s="184">
        <v>0</v>
      </c>
      <c r="R190" s="184">
        <f t="shared" si="62"/>
        <v>0</v>
      </c>
      <c r="S190" s="184">
        <v>0</v>
      </c>
      <c r="T190" s="185">
        <f t="shared" si="63"/>
        <v>0</v>
      </c>
      <c r="AR190" s="24" t="s">
        <v>373</v>
      </c>
      <c r="AT190" s="24" t="s">
        <v>188</v>
      </c>
      <c r="AU190" s="24" t="s">
        <v>193</v>
      </c>
      <c r="AY190" s="24" t="s">
        <v>185</v>
      </c>
      <c r="BE190" s="186">
        <f t="shared" si="64"/>
        <v>0</v>
      </c>
      <c r="BF190" s="186">
        <f t="shared" si="65"/>
        <v>0</v>
      </c>
      <c r="BG190" s="186">
        <f t="shared" si="66"/>
        <v>0</v>
      </c>
      <c r="BH190" s="186">
        <f t="shared" si="67"/>
        <v>0</v>
      </c>
      <c r="BI190" s="186">
        <f t="shared" si="68"/>
        <v>0</v>
      </c>
      <c r="BJ190" s="24" t="s">
        <v>80</v>
      </c>
      <c r="BK190" s="186">
        <f t="shared" si="69"/>
        <v>0</v>
      </c>
      <c r="BL190" s="24" t="s">
        <v>373</v>
      </c>
      <c r="BM190" s="24" t="s">
        <v>1728</v>
      </c>
    </row>
    <row r="191" spans="2:65" s="1" customFormat="1" ht="22.5" customHeight="1">
      <c r="B191" s="174"/>
      <c r="C191" s="175" t="s">
        <v>72</v>
      </c>
      <c r="D191" s="175" t="s">
        <v>188</v>
      </c>
      <c r="E191" s="176" t="s">
        <v>5306</v>
      </c>
      <c r="F191" s="177" t="s">
        <v>5307</v>
      </c>
      <c r="G191" s="178" t="s">
        <v>1046</v>
      </c>
      <c r="H191" s="179">
        <v>3</v>
      </c>
      <c r="I191" s="180"/>
      <c r="J191" s="181">
        <f t="shared" si="60"/>
        <v>0</v>
      </c>
      <c r="K191" s="177" t="s">
        <v>5</v>
      </c>
      <c r="L191" s="41"/>
      <c r="M191" s="182" t="s">
        <v>5</v>
      </c>
      <c r="N191" s="183" t="s">
        <v>43</v>
      </c>
      <c r="O191" s="42"/>
      <c r="P191" s="184">
        <f t="shared" si="61"/>
        <v>0</v>
      </c>
      <c r="Q191" s="184">
        <v>0</v>
      </c>
      <c r="R191" s="184">
        <f t="shared" si="62"/>
        <v>0</v>
      </c>
      <c r="S191" s="184">
        <v>0</v>
      </c>
      <c r="T191" s="185">
        <f t="shared" si="63"/>
        <v>0</v>
      </c>
      <c r="AR191" s="24" t="s">
        <v>373</v>
      </c>
      <c r="AT191" s="24" t="s">
        <v>188</v>
      </c>
      <c r="AU191" s="24" t="s">
        <v>193</v>
      </c>
      <c r="AY191" s="24" t="s">
        <v>185</v>
      </c>
      <c r="BE191" s="186">
        <f t="shared" si="64"/>
        <v>0</v>
      </c>
      <c r="BF191" s="186">
        <f t="shared" si="65"/>
        <v>0</v>
      </c>
      <c r="BG191" s="186">
        <f t="shared" si="66"/>
        <v>0</v>
      </c>
      <c r="BH191" s="186">
        <f t="shared" si="67"/>
        <v>0</v>
      </c>
      <c r="BI191" s="186">
        <f t="shared" si="68"/>
        <v>0</v>
      </c>
      <c r="BJ191" s="24" t="s">
        <v>80</v>
      </c>
      <c r="BK191" s="186">
        <f t="shared" si="69"/>
        <v>0</v>
      </c>
      <c r="BL191" s="24" t="s">
        <v>373</v>
      </c>
      <c r="BM191" s="24" t="s">
        <v>1720</v>
      </c>
    </row>
    <row r="192" spans="2:65" s="1" customFormat="1" ht="22.5" customHeight="1">
      <c r="B192" s="174"/>
      <c r="C192" s="175" t="s">
        <v>72</v>
      </c>
      <c r="D192" s="175" t="s">
        <v>188</v>
      </c>
      <c r="E192" s="176" t="s">
        <v>5308</v>
      </c>
      <c r="F192" s="177" t="s">
        <v>5309</v>
      </c>
      <c r="G192" s="178" t="s">
        <v>1046</v>
      </c>
      <c r="H192" s="179">
        <v>2</v>
      </c>
      <c r="I192" s="180"/>
      <c r="J192" s="181">
        <f t="shared" si="60"/>
        <v>0</v>
      </c>
      <c r="K192" s="177" t="s">
        <v>5</v>
      </c>
      <c r="L192" s="41"/>
      <c r="M192" s="182" t="s">
        <v>5</v>
      </c>
      <c r="N192" s="183" t="s">
        <v>43</v>
      </c>
      <c r="O192" s="42"/>
      <c r="P192" s="184">
        <f t="shared" si="61"/>
        <v>0</v>
      </c>
      <c r="Q192" s="184">
        <v>0</v>
      </c>
      <c r="R192" s="184">
        <f t="shared" si="62"/>
        <v>0</v>
      </c>
      <c r="S192" s="184">
        <v>0</v>
      </c>
      <c r="T192" s="185">
        <f t="shared" si="63"/>
        <v>0</v>
      </c>
      <c r="AR192" s="24" t="s">
        <v>373</v>
      </c>
      <c r="AT192" s="24" t="s">
        <v>188</v>
      </c>
      <c r="AU192" s="24" t="s">
        <v>193</v>
      </c>
      <c r="AY192" s="24" t="s">
        <v>185</v>
      </c>
      <c r="BE192" s="186">
        <f t="shared" si="64"/>
        <v>0</v>
      </c>
      <c r="BF192" s="186">
        <f t="shared" si="65"/>
        <v>0</v>
      </c>
      <c r="BG192" s="186">
        <f t="shared" si="66"/>
        <v>0</v>
      </c>
      <c r="BH192" s="186">
        <f t="shared" si="67"/>
        <v>0</v>
      </c>
      <c r="BI192" s="186">
        <f t="shared" si="68"/>
        <v>0</v>
      </c>
      <c r="BJ192" s="24" t="s">
        <v>80</v>
      </c>
      <c r="BK192" s="186">
        <f t="shared" si="69"/>
        <v>0</v>
      </c>
      <c r="BL192" s="24" t="s">
        <v>373</v>
      </c>
      <c r="BM192" s="24" t="s">
        <v>257</v>
      </c>
    </row>
    <row r="193" spans="2:65" s="1" customFormat="1" ht="22.5" customHeight="1">
      <c r="B193" s="174"/>
      <c r="C193" s="175" t="s">
        <v>72</v>
      </c>
      <c r="D193" s="175" t="s">
        <v>188</v>
      </c>
      <c r="E193" s="176" t="s">
        <v>5310</v>
      </c>
      <c r="F193" s="177" t="s">
        <v>5311</v>
      </c>
      <c r="G193" s="178" t="s">
        <v>1046</v>
      </c>
      <c r="H193" s="179">
        <v>1</v>
      </c>
      <c r="I193" s="180"/>
      <c r="J193" s="181">
        <f t="shared" si="60"/>
        <v>0</v>
      </c>
      <c r="K193" s="177" t="s">
        <v>5</v>
      </c>
      <c r="L193" s="41"/>
      <c r="M193" s="182" t="s">
        <v>5</v>
      </c>
      <c r="N193" s="183" t="s">
        <v>43</v>
      </c>
      <c r="O193" s="42"/>
      <c r="P193" s="184">
        <f t="shared" si="61"/>
        <v>0</v>
      </c>
      <c r="Q193" s="184">
        <v>0</v>
      </c>
      <c r="R193" s="184">
        <f t="shared" si="62"/>
        <v>0</v>
      </c>
      <c r="S193" s="184">
        <v>0</v>
      </c>
      <c r="T193" s="185">
        <f t="shared" si="63"/>
        <v>0</v>
      </c>
      <c r="AR193" s="24" t="s">
        <v>373</v>
      </c>
      <c r="AT193" s="24" t="s">
        <v>188</v>
      </c>
      <c r="AU193" s="24" t="s">
        <v>193</v>
      </c>
      <c r="AY193" s="24" t="s">
        <v>185</v>
      </c>
      <c r="BE193" s="186">
        <f t="shared" si="64"/>
        <v>0</v>
      </c>
      <c r="BF193" s="186">
        <f t="shared" si="65"/>
        <v>0</v>
      </c>
      <c r="BG193" s="186">
        <f t="shared" si="66"/>
        <v>0</v>
      </c>
      <c r="BH193" s="186">
        <f t="shared" si="67"/>
        <v>0</v>
      </c>
      <c r="BI193" s="186">
        <f t="shared" si="68"/>
        <v>0</v>
      </c>
      <c r="BJ193" s="24" t="s">
        <v>80</v>
      </c>
      <c r="BK193" s="186">
        <f t="shared" si="69"/>
        <v>0</v>
      </c>
      <c r="BL193" s="24" t="s">
        <v>373</v>
      </c>
      <c r="BM193" s="24" t="s">
        <v>306</v>
      </c>
    </row>
    <row r="194" spans="2:65" s="1" customFormat="1" ht="22.5" customHeight="1">
      <c r="B194" s="174"/>
      <c r="C194" s="175" t="s">
        <v>72</v>
      </c>
      <c r="D194" s="175" t="s">
        <v>188</v>
      </c>
      <c r="E194" s="176" t="s">
        <v>5312</v>
      </c>
      <c r="F194" s="177" t="s">
        <v>5313</v>
      </c>
      <c r="G194" s="178" t="s">
        <v>1046</v>
      </c>
      <c r="H194" s="179">
        <v>2</v>
      </c>
      <c r="I194" s="180"/>
      <c r="J194" s="181">
        <f t="shared" si="60"/>
        <v>0</v>
      </c>
      <c r="K194" s="177" t="s">
        <v>5</v>
      </c>
      <c r="L194" s="41"/>
      <c r="M194" s="182" t="s">
        <v>5</v>
      </c>
      <c r="N194" s="183" t="s">
        <v>43</v>
      </c>
      <c r="O194" s="42"/>
      <c r="P194" s="184">
        <f t="shared" si="61"/>
        <v>0</v>
      </c>
      <c r="Q194" s="184">
        <v>0</v>
      </c>
      <c r="R194" s="184">
        <f t="shared" si="62"/>
        <v>0</v>
      </c>
      <c r="S194" s="184">
        <v>0</v>
      </c>
      <c r="T194" s="185">
        <f t="shared" si="63"/>
        <v>0</v>
      </c>
      <c r="AR194" s="24" t="s">
        <v>373</v>
      </c>
      <c r="AT194" s="24" t="s">
        <v>188</v>
      </c>
      <c r="AU194" s="24" t="s">
        <v>193</v>
      </c>
      <c r="AY194" s="24" t="s">
        <v>185</v>
      </c>
      <c r="BE194" s="186">
        <f t="shared" si="64"/>
        <v>0</v>
      </c>
      <c r="BF194" s="186">
        <f t="shared" si="65"/>
        <v>0</v>
      </c>
      <c r="BG194" s="186">
        <f t="shared" si="66"/>
        <v>0</v>
      </c>
      <c r="BH194" s="186">
        <f t="shared" si="67"/>
        <v>0</v>
      </c>
      <c r="BI194" s="186">
        <f t="shared" si="68"/>
        <v>0</v>
      </c>
      <c r="BJ194" s="24" t="s">
        <v>80</v>
      </c>
      <c r="BK194" s="186">
        <f t="shared" si="69"/>
        <v>0</v>
      </c>
      <c r="BL194" s="24" t="s">
        <v>373</v>
      </c>
      <c r="BM194" s="24" t="s">
        <v>251</v>
      </c>
    </row>
    <row r="195" spans="2:65" s="1" customFormat="1" ht="22.5" customHeight="1">
      <c r="B195" s="174"/>
      <c r="C195" s="175" t="s">
        <v>72</v>
      </c>
      <c r="D195" s="175" t="s">
        <v>188</v>
      </c>
      <c r="E195" s="176" t="s">
        <v>5314</v>
      </c>
      <c r="F195" s="177" t="s">
        <v>5315</v>
      </c>
      <c r="G195" s="178" t="s">
        <v>1046</v>
      </c>
      <c r="H195" s="179">
        <v>2</v>
      </c>
      <c r="I195" s="180"/>
      <c r="J195" s="181">
        <f t="shared" si="60"/>
        <v>0</v>
      </c>
      <c r="K195" s="177" t="s">
        <v>5</v>
      </c>
      <c r="L195" s="41"/>
      <c r="M195" s="182" t="s">
        <v>5</v>
      </c>
      <c r="N195" s="183" t="s">
        <v>43</v>
      </c>
      <c r="O195" s="42"/>
      <c r="P195" s="184">
        <f t="shared" si="61"/>
        <v>0</v>
      </c>
      <c r="Q195" s="184">
        <v>0</v>
      </c>
      <c r="R195" s="184">
        <f t="shared" si="62"/>
        <v>0</v>
      </c>
      <c r="S195" s="184">
        <v>0</v>
      </c>
      <c r="T195" s="185">
        <f t="shared" si="63"/>
        <v>0</v>
      </c>
      <c r="AR195" s="24" t="s">
        <v>373</v>
      </c>
      <c r="AT195" s="24" t="s">
        <v>188</v>
      </c>
      <c r="AU195" s="24" t="s">
        <v>193</v>
      </c>
      <c r="AY195" s="24" t="s">
        <v>185</v>
      </c>
      <c r="BE195" s="186">
        <f t="shared" si="64"/>
        <v>0</v>
      </c>
      <c r="BF195" s="186">
        <f t="shared" si="65"/>
        <v>0</v>
      </c>
      <c r="BG195" s="186">
        <f t="shared" si="66"/>
        <v>0</v>
      </c>
      <c r="BH195" s="186">
        <f t="shared" si="67"/>
        <v>0</v>
      </c>
      <c r="BI195" s="186">
        <f t="shared" si="68"/>
        <v>0</v>
      </c>
      <c r="BJ195" s="24" t="s">
        <v>80</v>
      </c>
      <c r="BK195" s="186">
        <f t="shared" si="69"/>
        <v>0</v>
      </c>
      <c r="BL195" s="24" t="s">
        <v>373</v>
      </c>
      <c r="BM195" s="24" t="s">
        <v>270</v>
      </c>
    </row>
    <row r="196" spans="2:65" s="1" customFormat="1" ht="22.5" customHeight="1">
      <c r="B196" s="174"/>
      <c r="C196" s="175" t="s">
        <v>72</v>
      </c>
      <c r="D196" s="175" t="s">
        <v>188</v>
      </c>
      <c r="E196" s="176" t="s">
        <v>5316</v>
      </c>
      <c r="F196" s="177" t="s">
        <v>5317</v>
      </c>
      <c r="G196" s="178" t="s">
        <v>1046</v>
      </c>
      <c r="H196" s="179">
        <v>1</v>
      </c>
      <c r="I196" s="180"/>
      <c r="J196" s="181">
        <f t="shared" si="60"/>
        <v>0</v>
      </c>
      <c r="K196" s="177" t="s">
        <v>5</v>
      </c>
      <c r="L196" s="41"/>
      <c r="M196" s="182" t="s">
        <v>5</v>
      </c>
      <c r="N196" s="183" t="s">
        <v>43</v>
      </c>
      <c r="O196" s="42"/>
      <c r="P196" s="184">
        <f t="shared" si="61"/>
        <v>0</v>
      </c>
      <c r="Q196" s="184">
        <v>0</v>
      </c>
      <c r="R196" s="184">
        <f t="shared" si="62"/>
        <v>0</v>
      </c>
      <c r="S196" s="184">
        <v>0</v>
      </c>
      <c r="T196" s="185">
        <f t="shared" si="63"/>
        <v>0</v>
      </c>
      <c r="AR196" s="24" t="s">
        <v>373</v>
      </c>
      <c r="AT196" s="24" t="s">
        <v>188</v>
      </c>
      <c r="AU196" s="24" t="s">
        <v>193</v>
      </c>
      <c r="AY196" s="24" t="s">
        <v>185</v>
      </c>
      <c r="BE196" s="186">
        <f t="shared" si="64"/>
        <v>0</v>
      </c>
      <c r="BF196" s="186">
        <f t="shared" si="65"/>
        <v>0</v>
      </c>
      <c r="BG196" s="186">
        <f t="shared" si="66"/>
        <v>0</v>
      </c>
      <c r="BH196" s="186">
        <f t="shared" si="67"/>
        <v>0</v>
      </c>
      <c r="BI196" s="186">
        <f t="shared" si="68"/>
        <v>0</v>
      </c>
      <c r="BJ196" s="24" t="s">
        <v>80</v>
      </c>
      <c r="BK196" s="186">
        <f t="shared" si="69"/>
        <v>0</v>
      </c>
      <c r="BL196" s="24" t="s">
        <v>373</v>
      </c>
      <c r="BM196" s="24" t="s">
        <v>286</v>
      </c>
    </row>
    <row r="197" spans="2:65" s="1" customFormat="1" ht="22.5" customHeight="1">
      <c r="B197" s="174"/>
      <c r="C197" s="175" t="s">
        <v>72</v>
      </c>
      <c r="D197" s="175" t="s">
        <v>188</v>
      </c>
      <c r="E197" s="176" t="s">
        <v>5318</v>
      </c>
      <c r="F197" s="177" t="s">
        <v>5319</v>
      </c>
      <c r="G197" s="178" t="s">
        <v>1046</v>
      </c>
      <c r="H197" s="179">
        <v>1</v>
      </c>
      <c r="I197" s="180"/>
      <c r="J197" s="181">
        <f t="shared" si="60"/>
        <v>0</v>
      </c>
      <c r="K197" s="177" t="s">
        <v>5</v>
      </c>
      <c r="L197" s="41"/>
      <c r="M197" s="182" t="s">
        <v>5</v>
      </c>
      <c r="N197" s="183" t="s">
        <v>43</v>
      </c>
      <c r="O197" s="42"/>
      <c r="P197" s="184">
        <f t="shared" si="61"/>
        <v>0</v>
      </c>
      <c r="Q197" s="184">
        <v>0</v>
      </c>
      <c r="R197" s="184">
        <f t="shared" si="62"/>
        <v>0</v>
      </c>
      <c r="S197" s="184">
        <v>0</v>
      </c>
      <c r="T197" s="185">
        <f t="shared" si="63"/>
        <v>0</v>
      </c>
      <c r="AR197" s="24" t="s">
        <v>373</v>
      </c>
      <c r="AT197" s="24" t="s">
        <v>188</v>
      </c>
      <c r="AU197" s="24" t="s">
        <v>193</v>
      </c>
      <c r="AY197" s="24" t="s">
        <v>185</v>
      </c>
      <c r="BE197" s="186">
        <f t="shared" si="64"/>
        <v>0</v>
      </c>
      <c r="BF197" s="186">
        <f t="shared" si="65"/>
        <v>0</v>
      </c>
      <c r="BG197" s="186">
        <f t="shared" si="66"/>
        <v>0</v>
      </c>
      <c r="BH197" s="186">
        <f t="shared" si="67"/>
        <v>0</v>
      </c>
      <c r="BI197" s="186">
        <f t="shared" si="68"/>
        <v>0</v>
      </c>
      <c r="BJ197" s="24" t="s">
        <v>80</v>
      </c>
      <c r="BK197" s="186">
        <f t="shared" si="69"/>
        <v>0</v>
      </c>
      <c r="BL197" s="24" t="s">
        <v>373</v>
      </c>
      <c r="BM197" s="24" t="s">
        <v>302</v>
      </c>
    </row>
    <row r="198" spans="2:65" s="10" customFormat="1" ht="22.35" customHeight="1">
      <c r="B198" s="160"/>
      <c r="D198" s="161" t="s">
        <v>71</v>
      </c>
      <c r="E198" s="231" t="s">
        <v>5320</v>
      </c>
      <c r="F198" s="231" t="s">
        <v>5321</v>
      </c>
      <c r="I198" s="163"/>
      <c r="J198" s="232">
        <f>BK198</f>
        <v>0</v>
      </c>
      <c r="L198" s="160"/>
      <c r="M198" s="165"/>
      <c r="N198" s="166"/>
      <c r="O198" s="166"/>
      <c r="P198" s="167">
        <v>0</v>
      </c>
      <c r="Q198" s="166"/>
      <c r="R198" s="167">
        <v>0</v>
      </c>
      <c r="S198" s="166"/>
      <c r="T198" s="168">
        <v>0</v>
      </c>
      <c r="AR198" s="161" t="s">
        <v>82</v>
      </c>
      <c r="AT198" s="169" t="s">
        <v>71</v>
      </c>
      <c r="AU198" s="169" t="s">
        <v>82</v>
      </c>
      <c r="AY198" s="161" t="s">
        <v>185</v>
      </c>
      <c r="BK198" s="170">
        <v>0</v>
      </c>
    </row>
    <row r="199" spans="2:65" s="10" customFormat="1" ht="14.85" customHeight="1">
      <c r="B199" s="160"/>
      <c r="D199" s="171" t="s">
        <v>71</v>
      </c>
      <c r="E199" s="172" t="s">
        <v>5322</v>
      </c>
      <c r="F199" s="172" t="s">
        <v>5323</v>
      </c>
      <c r="I199" s="163"/>
      <c r="J199" s="173">
        <f>BK199</f>
        <v>0</v>
      </c>
      <c r="L199" s="160"/>
      <c r="M199" s="165"/>
      <c r="N199" s="166"/>
      <c r="O199" s="166"/>
      <c r="P199" s="167">
        <f>P200+SUM(P201:P213)</f>
        <v>0</v>
      </c>
      <c r="Q199" s="166"/>
      <c r="R199" s="167">
        <f>R200+SUM(R201:R213)</f>
        <v>0</v>
      </c>
      <c r="S199" s="166"/>
      <c r="T199" s="168">
        <f>T200+SUM(T201:T213)</f>
        <v>0</v>
      </c>
      <c r="AR199" s="161" t="s">
        <v>82</v>
      </c>
      <c r="AT199" s="169" t="s">
        <v>71</v>
      </c>
      <c r="AU199" s="169" t="s">
        <v>82</v>
      </c>
      <c r="AY199" s="161" t="s">
        <v>185</v>
      </c>
      <c r="BK199" s="170">
        <f>BK200+SUM(BK201:BK213)</f>
        <v>0</v>
      </c>
    </row>
    <row r="200" spans="2:65" s="1" customFormat="1" ht="22.5" customHeight="1">
      <c r="B200" s="174"/>
      <c r="C200" s="175" t="s">
        <v>72</v>
      </c>
      <c r="D200" s="175" t="s">
        <v>188</v>
      </c>
      <c r="E200" s="176" t="s">
        <v>5324</v>
      </c>
      <c r="F200" s="177" t="s">
        <v>5325</v>
      </c>
      <c r="G200" s="178" t="s">
        <v>376</v>
      </c>
      <c r="H200" s="179">
        <v>504</v>
      </c>
      <c r="I200" s="180"/>
      <c r="J200" s="181">
        <f t="shared" ref="J200:J212" si="70">ROUND(I200*H200,2)</f>
        <v>0</v>
      </c>
      <c r="K200" s="177" t="s">
        <v>5</v>
      </c>
      <c r="L200" s="41"/>
      <c r="M200" s="182" t="s">
        <v>5</v>
      </c>
      <c r="N200" s="183" t="s">
        <v>43</v>
      </c>
      <c r="O200" s="42"/>
      <c r="P200" s="184">
        <f t="shared" ref="P200:P212" si="71">O200*H200</f>
        <v>0</v>
      </c>
      <c r="Q200" s="184">
        <v>0</v>
      </c>
      <c r="R200" s="184">
        <f t="shared" ref="R200:R212" si="72">Q200*H200</f>
        <v>0</v>
      </c>
      <c r="S200" s="184">
        <v>0</v>
      </c>
      <c r="T200" s="185">
        <f t="shared" ref="T200:T212" si="73">S200*H200</f>
        <v>0</v>
      </c>
      <c r="AR200" s="24" t="s">
        <v>373</v>
      </c>
      <c r="AT200" s="24" t="s">
        <v>188</v>
      </c>
      <c r="AU200" s="24" t="s">
        <v>199</v>
      </c>
      <c r="AY200" s="24" t="s">
        <v>185</v>
      </c>
      <c r="BE200" s="186">
        <f t="shared" ref="BE200:BE212" si="74">IF(N200="základní",J200,0)</f>
        <v>0</v>
      </c>
      <c r="BF200" s="186">
        <f t="shared" ref="BF200:BF212" si="75">IF(N200="snížená",J200,0)</f>
        <v>0</v>
      </c>
      <c r="BG200" s="186">
        <f t="shared" ref="BG200:BG212" si="76">IF(N200="zákl. přenesená",J200,0)</f>
        <v>0</v>
      </c>
      <c r="BH200" s="186">
        <f t="shared" ref="BH200:BH212" si="77">IF(N200="sníž. přenesená",J200,0)</f>
        <v>0</v>
      </c>
      <c r="BI200" s="186">
        <f t="shared" ref="BI200:BI212" si="78">IF(N200="nulová",J200,0)</f>
        <v>0</v>
      </c>
      <c r="BJ200" s="24" t="s">
        <v>80</v>
      </c>
      <c r="BK200" s="186">
        <f t="shared" ref="BK200:BK212" si="79">ROUND(I200*H200,2)</f>
        <v>0</v>
      </c>
      <c r="BL200" s="24" t="s">
        <v>373</v>
      </c>
      <c r="BM200" s="24" t="s">
        <v>3582</v>
      </c>
    </row>
    <row r="201" spans="2:65" s="1" customFormat="1" ht="22.5" customHeight="1">
      <c r="B201" s="174"/>
      <c r="C201" s="175" t="s">
        <v>72</v>
      </c>
      <c r="D201" s="175" t="s">
        <v>188</v>
      </c>
      <c r="E201" s="176" t="s">
        <v>5326</v>
      </c>
      <c r="F201" s="177" t="s">
        <v>5327</v>
      </c>
      <c r="G201" s="178" t="s">
        <v>376</v>
      </c>
      <c r="H201" s="179">
        <v>220</v>
      </c>
      <c r="I201" s="180"/>
      <c r="J201" s="181">
        <f t="shared" si="70"/>
        <v>0</v>
      </c>
      <c r="K201" s="177" t="s">
        <v>5</v>
      </c>
      <c r="L201" s="41"/>
      <c r="M201" s="182" t="s">
        <v>5</v>
      </c>
      <c r="N201" s="183" t="s">
        <v>43</v>
      </c>
      <c r="O201" s="42"/>
      <c r="P201" s="184">
        <f t="shared" si="71"/>
        <v>0</v>
      </c>
      <c r="Q201" s="184">
        <v>0</v>
      </c>
      <c r="R201" s="184">
        <f t="shared" si="72"/>
        <v>0</v>
      </c>
      <c r="S201" s="184">
        <v>0</v>
      </c>
      <c r="T201" s="185">
        <f t="shared" si="73"/>
        <v>0</v>
      </c>
      <c r="AR201" s="24" t="s">
        <v>373</v>
      </c>
      <c r="AT201" s="24" t="s">
        <v>188</v>
      </c>
      <c r="AU201" s="24" t="s">
        <v>199</v>
      </c>
      <c r="AY201" s="24" t="s">
        <v>185</v>
      </c>
      <c r="BE201" s="186">
        <f t="shared" si="74"/>
        <v>0</v>
      </c>
      <c r="BF201" s="186">
        <f t="shared" si="75"/>
        <v>0</v>
      </c>
      <c r="BG201" s="186">
        <f t="shared" si="76"/>
        <v>0</v>
      </c>
      <c r="BH201" s="186">
        <f t="shared" si="77"/>
        <v>0</v>
      </c>
      <c r="BI201" s="186">
        <f t="shared" si="78"/>
        <v>0</v>
      </c>
      <c r="BJ201" s="24" t="s">
        <v>80</v>
      </c>
      <c r="BK201" s="186">
        <f t="shared" si="79"/>
        <v>0</v>
      </c>
      <c r="BL201" s="24" t="s">
        <v>373</v>
      </c>
      <c r="BM201" s="24" t="s">
        <v>322</v>
      </c>
    </row>
    <row r="202" spans="2:65" s="1" customFormat="1" ht="22.5" customHeight="1">
      <c r="B202" s="174"/>
      <c r="C202" s="175" t="s">
        <v>72</v>
      </c>
      <c r="D202" s="175" t="s">
        <v>188</v>
      </c>
      <c r="E202" s="176" t="s">
        <v>5328</v>
      </c>
      <c r="F202" s="177" t="s">
        <v>5329</v>
      </c>
      <c r="G202" s="178" t="s">
        <v>376</v>
      </c>
      <c r="H202" s="179">
        <v>384</v>
      </c>
      <c r="I202" s="180"/>
      <c r="J202" s="181">
        <f t="shared" si="70"/>
        <v>0</v>
      </c>
      <c r="K202" s="177" t="s">
        <v>5</v>
      </c>
      <c r="L202" s="41"/>
      <c r="M202" s="182" t="s">
        <v>5</v>
      </c>
      <c r="N202" s="183" t="s">
        <v>43</v>
      </c>
      <c r="O202" s="42"/>
      <c r="P202" s="184">
        <f t="shared" si="71"/>
        <v>0</v>
      </c>
      <c r="Q202" s="184">
        <v>0</v>
      </c>
      <c r="R202" s="184">
        <f t="shared" si="72"/>
        <v>0</v>
      </c>
      <c r="S202" s="184">
        <v>0</v>
      </c>
      <c r="T202" s="185">
        <f t="shared" si="73"/>
        <v>0</v>
      </c>
      <c r="AR202" s="24" t="s">
        <v>373</v>
      </c>
      <c r="AT202" s="24" t="s">
        <v>188</v>
      </c>
      <c r="AU202" s="24" t="s">
        <v>199</v>
      </c>
      <c r="AY202" s="24" t="s">
        <v>185</v>
      </c>
      <c r="BE202" s="186">
        <f t="shared" si="74"/>
        <v>0</v>
      </c>
      <c r="BF202" s="186">
        <f t="shared" si="75"/>
        <v>0</v>
      </c>
      <c r="BG202" s="186">
        <f t="shared" si="76"/>
        <v>0</v>
      </c>
      <c r="BH202" s="186">
        <f t="shared" si="77"/>
        <v>0</v>
      </c>
      <c r="BI202" s="186">
        <f t="shared" si="78"/>
        <v>0</v>
      </c>
      <c r="BJ202" s="24" t="s">
        <v>80</v>
      </c>
      <c r="BK202" s="186">
        <f t="shared" si="79"/>
        <v>0</v>
      </c>
      <c r="BL202" s="24" t="s">
        <v>373</v>
      </c>
      <c r="BM202" s="24" t="s">
        <v>1953</v>
      </c>
    </row>
    <row r="203" spans="2:65" s="1" customFormat="1" ht="22.5" customHeight="1">
      <c r="B203" s="174"/>
      <c r="C203" s="175" t="s">
        <v>72</v>
      </c>
      <c r="D203" s="175" t="s">
        <v>188</v>
      </c>
      <c r="E203" s="176" t="s">
        <v>5330</v>
      </c>
      <c r="F203" s="177" t="s">
        <v>5331</v>
      </c>
      <c r="G203" s="178" t="s">
        <v>376</v>
      </c>
      <c r="H203" s="179">
        <v>144</v>
      </c>
      <c r="I203" s="180"/>
      <c r="J203" s="181">
        <f t="shared" si="70"/>
        <v>0</v>
      </c>
      <c r="K203" s="177" t="s">
        <v>5</v>
      </c>
      <c r="L203" s="41"/>
      <c r="M203" s="182" t="s">
        <v>5</v>
      </c>
      <c r="N203" s="183" t="s">
        <v>43</v>
      </c>
      <c r="O203" s="42"/>
      <c r="P203" s="184">
        <f t="shared" si="71"/>
        <v>0</v>
      </c>
      <c r="Q203" s="184">
        <v>0</v>
      </c>
      <c r="R203" s="184">
        <f t="shared" si="72"/>
        <v>0</v>
      </c>
      <c r="S203" s="184">
        <v>0</v>
      </c>
      <c r="T203" s="185">
        <f t="shared" si="73"/>
        <v>0</v>
      </c>
      <c r="AR203" s="24" t="s">
        <v>373</v>
      </c>
      <c r="AT203" s="24" t="s">
        <v>188</v>
      </c>
      <c r="AU203" s="24" t="s">
        <v>199</v>
      </c>
      <c r="AY203" s="24" t="s">
        <v>185</v>
      </c>
      <c r="BE203" s="186">
        <f t="shared" si="74"/>
        <v>0</v>
      </c>
      <c r="BF203" s="186">
        <f t="shared" si="75"/>
        <v>0</v>
      </c>
      <c r="BG203" s="186">
        <f t="shared" si="76"/>
        <v>0</v>
      </c>
      <c r="BH203" s="186">
        <f t="shared" si="77"/>
        <v>0</v>
      </c>
      <c r="BI203" s="186">
        <f t="shared" si="78"/>
        <v>0</v>
      </c>
      <c r="BJ203" s="24" t="s">
        <v>80</v>
      </c>
      <c r="BK203" s="186">
        <f t="shared" si="79"/>
        <v>0</v>
      </c>
      <c r="BL203" s="24" t="s">
        <v>373</v>
      </c>
      <c r="BM203" s="24" t="s">
        <v>1945</v>
      </c>
    </row>
    <row r="204" spans="2:65" s="1" customFormat="1" ht="22.5" customHeight="1">
      <c r="B204" s="174"/>
      <c r="C204" s="175" t="s">
        <v>72</v>
      </c>
      <c r="D204" s="175" t="s">
        <v>188</v>
      </c>
      <c r="E204" s="176" t="s">
        <v>5332</v>
      </c>
      <c r="F204" s="177" t="s">
        <v>5333</v>
      </c>
      <c r="G204" s="178" t="s">
        <v>376</v>
      </c>
      <c r="H204" s="179">
        <v>48</v>
      </c>
      <c r="I204" s="180"/>
      <c r="J204" s="181">
        <f t="shared" si="70"/>
        <v>0</v>
      </c>
      <c r="K204" s="177" t="s">
        <v>5</v>
      </c>
      <c r="L204" s="41"/>
      <c r="M204" s="182" t="s">
        <v>5</v>
      </c>
      <c r="N204" s="183" t="s">
        <v>43</v>
      </c>
      <c r="O204" s="42"/>
      <c r="P204" s="184">
        <f t="shared" si="71"/>
        <v>0</v>
      </c>
      <c r="Q204" s="184">
        <v>0</v>
      </c>
      <c r="R204" s="184">
        <f t="shared" si="72"/>
        <v>0</v>
      </c>
      <c r="S204" s="184">
        <v>0</v>
      </c>
      <c r="T204" s="185">
        <f t="shared" si="73"/>
        <v>0</v>
      </c>
      <c r="AR204" s="24" t="s">
        <v>373</v>
      </c>
      <c r="AT204" s="24" t="s">
        <v>188</v>
      </c>
      <c r="AU204" s="24" t="s">
        <v>199</v>
      </c>
      <c r="AY204" s="24" t="s">
        <v>185</v>
      </c>
      <c r="BE204" s="186">
        <f t="shared" si="74"/>
        <v>0</v>
      </c>
      <c r="BF204" s="186">
        <f t="shared" si="75"/>
        <v>0</v>
      </c>
      <c r="BG204" s="186">
        <f t="shared" si="76"/>
        <v>0</v>
      </c>
      <c r="BH204" s="186">
        <f t="shared" si="77"/>
        <v>0</v>
      </c>
      <c r="BI204" s="186">
        <f t="shared" si="78"/>
        <v>0</v>
      </c>
      <c r="BJ204" s="24" t="s">
        <v>80</v>
      </c>
      <c r="BK204" s="186">
        <f t="shared" si="79"/>
        <v>0</v>
      </c>
      <c r="BL204" s="24" t="s">
        <v>373</v>
      </c>
      <c r="BM204" s="24" t="s">
        <v>1968</v>
      </c>
    </row>
    <row r="205" spans="2:65" s="1" customFormat="1" ht="22.5" customHeight="1">
      <c r="B205" s="174"/>
      <c r="C205" s="175" t="s">
        <v>72</v>
      </c>
      <c r="D205" s="175" t="s">
        <v>188</v>
      </c>
      <c r="E205" s="176" t="s">
        <v>5334</v>
      </c>
      <c r="F205" s="177" t="s">
        <v>5335</v>
      </c>
      <c r="G205" s="178" t="s">
        <v>376</v>
      </c>
      <c r="H205" s="179">
        <v>144</v>
      </c>
      <c r="I205" s="180"/>
      <c r="J205" s="181">
        <f t="shared" si="70"/>
        <v>0</v>
      </c>
      <c r="K205" s="177" t="s">
        <v>5</v>
      </c>
      <c r="L205" s="41"/>
      <c r="M205" s="182" t="s">
        <v>5</v>
      </c>
      <c r="N205" s="183" t="s">
        <v>43</v>
      </c>
      <c r="O205" s="42"/>
      <c r="P205" s="184">
        <f t="shared" si="71"/>
        <v>0</v>
      </c>
      <c r="Q205" s="184">
        <v>0</v>
      </c>
      <c r="R205" s="184">
        <f t="shared" si="72"/>
        <v>0</v>
      </c>
      <c r="S205" s="184">
        <v>0</v>
      </c>
      <c r="T205" s="185">
        <f t="shared" si="73"/>
        <v>0</v>
      </c>
      <c r="AR205" s="24" t="s">
        <v>373</v>
      </c>
      <c r="AT205" s="24" t="s">
        <v>188</v>
      </c>
      <c r="AU205" s="24" t="s">
        <v>199</v>
      </c>
      <c r="AY205" s="24" t="s">
        <v>185</v>
      </c>
      <c r="BE205" s="186">
        <f t="shared" si="74"/>
        <v>0</v>
      </c>
      <c r="BF205" s="186">
        <f t="shared" si="75"/>
        <v>0</v>
      </c>
      <c r="BG205" s="186">
        <f t="shared" si="76"/>
        <v>0</v>
      </c>
      <c r="BH205" s="186">
        <f t="shared" si="77"/>
        <v>0</v>
      </c>
      <c r="BI205" s="186">
        <f t="shared" si="78"/>
        <v>0</v>
      </c>
      <c r="BJ205" s="24" t="s">
        <v>80</v>
      </c>
      <c r="BK205" s="186">
        <f t="shared" si="79"/>
        <v>0</v>
      </c>
      <c r="BL205" s="24" t="s">
        <v>373</v>
      </c>
      <c r="BM205" s="24" t="s">
        <v>1976</v>
      </c>
    </row>
    <row r="206" spans="2:65" s="1" customFormat="1" ht="22.5" customHeight="1">
      <c r="B206" s="174"/>
      <c r="C206" s="175" t="s">
        <v>72</v>
      </c>
      <c r="D206" s="175" t="s">
        <v>188</v>
      </c>
      <c r="E206" s="176" t="s">
        <v>5336</v>
      </c>
      <c r="F206" s="177" t="s">
        <v>5337</v>
      </c>
      <c r="G206" s="178" t="s">
        <v>376</v>
      </c>
      <c r="H206" s="179">
        <v>2376</v>
      </c>
      <c r="I206" s="180"/>
      <c r="J206" s="181">
        <f t="shared" si="70"/>
        <v>0</v>
      </c>
      <c r="K206" s="177" t="s">
        <v>5</v>
      </c>
      <c r="L206" s="41"/>
      <c r="M206" s="182" t="s">
        <v>5</v>
      </c>
      <c r="N206" s="183" t="s">
        <v>43</v>
      </c>
      <c r="O206" s="42"/>
      <c r="P206" s="184">
        <f t="shared" si="71"/>
        <v>0</v>
      </c>
      <c r="Q206" s="184">
        <v>0</v>
      </c>
      <c r="R206" s="184">
        <f t="shared" si="72"/>
        <v>0</v>
      </c>
      <c r="S206" s="184">
        <v>0</v>
      </c>
      <c r="T206" s="185">
        <f t="shared" si="73"/>
        <v>0</v>
      </c>
      <c r="AR206" s="24" t="s">
        <v>373</v>
      </c>
      <c r="AT206" s="24" t="s">
        <v>188</v>
      </c>
      <c r="AU206" s="24" t="s">
        <v>199</v>
      </c>
      <c r="AY206" s="24" t="s">
        <v>185</v>
      </c>
      <c r="BE206" s="186">
        <f t="shared" si="74"/>
        <v>0</v>
      </c>
      <c r="BF206" s="186">
        <f t="shared" si="75"/>
        <v>0</v>
      </c>
      <c r="BG206" s="186">
        <f t="shared" si="76"/>
        <v>0</v>
      </c>
      <c r="BH206" s="186">
        <f t="shared" si="77"/>
        <v>0</v>
      </c>
      <c r="BI206" s="186">
        <f t="shared" si="78"/>
        <v>0</v>
      </c>
      <c r="BJ206" s="24" t="s">
        <v>80</v>
      </c>
      <c r="BK206" s="186">
        <f t="shared" si="79"/>
        <v>0</v>
      </c>
      <c r="BL206" s="24" t="s">
        <v>373</v>
      </c>
      <c r="BM206" s="24" t="s">
        <v>1984</v>
      </c>
    </row>
    <row r="207" spans="2:65" s="1" customFormat="1" ht="22.5" customHeight="1">
      <c r="B207" s="174"/>
      <c r="C207" s="175" t="s">
        <v>72</v>
      </c>
      <c r="D207" s="175" t="s">
        <v>188</v>
      </c>
      <c r="E207" s="176" t="s">
        <v>5338</v>
      </c>
      <c r="F207" s="177" t="s">
        <v>5339</v>
      </c>
      <c r="G207" s="178" t="s">
        <v>376</v>
      </c>
      <c r="H207" s="179">
        <v>4344</v>
      </c>
      <c r="I207" s="180"/>
      <c r="J207" s="181">
        <f t="shared" si="70"/>
        <v>0</v>
      </c>
      <c r="K207" s="177" t="s">
        <v>5</v>
      </c>
      <c r="L207" s="41"/>
      <c r="M207" s="182" t="s">
        <v>5</v>
      </c>
      <c r="N207" s="183" t="s">
        <v>43</v>
      </c>
      <c r="O207" s="42"/>
      <c r="P207" s="184">
        <f t="shared" si="71"/>
        <v>0</v>
      </c>
      <c r="Q207" s="184">
        <v>0</v>
      </c>
      <c r="R207" s="184">
        <f t="shared" si="72"/>
        <v>0</v>
      </c>
      <c r="S207" s="184">
        <v>0</v>
      </c>
      <c r="T207" s="185">
        <f t="shared" si="73"/>
        <v>0</v>
      </c>
      <c r="AR207" s="24" t="s">
        <v>373</v>
      </c>
      <c r="AT207" s="24" t="s">
        <v>188</v>
      </c>
      <c r="AU207" s="24" t="s">
        <v>199</v>
      </c>
      <c r="AY207" s="24" t="s">
        <v>185</v>
      </c>
      <c r="BE207" s="186">
        <f t="shared" si="74"/>
        <v>0</v>
      </c>
      <c r="BF207" s="186">
        <f t="shared" si="75"/>
        <v>0</v>
      </c>
      <c r="BG207" s="186">
        <f t="shared" si="76"/>
        <v>0</v>
      </c>
      <c r="BH207" s="186">
        <f t="shared" si="77"/>
        <v>0</v>
      </c>
      <c r="BI207" s="186">
        <f t="shared" si="78"/>
        <v>0</v>
      </c>
      <c r="BJ207" s="24" t="s">
        <v>80</v>
      </c>
      <c r="BK207" s="186">
        <f t="shared" si="79"/>
        <v>0</v>
      </c>
      <c r="BL207" s="24" t="s">
        <v>373</v>
      </c>
      <c r="BM207" s="24" t="s">
        <v>1992</v>
      </c>
    </row>
    <row r="208" spans="2:65" s="1" customFormat="1" ht="22.5" customHeight="1">
      <c r="B208" s="174"/>
      <c r="C208" s="175" t="s">
        <v>72</v>
      </c>
      <c r="D208" s="175" t="s">
        <v>188</v>
      </c>
      <c r="E208" s="176" t="s">
        <v>5340</v>
      </c>
      <c r="F208" s="177" t="s">
        <v>5341</v>
      </c>
      <c r="G208" s="178" t="s">
        <v>376</v>
      </c>
      <c r="H208" s="179">
        <v>70</v>
      </c>
      <c r="I208" s="180"/>
      <c r="J208" s="181">
        <f t="shared" si="70"/>
        <v>0</v>
      </c>
      <c r="K208" s="177" t="s">
        <v>5</v>
      </c>
      <c r="L208" s="41"/>
      <c r="M208" s="182" t="s">
        <v>5</v>
      </c>
      <c r="N208" s="183" t="s">
        <v>43</v>
      </c>
      <c r="O208" s="42"/>
      <c r="P208" s="184">
        <f t="shared" si="71"/>
        <v>0</v>
      </c>
      <c r="Q208" s="184">
        <v>0</v>
      </c>
      <c r="R208" s="184">
        <f t="shared" si="72"/>
        <v>0</v>
      </c>
      <c r="S208" s="184">
        <v>0</v>
      </c>
      <c r="T208" s="185">
        <f t="shared" si="73"/>
        <v>0</v>
      </c>
      <c r="AR208" s="24" t="s">
        <v>373</v>
      </c>
      <c r="AT208" s="24" t="s">
        <v>188</v>
      </c>
      <c r="AU208" s="24" t="s">
        <v>199</v>
      </c>
      <c r="AY208" s="24" t="s">
        <v>185</v>
      </c>
      <c r="BE208" s="186">
        <f t="shared" si="74"/>
        <v>0</v>
      </c>
      <c r="BF208" s="186">
        <f t="shared" si="75"/>
        <v>0</v>
      </c>
      <c r="BG208" s="186">
        <f t="shared" si="76"/>
        <v>0</v>
      </c>
      <c r="BH208" s="186">
        <f t="shared" si="77"/>
        <v>0</v>
      </c>
      <c r="BI208" s="186">
        <f t="shared" si="78"/>
        <v>0</v>
      </c>
      <c r="BJ208" s="24" t="s">
        <v>80</v>
      </c>
      <c r="BK208" s="186">
        <f t="shared" si="79"/>
        <v>0</v>
      </c>
      <c r="BL208" s="24" t="s">
        <v>373</v>
      </c>
      <c r="BM208" s="24" t="s">
        <v>2000</v>
      </c>
    </row>
    <row r="209" spans="2:65" s="1" customFormat="1" ht="22.5" customHeight="1">
      <c r="B209" s="174"/>
      <c r="C209" s="175" t="s">
        <v>72</v>
      </c>
      <c r="D209" s="175" t="s">
        <v>188</v>
      </c>
      <c r="E209" s="176" t="s">
        <v>5342</v>
      </c>
      <c r="F209" s="177" t="s">
        <v>5343</v>
      </c>
      <c r="G209" s="178" t="s">
        <v>376</v>
      </c>
      <c r="H209" s="179">
        <v>144</v>
      </c>
      <c r="I209" s="180"/>
      <c r="J209" s="181">
        <f t="shared" si="70"/>
        <v>0</v>
      </c>
      <c r="K209" s="177" t="s">
        <v>5</v>
      </c>
      <c r="L209" s="41"/>
      <c r="M209" s="182" t="s">
        <v>5</v>
      </c>
      <c r="N209" s="183" t="s">
        <v>43</v>
      </c>
      <c r="O209" s="42"/>
      <c r="P209" s="184">
        <f t="shared" si="71"/>
        <v>0</v>
      </c>
      <c r="Q209" s="184">
        <v>0</v>
      </c>
      <c r="R209" s="184">
        <f t="shared" si="72"/>
        <v>0</v>
      </c>
      <c r="S209" s="184">
        <v>0</v>
      </c>
      <c r="T209" s="185">
        <f t="shared" si="73"/>
        <v>0</v>
      </c>
      <c r="AR209" s="24" t="s">
        <v>373</v>
      </c>
      <c r="AT209" s="24" t="s">
        <v>188</v>
      </c>
      <c r="AU209" s="24" t="s">
        <v>199</v>
      </c>
      <c r="AY209" s="24" t="s">
        <v>185</v>
      </c>
      <c r="BE209" s="186">
        <f t="shared" si="74"/>
        <v>0</v>
      </c>
      <c r="BF209" s="186">
        <f t="shared" si="75"/>
        <v>0</v>
      </c>
      <c r="BG209" s="186">
        <f t="shared" si="76"/>
        <v>0</v>
      </c>
      <c r="BH209" s="186">
        <f t="shared" si="77"/>
        <v>0</v>
      </c>
      <c r="BI209" s="186">
        <f t="shared" si="78"/>
        <v>0</v>
      </c>
      <c r="BJ209" s="24" t="s">
        <v>80</v>
      </c>
      <c r="BK209" s="186">
        <f t="shared" si="79"/>
        <v>0</v>
      </c>
      <c r="BL209" s="24" t="s">
        <v>373</v>
      </c>
      <c r="BM209" s="24" t="s">
        <v>2030</v>
      </c>
    </row>
    <row r="210" spans="2:65" s="1" customFormat="1" ht="22.5" customHeight="1">
      <c r="B210" s="174"/>
      <c r="C210" s="175" t="s">
        <v>72</v>
      </c>
      <c r="D210" s="175" t="s">
        <v>188</v>
      </c>
      <c r="E210" s="176" t="s">
        <v>5344</v>
      </c>
      <c r="F210" s="177" t="s">
        <v>5345</v>
      </c>
      <c r="G210" s="178" t="s">
        <v>254</v>
      </c>
      <c r="H210" s="179">
        <v>10</v>
      </c>
      <c r="I210" s="180"/>
      <c r="J210" s="181">
        <f t="shared" si="70"/>
        <v>0</v>
      </c>
      <c r="K210" s="177" t="s">
        <v>5</v>
      </c>
      <c r="L210" s="41"/>
      <c r="M210" s="182" t="s">
        <v>5</v>
      </c>
      <c r="N210" s="183" t="s">
        <v>43</v>
      </c>
      <c r="O210" s="42"/>
      <c r="P210" s="184">
        <f t="shared" si="71"/>
        <v>0</v>
      </c>
      <c r="Q210" s="184">
        <v>0</v>
      </c>
      <c r="R210" s="184">
        <f t="shared" si="72"/>
        <v>0</v>
      </c>
      <c r="S210" s="184">
        <v>0</v>
      </c>
      <c r="T210" s="185">
        <f t="shared" si="73"/>
        <v>0</v>
      </c>
      <c r="AR210" s="24" t="s">
        <v>373</v>
      </c>
      <c r="AT210" s="24" t="s">
        <v>188</v>
      </c>
      <c r="AU210" s="24" t="s">
        <v>199</v>
      </c>
      <c r="AY210" s="24" t="s">
        <v>185</v>
      </c>
      <c r="BE210" s="186">
        <f t="shared" si="74"/>
        <v>0</v>
      </c>
      <c r="BF210" s="186">
        <f t="shared" si="75"/>
        <v>0</v>
      </c>
      <c r="BG210" s="186">
        <f t="shared" si="76"/>
        <v>0</v>
      </c>
      <c r="BH210" s="186">
        <f t="shared" si="77"/>
        <v>0</v>
      </c>
      <c r="BI210" s="186">
        <f t="shared" si="78"/>
        <v>0</v>
      </c>
      <c r="BJ210" s="24" t="s">
        <v>80</v>
      </c>
      <c r="BK210" s="186">
        <f t="shared" si="79"/>
        <v>0</v>
      </c>
      <c r="BL210" s="24" t="s">
        <v>373</v>
      </c>
      <c r="BM210" s="24" t="s">
        <v>2034</v>
      </c>
    </row>
    <row r="211" spans="2:65" s="1" customFormat="1" ht="22.5" customHeight="1">
      <c r="B211" s="174"/>
      <c r="C211" s="175" t="s">
        <v>72</v>
      </c>
      <c r="D211" s="175" t="s">
        <v>188</v>
      </c>
      <c r="E211" s="176" t="s">
        <v>5346</v>
      </c>
      <c r="F211" s="177" t="s">
        <v>5347</v>
      </c>
      <c r="G211" s="178" t="s">
        <v>254</v>
      </c>
      <c r="H211" s="179">
        <v>1</v>
      </c>
      <c r="I211" s="180"/>
      <c r="J211" s="181">
        <f t="shared" si="70"/>
        <v>0</v>
      </c>
      <c r="K211" s="177" t="s">
        <v>5</v>
      </c>
      <c r="L211" s="41"/>
      <c r="M211" s="182" t="s">
        <v>5</v>
      </c>
      <c r="N211" s="183" t="s">
        <v>43</v>
      </c>
      <c r="O211" s="42"/>
      <c r="P211" s="184">
        <f t="shared" si="71"/>
        <v>0</v>
      </c>
      <c r="Q211" s="184">
        <v>0</v>
      </c>
      <c r="R211" s="184">
        <f t="shared" si="72"/>
        <v>0</v>
      </c>
      <c r="S211" s="184">
        <v>0</v>
      </c>
      <c r="T211" s="185">
        <f t="shared" si="73"/>
        <v>0</v>
      </c>
      <c r="AR211" s="24" t="s">
        <v>373</v>
      </c>
      <c r="AT211" s="24" t="s">
        <v>188</v>
      </c>
      <c r="AU211" s="24" t="s">
        <v>199</v>
      </c>
      <c r="AY211" s="24" t="s">
        <v>185</v>
      </c>
      <c r="BE211" s="186">
        <f t="shared" si="74"/>
        <v>0</v>
      </c>
      <c r="BF211" s="186">
        <f t="shared" si="75"/>
        <v>0</v>
      </c>
      <c r="BG211" s="186">
        <f t="shared" si="76"/>
        <v>0</v>
      </c>
      <c r="BH211" s="186">
        <f t="shared" si="77"/>
        <v>0</v>
      </c>
      <c r="BI211" s="186">
        <f t="shared" si="78"/>
        <v>0</v>
      </c>
      <c r="BJ211" s="24" t="s">
        <v>80</v>
      </c>
      <c r="BK211" s="186">
        <f t="shared" si="79"/>
        <v>0</v>
      </c>
      <c r="BL211" s="24" t="s">
        <v>373</v>
      </c>
      <c r="BM211" s="24" t="s">
        <v>2050</v>
      </c>
    </row>
    <row r="212" spans="2:65" s="1" customFormat="1" ht="22.5" customHeight="1">
      <c r="B212" s="174"/>
      <c r="C212" s="175" t="s">
        <v>72</v>
      </c>
      <c r="D212" s="175" t="s">
        <v>188</v>
      </c>
      <c r="E212" s="176" t="s">
        <v>5348</v>
      </c>
      <c r="F212" s="177" t="s">
        <v>5349</v>
      </c>
      <c r="G212" s="178" t="s">
        <v>254</v>
      </c>
      <c r="H212" s="179">
        <v>1</v>
      </c>
      <c r="I212" s="180"/>
      <c r="J212" s="181">
        <f t="shared" si="70"/>
        <v>0</v>
      </c>
      <c r="K212" s="177" t="s">
        <v>5</v>
      </c>
      <c r="L212" s="41"/>
      <c r="M212" s="182" t="s">
        <v>5</v>
      </c>
      <c r="N212" s="183" t="s">
        <v>43</v>
      </c>
      <c r="O212" s="42"/>
      <c r="P212" s="184">
        <f t="shared" si="71"/>
        <v>0</v>
      </c>
      <c r="Q212" s="184">
        <v>0</v>
      </c>
      <c r="R212" s="184">
        <f t="shared" si="72"/>
        <v>0</v>
      </c>
      <c r="S212" s="184">
        <v>0</v>
      </c>
      <c r="T212" s="185">
        <f t="shared" si="73"/>
        <v>0</v>
      </c>
      <c r="AR212" s="24" t="s">
        <v>373</v>
      </c>
      <c r="AT212" s="24" t="s">
        <v>188</v>
      </c>
      <c r="AU212" s="24" t="s">
        <v>199</v>
      </c>
      <c r="AY212" s="24" t="s">
        <v>185</v>
      </c>
      <c r="BE212" s="186">
        <f t="shared" si="74"/>
        <v>0</v>
      </c>
      <c r="BF212" s="186">
        <f t="shared" si="75"/>
        <v>0</v>
      </c>
      <c r="BG212" s="186">
        <f t="shared" si="76"/>
        <v>0</v>
      </c>
      <c r="BH212" s="186">
        <f t="shared" si="77"/>
        <v>0</v>
      </c>
      <c r="BI212" s="186">
        <f t="shared" si="78"/>
        <v>0</v>
      </c>
      <c r="BJ212" s="24" t="s">
        <v>80</v>
      </c>
      <c r="BK212" s="186">
        <f t="shared" si="79"/>
        <v>0</v>
      </c>
      <c r="BL212" s="24" t="s">
        <v>373</v>
      </c>
      <c r="BM212" s="24" t="s">
        <v>2058</v>
      </c>
    </row>
    <row r="213" spans="2:65" s="14" customFormat="1" ht="21.6" customHeight="1">
      <c r="B213" s="245"/>
      <c r="D213" s="246" t="s">
        <v>71</v>
      </c>
      <c r="E213" s="246" t="s">
        <v>5350</v>
      </c>
      <c r="F213" s="246" t="s">
        <v>5350</v>
      </c>
      <c r="I213" s="247"/>
      <c r="J213" s="248">
        <f>BK213</f>
        <v>0</v>
      </c>
      <c r="L213" s="245"/>
      <c r="M213" s="249"/>
      <c r="N213" s="250"/>
      <c r="O213" s="250"/>
      <c r="P213" s="251">
        <f>SUM(P214:P217)</f>
        <v>0</v>
      </c>
      <c r="Q213" s="250"/>
      <c r="R213" s="251">
        <f>SUM(R214:R217)</f>
        <v>0</v>
      </c>
      <c r="S213" s="250"/>
      <c r="T213" s="252">
        <f>SUM(T214:T217)</f>
        <v>0</v>
      </c>
      <c r="AR213" s="253" t="s">
        <v>82</v>
      </c>
      <c r="AT213" s="254" t="s">
        <v>71</v>
      </c>
      <c r="AU213" s="254" t="s">
        <v>199</v>
      </c>
      <c r="AY213" s="253" t="s">
        <v>185</v>
      </c>
      <c r="BK213" s="255">
        <f>SUM(BK214:BK217)</f>
        <v>0</v>
      </c>
    </row>
    <row r="214" spans="2:65" s="1" customFormat="1" ht="22.5" customHeight="1">
      <c r="B214" s="174"/>
      <c r="C214" s="175" t="s">
        <v>72</v>
      </c>
      <c r="D214" s="175" t="s">
        <v>188</v>
      </c>
      <c r="E214" s="176" t="s">
        <v>5351</v>
      </c>
      <c r="F214" s="177" t="s">
        <v>5352</v>
      </c>
      <c r="G214" s="178" t="s">
        <v>376</v>
      </c>
      <c r="H214" s="179">
        <v>220</v>
      </c>
      <c r="I214" s="180"/>
      <c r="J214" s="181">
        <f>ROUND(I214*H214,2)</f>
        <v>0</v>
      </c>
      <c r="K214" s="177" t="s">
        <v>5</v>
      </c>
      <c r="L214" s="41"/>
      <c r="M214" s="182" t="s">
        <v>5</v>
      </c>
      <c r="N214" s="183" t="s">
        <v>43</v>
      </c>
      <c r="O214" s="42"/>
      <c r="P214" s="184">
        <f>O214*H214</f>
        <v>0</v>
      </c>
      <c r="Q214" s="184">
        <v>0</v>
      </c>
      <c r="R214" s="184">
        <f>Q214*H214</f>
        <v>0</v>
      </c>
      <c r="S214" s="184">
        <v>0</v>
      </c>
      <c r="T214" s="185">
        <f>S214*H214</f>
        <v>0</v>
      </c>
      <c r="AR214" s="24" t="s">
        <v>373</v>
      </c>
      <c r="AT214" s="24" t="s">
        <v>188</v>
      </c>
      <c r="AU214" s="24" t="s">
        <v>193</v>
      </c>
      <c r="AY214" s="24" t="s">
        <v>185</v>
      </c>
      <c r="BE214" s="186">
        <f>IF(N214="základní",J214,0)</f>
        <v>0</v>
      </c>
      <c r="BF214" s="186">
        <f>IF(N214="snížená",J214,0)</f>
        <v>0</v>
      </c>
      <c r="BG214" s="186">
        <f>IF(N214="zákl. přenesená",J214,0)</f>
        <v>0</v>
      </c>
      <c r="BH214" s="186">
        <f>IF(N214="sníž. přenesená",J214,0)</f>
        <v>0</v>
      </c>
      <c r="BI214" s="186">
        <f>IF(N214="nulová",J214,0)</f>
        <v>0</v>
      </c>
      <c r="BJ214" s="24" t="s">
        <v>80</v>
      </c>
      <c r="BK214" s="186">
        <f>ROUND(I214*H214,2)</f>
        <v>0</v>
      </c>
      <c r="BL214" s="24" t="s">
        <v>373</v>
      </c>
      <c r="BM214" s="24" t="s">
        <v>1996</v>
      </c>
    </row>
    <row r="215" spans="2:65" s="1" customFormat="1" ht="22.5" customHeight="1">
      <c r="B215" s="174"/>
      <c r="C215" s="175" t="s">
        <v>72</v>
      </c>
      <c r="D215" s="175" t="s">
        <v>188</v>
      </c>
      <c r="E215" s="176" t="s">
        <v>5353</v>
      </c>
      <c r="F215" s="177" t="s">
        <v>5354</v>
      </c>
      <c r="G215" s="178" t="s">
        <v>376</v>
      </c>
      <c r="H215" s="179">
        <v>216</v>
      </c>
      <c r="I215" s="180"/>
      <c r="J215" s="181">
        <f>ROUND(I215*H215,2)</f>
        <v>0</v>
      </c>
      <c r="K215" s="177" t="s">
        <v>5</v>
      </c>
      <c r="L215" s="41"/>
      <c r="M215" s="182" t="s">
        <v>5</v>
      </c>
      <c r="N215" s="183" t="s">
        <v>43</v>
      </c>
      <c r="O215" s="42"/>
      <c r="P215" s="184">
        <f>O215*H215</f>
        <v>0</v>
      </c>
      <c r="Q215" s="184">
        <v>0</v>
      </c>
      <c r="R215" s="184">
        <f>Q215*H215</f>
        <v>0</v>
      </c>
      <c r="S215" s="184">
        <v>0</v>
      </c>
      <c r="T215" s="185">
        <f>S215*H215</f>
        <v>0</v>
      </c>
      <c r="AR215" s="24" t="s">
        <v>373</v>
      </c>
      <c r="AT215" s="24" t="s">
        <v>188</v>
      </c>
      <c r="AU215" s="24" t="s">
        <v>193</v>
      </c>
      <c r="AY215" s="24" t="s">
        <v>185</v>
      </c>
      <c r="BE215" s="186">
        <f>IF(N215="základní",J215,0)</f>
        <v>0</v>
      </c>
      <c r="BF215" s="186">
        <f>IF(N215="snížená",J215,0)</f>
        <v>0</v>
      </c>
      <c r="BG215" s="186">
        <f>IF(N215="zákl. přenesená",J215,0)</f>
        <v>0</v>
      </c>
      <c r="BH215" s="186">
        <f>IF(N215="sníž. přenesená",J215,0)</f>
        <v>0</v>
      </c>
      <c r="BI215" s="186">
        <f>IF(N215="nulová",J215,0)</f>
        <v>0</v>
      </c>
      <c r="BJ215" s="24" t="s">
        <v>80</v>
      </c>
      <c r="BK215" s="186">
        <f>ROUND(I215*H215,2)</f>
        <v>0</v>
      </c>
      <c r="BL215" s="24" t="s">
        <v>373</v>
      </c>
      <c r="BM215" s="24" t="s">
        <v>2026</v>
      </c>
    </row>
    <row r="216" spans="2:65" s="1" customFormat="1" ht="22.5" customHeight="1">
      <c r="B216" s="174"/>
      <c r="C216" s="175" t="s">
        <v>72</v>
      </c>
      <c r="D216" s="175" t="s">
        <v>188</v>
      </c>
      <c r="E216" s="176" t="s">
        <v>5355</v>
      </c>
      <c r="F216" s="177" t="s">
        <v>5356</v>
      </c>
      <c r="G216" s="178" t="s">
        <v>376</v>
      </c>
      <c r="H216" s="179">
        <v>48</v>
      </c>
      <c r="I216" s="180"/>
      <c r="J216" s="181">
        <f>ROUND(I216*H216,2)</f>
        <v>0</v>
      </c>
      <c r="K216" s="177" t="s">
        <v>5</v>
      </c>
      <c r="L216" s="41"/>
      <c r="M216" s="182" t="s">
        <v>5</v>
      </c>
      <c r="N216" s="183" t="s">
        <v>43</v>
      </c>
      <c r="O216" s="42"/>
      <c r="P216" s="184">
        <f>O216*H216</f>
        <v>0</v>
      </c>
      <c r="Q216" s="184">
        <v>0</v>
      </c>
      <c r="R216" s="184">
        <f>Q216*H216</f>
        <v>0</v>
      </c>
      <c r="S216" s="184">
        <v>0</v>
      </c>
      <c r="T216" s="185">
        <f>S216*H216</f>
        <v>0</v>
      </c>
      <c r="AR216" s="24" t="s">
        <v>373</v>
      </c>
      <c r="AT216" s="24" t="s">
        <v>188</v>
      </c>
      <c r="AU216" s="24" t="s">
        <v>193</v>
      </c>
      <c r="AY216" s="24" t="s">
        <v>185</v>
      </c>
      <c r="BE216" s="186">
        <f>IF(N216="základní",J216,0)</f>
        <v>0</v>
      </c>
      <c r="BF216" s="186">
        <f>IF(N216="snížená",J216,0)</f>
        <v>0</v>
      </c>
      <c r="BG216" s="186">
        <f>IF(N216="zákl. přenesená",J216,0)</f>
        <v>0</v>
      </c>
      <c r="BH216" s="186">
        <f>IF(N216="sníž. přenesená",J216,0)</f>
        <v>0</v>
      </c>
      <c r="BI216" s="186">
        <f>IF(N216="nulová",J216,0)</f>
        <v>0</v>
      </c>
      <c r="BJ216" s="24" t="s">
        <v>80</v>
      </c>
      <c r="BK216" s="186">
        <f>ROUND(I216*H216,2)</f>
        <v>0</v>
      </c>
      <c r="BL216" s="24" t="s">
        <v>373</v>
      </c>
      <c r="BM216" s="24" t="s">
        <v>2042</v>
      </c>
    </row>
    <row r="217" spans="2:65" s="1" customFormat="1" ht="22.5" customHeight="1">
      <c r="B217" s="174"/>
      <c r="C217" s="175" t="s">
        <v>72</v>
      </c>
      <c r="D217" s="175" t="s">
        <v>188</v>
      </c>
      <c r="E217" s="176" t="s">
        <v>5357</v>
      </c>
      <c r="F217" s="177" t="s">
        <v>5358</v>
      </c>
      <c r="G217" s="178" t="s">
        <v>376</v>
      </c>
      <c r="H217" s="179">
        <v>220</v>
      </c>
      <c r="I217" s="180"/>
      <c r="J217" s="181">
        <f>ROUND(I217*H217,2)</f>
        <v>0</v>
      </c>
      <c r="K217" s="177" t="s">
        <v>5</v>
      </c>
      <c r="L217" s="41"/>
      <c r="M217" s="182" t="s">
        <v>5</v>
      </c>
      <c r="N217" s="183" t="s">
        <v>43</v>
      </c>
      <c r="O217" s="42"/>
      <c r="P217" s="184">
        <f>O217*H217</f>
        <v>0</v>
      </c>
      <c r="Q217" s="184">
        <v>0</v>
      </c>
      <c r="R217" s="184">
        <f>Q217*H217</f>
        <v>0</v>
      </c>
      <c r="S217" s="184">
        <v>0</v>
      </c>
      <c r="T217" s="185">
        <f>S217*H217</f>
        <v>0</v>
      </c>
      <c r="AR217" s="24" t="s">
        <v>373</v>
      </c>
      <c r="AT217" s="24" t="s">
        <v>188</v>
      </c>
      <c r="AU217" s="24" t="s">
        <v>193</v>
      </c>
      <c r="AY217" s="24" t="s">
        <v>185</v>
      </c>
      <c r="BE217" s="186">
        <f>IF(N217="základní",J217,0)</f>
        <v>0</v>
      </c>
      <c r="BF217" s="186">
        <f>IF(N217="snížená",J217,0)</f>
        <v>0</v>
      </c>
      <c r="BG217" s="186">
        <f>IF(N217="zákl. přenesená",J217,0)</f>
        <v>0</v>
      </c>
      <c r="BH217" s="186">
        <f>IF(N217="sníž. přenesená",J217,0)</f>
        <v>0</v>
      </c>
      <c r="BI217" s="186">
        <f>IF(N217="nulová",J217,0)</f>
        <v>0</v>
      </c>
      <c r="BJ217" s="24" t="s">
        <v>80</v>
      </c>
      <c r="BK217" s="186">
        <f>ROUND(I217*H217,2)</f>
        <v>0</v>
      </c>
      <c r="BL217" s="24" t="s">
        <v>373</v>
      </c>
      <c r="BM217" s="24" t="s">
        <v>2008</v>
      </c>
    </row>
    <row r="218" spans="2:65" s="10" customFormat="1" ht="29.85" customHeight="1">
      <c r="B218" s="160"/>
      <c r="D218" s="161" t="s">
        <v>71</v>
      </c>
      <c r="E218" s="231" t="s">
        <v>5359</v>
      </c>
      <c r="F218" s="231" t="s">
        <v>5359</v>
      </c>
      <c r="I218" s="163"/>
      <c r="J218" s="232">
        <f>BK218</f>
        <v>0</v>
      </c>
      <c r="L218" s="160"/>
      <c r="M218" s="165"/>
      <c r="N218" s="166"/>
      <c r="O218" s="166"/>
      <c r="P218" s="167">
        <f>P219+P225+P229+P235</f>
        <v>0</v>
      </c>
      <c r="Q218" s="166"/>
      <c r="R218" s="167">
        <f>R219+R225+R229+R235</f>
        <v>0</v>
      </c>
      <c r="S218" s="166"/>
      <c r="T218" s="168">
        <f>T219+T225+T229+T235</f>
        <v>0</v>
      </c>
      <c r="AR218" s="161" t="s">
        <v>82</v>
      </c>
      <c r="AT218" s="169" t="s">
        <v>71</v>
      </c>
      <c r="AU218" s="169" t="s">
        <v>80</v>
      </c>
      <c r="AY218" s="161" t="s">
        <v>185</v>
      </c>
      <c r="BK218" s="170">
        <f>BK219+BK225+BK229+BK235</f>
        <v>0</v>
      </c>
    </row>
    <row r="219" spans="2:65" s="10" customFormat="1" ht="14.85" customHeight="1">
      <c r="B219" s="160"/>
      <c r="D219" s="171" t="s">
        <v>71</v>
      </c>
      <c r="E219" s="172" t="s">
        <v>5360</v>
      </c>
      <c r="F219" s="172" t="s">
        <v>5360</v>
      </c>
      <c r="I219" s="163"/>
      <c r="J219" s="173">
        <f>BK219</f>
        <v>0</v>
      </c>
      <c r="L219" s="160"/>
      <c r="M219" s="165"/>
      <c r="N219" s="166"/>
      <c r="O219" s="166"/>
      <c r="P219" s="167">
        <f>SUM(P220:P224)</f>
        <v>0</v>
      </c>
      <c r="Q219" s="166"/>
      <c r="R219" s="167">
        <f>SUM(R220:R224)</f>
        <v>0</v>
      </c>
      <c r="S219" s="166"/>
      <c r="T219" s="168">
        <f>SUM(T220:T224)</f>
        <v>0</v>
      </c>
      <c r="AR219" s="161" t="s">
        <v>82</v>
      </c>
      <c r="AT219" s="169" t="s">
        <v>71</v>
      </c>
      <c r="AU219" s="169" t="s">
        <v>82</v>
      </c>
      <c r="AY219" s="161" t="s">
        <v>185</v>
      </c>
      <c r="BK219" s="170">
        <f>SUM(BK220:BK224)</f>
        <v>0</v>
      </c>
    </row>
    <row r="220" spans="2:65" s="1" customFormat="1" ht="22.5" customHeight="1">
      <c r="B220" s="174"/>
      <c r="C220" s="175" t="s">
        <v>72</v>
      </c>
      <c r="D220" s="175" t="s">
        <v>188</v>
      </c>
      <c r="E220" s="176" t="s">
        <v>5361</v>
      </c>
      <c r="F220" s="177" t="s">
        <v>5362</v>
      </c>
      <c r="G220" s="178" t="s">
        <v>1046</v>
      </c>
      <c r="H220" s="179">
        <v>106</v>
      </c>
      <c r="I220" s="180"/>
      <c r="J220" s="181">
        <f>ROUND(I220*H220,2)</f>
        <v>0</v>
      </c>
      <c r="K220" s="177" t="s">
        <v>5</v>
      </c>
      <c r="L220" s="41"/>
      <c r="M220" s="182" t="s">
        <v>5</v>
      </c>
      <c r="N220" s="183" t="s">
        <v>43</v>
      </c>
      <c r="O220" s="42"/>
      <c r="P220" s="184">
        <f>O220*H220</f>
        <v>0</v>
      </c>
      <c r="Q220" s="184">
        <v>0</v>
      </c>
      <c r="R220" s="184">
        <f>Q220*H220</f>
        <v>0</v>
      </c>
      <c r="S220" s="184">
        <v>0</v>
      </c>
      <c r="T220" s="185">
        <f>S220*H220</f>
        <v>0</v>
      </c>
      <c r="AR220" s="24" t="s">
        <v>373</v>
      </c>
      <c r="AT220" s="24" t="s">
        <v>188</v>
      </c>
      <c r="AU220" s="24" t="s">
        <v>199</v>
      </c>
      <c r="AY220" s="24" t="s">
        <v>185</v>
      </c>
      <c r="BE220" s="186">
        <f>IF(N220="základní",J220,0)</f>
        <v>0</v>
      </c>
      <c r="BF220" s="186">
        <f>IF(N220="snížená",J220,0)</f>
        <v>0</v>
      </c>
      <c r="BG220" s="186">
        <f>IF(N220="zákl. přenesená",J220,0)</f>
        <v>0</v>
      </c>
      <c r="BH220" s="186">
        <f>IF(N220="sníž. přenesená",J220,0)</f>
        <v>0</v>
      </c>
      <c r="BI220" s="186">
        <f>IF(N220="nulová",J220,0)</f>
        <v>0</v>
      </c>
      <c r="BJ220" s="24" t="s">
        <v>80</v>
      </c>
      <c r="BK220" s="186">
        <f>ROUND(I220*H220,2)</f>
        <v>0</v>
      </c>
      <c r="BL220" s="24" t="s">
        <v>373</v>
      </c>
      <c r="BM220" s="24" t="s">
        <v>2084</v>
      </c>
    </row>
    <row r="221" spans="2:65" s="1" customFormat="1" ht="22.5" customHeight="1">
      <c r="B221" s="174"/>
      <c r="C221" s="175" t="s">
        <v>72</v>
      </c>
      <c r="D221" s="175" t="s">
        <v>188</v>
      </c>
      <c r="E221" s="176" t="s">
        <v>5363</v>
      </c>
      <c r="F221" s="177" t="s">
        <v>5364</v>
      </c>
      <c r="G221" s="178" t="s">
        <v>376</v>
      </c>
      <c r="H221" s="179">
        <v>436</v>
      </c>
      <c r="I221" s="180"/>
      <c r="J221" s="181">
        <f>ROUND(I221*H221,2)</f>
        <v>0</v>
      </c>
      <c r="K221" s="177" t="s">
        <v>5</v>
      </c>
      <c r="L221" s="41"/>
      <c r="M221" s="182" t="s">
        <v>5</v>
      </c>
      <c r="N221" s="183" t="s">
        <v>43</v>
      </c>
      <c r="O221" s="42"/>
      <c r="P221" s="184">
        <f>O221*H221</f>
        <v>0</v>
      </c>
      <c r="Q221" s="184">
        <v>0</v>
      </c>
      <c r="R221" s="184">
        <f>Q221*H221</f>
        <v>0</v>
      </c>
      <c r="S221" s="184">
        <v>0</v>
      </c>
      <c r="T221" s="185">
        <f>S221*H221</f>
        <v>0</v>
      </c>
      <c r="AR221" s="24" t="s">
        <v>373</v>
      </c>
      <c r="AT221" s="24" t="s">
        <v>188</v>
      </c>
      <c r="AU221" s="24" t="s">
        <v>199</v>
      </c>
      <c r="AY221" s="24" t="s">
        <v>185</v>
      </c>
      <c r="BE221" s="186">
        <f>IF(N221="základní",J221,0)</f>
        <v>0</v>
      </c>
      <c r="BF221" s="186">
        <f>IF(N221="snížená",J221,0)</f>
        <v>0</v>
      </c>
      <c r="BG221" s="186">
        <f>IF(N221="zákl. přenesená",J221,0)</f>
        <v>0</v>
      </c>
      <c r="BH221" s="186">
        <f>IF(N221="sníž. přenesená",J221,0)</f>
        <v>0</v>
      </c>
      <c r="BI221" s="186">
        <f>IF(N221="nulová",J221,0)</f>
        <v>0</v>
      </c>
      <c r="BJ221" s="24" t="s">
        <v>80</v>
      </c>
      <c r="BK221" s="186">
        <f>ROUND(I221*H221,2)</f>
        <v>0</v>
      </c>
      <c r="BL221" s="24" t="s">
        <v>373</v>
      </c>
      <c r="BM221" s="24" t="s">
        <v>2092</v>
      </c>
    </row>
    <row r="222" spans="2:65" s="1" customFormat="1" ht="22.5" customHeight="1">
      <c r="B222" s="174"/>
      <c r="C222" s="175" t="s">
        <v>72</v>
      </c>
      <c r="D222" s="175" t="s">
        <v>188</v>
      </c>
      <c r="E222" s="176" t="s">
        <v>5365</v>
      </c>
      <c r="F222" s="177" t="s">
        <v>5366</v>
      </c>
      <c r="G222" s="178" t="s">
        <v>376</v>
      </c>
      <c r="H222" s="179">
        <v>268</v>
      </c>
      <c r="I222" s="180"/>
      <c r="J222" s="181">
        <f>ROUND(I222*H222,2)</f>
        <v>0</v>
      </c>
      <c r="K222" s="177" t="s">
        <v>5</v>
      </c>
      <c r="L222" s="41"/>
      <c r="M222" s="182" t="s">
        <v>5</v>
      </c>
      <c r="N222" s="183" t="s">
        <v>43</v>
      </c>
      <c r="O222" s="42"/>
      <c r="P222" s="184">
        <f>O222*H222</f>
        <v>0</v>
      </c>
      <c r="Q222" s="184">
        <v>0</v>
      </c>
      <c r="R222" s="184">
        <f>Q222*H222</f>
        <v>0</v>
      </c>
      <c r="S222" s="184">
        <v>0</v>
      </c>
      <c r="T222" s="185">
        <f>S222*H222</f>
        <v>0</v>
      </c>
      <c r="AR222" s="24" t="s">
        <v>373</v>
      </c>
      <c r="AT222" s="24" t="s">
        <v>188</v>
      </c>
      <c r="AU222" s="24" t="s">
        <v>199</v>
      </c>
      <c r="AY222" s="24" t="s">
        <v>185</v>
      </c>
      <c r="BE222" s="186">
        <f>IF(N222="základní",J222,0)</f>
        <v>0</v>
      </c>
      <c r="BF222" s="186">
        <f>IF(N222="snížená",J222,0)</f>
        <v>0</v>
      </c>
      <c r="BG222" s="186">
        <f>IF(N222="zákl. přenesená",J222,0)</f>
        <v>0</v>
      </c>
      <c r="BH222" s="186">
        <f>IF(N222="sníž. přenesená",J222,0)</f>
        <v>0</v>
      </c>
      <c r="BI222" s="186">
        <f>IF(N222="nulová",J222,0)</f>
        <v>0</v>
      </c>
      <c r="BJ222" s="24" t="s">
        <v>80</v>
      </c>
      <c r="BK222" s="186">
        <f>ROUND(I222*H222,2)</f>
        <v>0</v>
      </c>
      <c r="BL222" s="24" t="s">
        <v>373</v>
      </c>
      <c r="BM222" s="24" t="s">
        <v>3166</v>
      </c>
    </row>
    <row r="223" spans="2:65" s="1" customFormat="1" ht="22.5" customHeight="1">
      <c r="B223" s="174"/>
      <c r="C223" s="175" t="s">
        <v>72</v>
      </c>
      <c r="D223" s="175" t="s">
        <v>188</v>
      </c>
      <c r="E223" s="176" t="s">
        <v>5367</v>
      </c>
      <c r="F223" s="177" t="s">
        <v>5368</v>
      </c>
      <c r="G223" s="178" t="s">
        <v>376</v>
      </c>
      <c r="H223" s="179">
        <v>8378</v>
      </c>
      <c r="I223" s="180"/>
      <c r="J223" s="181">
        <f>ROUND(I223*H223,2)</f>
        <v>0</v>
      </c>
      <c r="K223" s="177" t="s">
        <v>5</v>
      </c>
      <c r="L223" s="41"/>
      <c r="M223" s="182" t="s">
        <v>5</v>
      </c>
      <c r="N223" s="183" t="s">
        <v>43</v>
      </c>
      <c r="O223" s="42"/>
      <c r="P223" s="184">
        <f>O223*H223</f>
        <v>0</v>
      </c>
      <c r="Q223" s="184">
        <v>0</v>
      </c>
      <c r="R223" s="184">
        <f>Q223*H223</f>
        <v>0</v>
      </c>
      <c r="S223" s="184">
        <v>0</v>
      </c>
      <c r="T223" s="185">
        <f>S223*H223</f>
        <v>0</v>
      </c>
      <c r="AR223" s="24" t="s">
        <v>373</v>
      </c>
      <c r="AT223" s="24" t="s">
        <v>188</v>
      </c>
      <c r="AU223" s="24" t="s">
        <v>199</v>
      </c>
      <c r="AY223" s="24" t="s">
        <v>185</v>
      </c>
      <c r="BE223" s="186">
        <f>IF(N223="základní",J223,0)</f>
        <v>0</v>
      </c>
      <c r="BF223" s="186">
        <f>IF(N223="snížená",J223,0)</f>
        <v>0</v>
      </c>
      <c r="BG223" s="186">
        <f>IF(N223="zákl. přenesená",J223,0)</f>
        <v>0</v>
      </c>
      <c r="BH223" s="186">
        <f>IF(N223="sníž. přenesená",J223,0)</f>
        <v>0</v>
      </c>
      <c r="BI223" s="186">
        <f>IF(N223="nulová",J223,0)</f>
        <v>0</v>
      </c>
      <c r="BJ223" s="24" t="s">
        <v>80</v>
      </c>
      <c r="BK223" s="186">
        <f>ROUND(I223*H223,2)</f>
        <v>0</v>
      </c>
      <c r="BL223" s="24" t="s">
        <v>373</v>
      </c>
      <c r="BM223" s="24" t="s">
        <v>2066</v>
      </c>
    </row>
    <row r="224" spans="2:65" s="1" customFormat="1" ht="22.5" customHeight="1">
      <c r="B224" s="174"/>
      <c r="C224" s="175" t="s">
        <v>72</v>
      </c>
      <c r="D224" s="175" t="s">
        <v>188</v>
      </c>
      <c r="E224" s="176" t="s">
        <v>5369</v>
      </c>
      <c r="F224" s="177" t="s">
        <v>5370</v>
      </c>
      <c r="G224" s="178" t="s">
        <v>254</v>
      </c>
      <c r="H224" s="179">
        <v>206</v>
      </c>
      <c r="I224" s="180"/>
      <c r="J224" s="181">
        <f>ROUND(I224*H224,2)</f>
        <v>0</v>
      </c>
      <c r="K224" s="177" t="s">
        <v>5</v>
      </c>
      <c r="L224" s="41"/>
      <c r="M224" s="182" t="s">
        <v>5</v>
      </c>
      <c r="N224" s="183" t="s">
        <v>43</v>
      </c>
      <c r="O224" s="42"/>
      <c r="P224" s="184">
        <f>O224*H224</f>
        <v>0</v>
      </c>
      <c r="Q224" s="184">
        <v>0</v>
      </c>
      <c r="R224" s="184">
        <f>Q224*H224</f>
        <v>0</v>
      </c>
      <c r="S224" s="184">
        <v>0</v>
      </c>
      <c r="T224" s="185">
        <f>S224*H224</f>
        <v>0</v>
      </c>
      <c r="AR224" s="24" t="s">
        <v>373</v>
      </c>
      <c r="AT224" s="24" t="s">
        <v>188</v>
      </c>
      <c r="AU224" s="24" t="s">
        <v>199</v>
      </c>
      <c r="AY224" s="24" t="s">
        <v>185</v>
      </c>
      <c r="BE224" s="186">
        <f>IF(N224="základní",J224,0)</f>
        <v>0</v>
      </c>
      <c r="BF224" s="186">
        <f>IF(N224="snížená",J224,0)</f>
        <v>0</v>
      </c>
      <c r="BG224" s="186">
        <f>IF(N224="zákl. přenesená",J224,0)</f>
        <v>0</v>
      </c>
      <c r="BH224" s="186">
        <f>IF(N224="sníž. přenesená",J224,0)</f>
        <v>0</v>
      </c>
      <c r="BI224" s="186">
        <f>IF(N224="nulová",J224,0)</f>
        <v>0</v>
      </c>
      <c r="BJ224" s="24" t="s">
        <v>80</v>
      </c>
      <c r="BK224" s="186">
        <f>ROUND(I224*H224,2)</f>
        <v>0</v>
      </c>
      <c r="BL224" s="24" t="s">
        <v>373</v>
      </c>
      <c r="BM224" s="24" t="s">
        <v>1736</v>
      </c>
    </row>
    <row r="225" spans="2:65" s="10" customFormat="1" ht="22.35" customHeight="1">
      <c r="B225" s="160"/>
      <c r="D225" s="171" t="s">
        <v>71</v>
      </c>
      <c r="E225" s="172" t="s">
        <v>5371</v>
      </c>
      <c r="F225" s="172" t="s">
        <v>5371</v>
      </c>
      <c r="I225" s="163"/>
      <c r="J225" s="173">
        <f>BK225</f>
        <v>0</v>
      </c>
      <c r="L225" s="160"/>
      <c r="M225" s="165"/>
      <c r="N225" s="166"/>
      <c r="O225" s="166"/>
      <c r="P225" s="167">
        <f>SUM(P226:P228)</f>
        <v>0</v>
      </c>
      <c r="Q225" s="166"/>
      <c r="R225" s="167">
        <f>SUM(R226:R228)</f>
        <v>0</v>
      </c>
      <c r="S225" s="166"/>
      <c r="T225" s="168">
        <f>SUM(T226:T228)</f>
        <v>0</v>
      </c>
      <c r="AR225" s="161" t="s">
        <v>82</v>
      </c>
      <c r="AT225" s="169" t="s">
        <v>71</v>
      </c>
      <c r="AU225" s="169" t="s">
        <v>82</v>
      </c>
      <c r="AY225" s="161" t="s">
        <v>185</v>
      </c>
      <c r="BK225" s="170">
        <f>SUM(BK226:BK228)</f>
        <v>0</v>
      </c>
    </row>
    <row r="226" spans="2:65" s="1" customFormat="1" ht="22.5" customHeight="1">
      <c r="B226" s="174"/>
      <c r="C226" s="175" t="s">
        <v>72</v>
      </c>
      <c r="D226" s="175" t="s">
        <v>188</v>
      </c>
      <c r="E226" s="176" t="s">
        <v>5372</v>
      </c>
      <c r="F226" s="177" t="s">
        <v>5373</v>
      </c>
      <c r="G226" s="178" t="s">
        <v>5374</v>
      </c>
      <c r="H226" s="179">
        <v>180</v>
      </c>
      <c r="I226" s="180"/>
      <c r="J226" s="181">
        <f>ROUND(I226*H226,2)</f>
        <v>0</v>
      </c>
      <c r="K226" s="177" t="s">
        <v>5</v>
      </c>
      <c r="L226" s="41"/>
      <c r="M226" s="182" t="s">
        <v>5</v>
      </c>
      <c r="N226" s="183" t="s">
        <v>43</v>
      </c>
      <c r="O226" s="42"/>
      <c r="P226" s="184">
        <f>O226*H226</f>
        <v>0</v>
      </c>
      <c r="Q226" s="184">
        <v>0</v>
      </c>
      <c r="R226" s="184">
        <f>Q226*H226</f>
        <v>0</v>
      </c>
      <c r="S226" s="184">
        <v>0</v>
      </c>
      <c r="T226" s="185">
        <f>S226*H226</f>
        <v>0</v>
      </c>
      <c r="AR226" s="24" t="s">
        <v>373</v>
      </c>
      <c r="AT226" s="24" t="s">
        <v>188</v>
      </c>
      <c r="AU226" s="24" t="s">
        <v>199</v>
      </c>
      <c r="AY226" s="24" t="s">
        <v>185</v>
      </c>
      <c r="BE226" s="186">
        <f>IF(N226="základní",J226,0)</f>
        <v>0</v>
      </c>
      <c r="BF226" s="186">
        <f>IF(N226="snížená",J226,0)</f>
        <v>0</v>
      </c>
      <c r="BG226" s="186">
        <f>IF(N226="zákl. přenesená",J226,0)</f>
        <v>0</v>
      </c>
      <c r="BH226" s="186">
        <f>IF(N226="sníž. přenesená",J226,0)</f>
        <v>0</v>
      </c>
      <c r="BI226" s="186">
        <f>IF(N226="nulová",J226,0)</f>
        <v>0</v>
      </c>
      <c r="BJ226" s="24" t="s">
        <v>80</v>
      </c>
      <c r="BK226" s="186">
        <f>ROUND(I226*H226,2)</f>
        <v>0</v>
      </c>
      <c r="BL226" s="24" t="s">
        <v>373</v>
      </c>
      <c r="BM226" s="24" t="s">
        <v>2640</v>
      </c>
    </row>
    <row r="227" spans="2:65" s="1" customFormat="1" ht="22.5" customHeight="1">
      <c r="B227" s="174"/>
      <c r="C227" s="175" t="s">
        <v>72</v>
      </c>
      <c r="D227" s="175" t="s">
        <v>188</v>
      </c>
      <c r="E227" s="176" t="s">
        <v>5375</v>
      </c>
      <c r="F227" s="177" t="s">
        <v>5376</v>
      </c>
      <c r="G227" s="178" t="s">
        <v>5374</v>
      </c>
      <c r="H227" s="179">
        <v>180</v>
      </c>
      <c r="I227" s="180"/>
      <c r="J227" s="181">
        <f>ROUND(I227*H227,2)</f>
        <v>0</v>
      </c>
      <c r="K227" s="177" t="s">
        <v>5</v>
      </c>
      <c r="L227" s="41"/>
      <c r="M227" s="182" t="s">
        <v>5</v>
      </c>
      <c r="N227" s="183" t="s">
        <v>43</v>
      </c>
      <c r="O227" s="42"/>
      <c r="P227" s="184">
        <f>O227*H227</f>
        <v>0</v>
      </c>
      <c r="Q227" s="184">
        <v>0</v>
      </c>
      <c r="R227" s="184">
        <f>Q227*H227</f>
        <v>0</v>
      </c>
      <c r="S227" s="184">
        <v>0</v>
      </c>
      <c r="T227" s="185">
        <f>S227*H227</f>
        <v>0</v>
      </c>
      <c r="AR227" s="24" t="s">
        <v>373</v>
      </c>
      <c r="AT227" s="24" t="s">
        <v>188</v>
      </c>
      <c r="AU227" s="24" t="s">
        <v>199</v>
      </c>
      <c r="AY227" s="24" t="s">
        <v>185</v>
      </c>
      <c r="BE227" s="186">
        <f>IF(N227="základní",J227,0)</f>
        <v>0</v>
      </c>
      <c r="BF227" s="186">
        <f>IF(N227="snížená",J227,0)</f>
        <v>0</v>
      </c>
      <c r="BG227" s="186">
        <f>IF(N227="zákl. přenesená",J227,0)</f>
        <v>0</v>
      </c>
      <c r="BH227" s="186">
        <f>IF(N227="sníž. přenesená",J227,0)</f>
        <v>0</v>
      </c>
      <c r="BI227" s="186">
        <f>IF(N227="nulová",J227,0)</f>
        <v>0</v>
      </c>
      <c r="BJ227" s="24" t="s">
        <v>80</v>
      </c>
      <c r="BK227" s="186">
        <f>ROUND(I227*H227,2)</f>
        <v>0</v>
      </c>
      <c r="BL227" s="24" t="s">
        <v>373</v>
      </c>
      <c r="BM227" s="24" t="s">
        <v>2128</v>
      </c>
    </row>
    <row r="228" spans="2:65" s="1" customFormat="1" ht="22.5" customHeight="1">
      <c r="B228" s="174"/>
      <c r="C228" s="175" t="s">
        <v>72</v>
      </c>
      <c r="D228" s="175" t="s">
        <v>188</v>
      </c>
      <c r="E228" s="176" t="s">
        <v>5377</v>
      </c>
      <c r="F228" s="177" t="s">
        <v>5378</v>
      </c>
      <c r="G228" s="178" t="s">
        <v>5374</v>
      </c>
      <c r="H228" s="179">
        <v>20</v>
      </c>
      <c r="I228" s="180"/>
      <c r="J228" s="181">
        <f>ROUND(I228*H228,2)</f>
        <v>0</v>
      </c>
      <c r="K228" s="177" t="s">
        <v>5</v>
      </c>
      <c r="L228" s="41"/>
      <c r="M228" s="182" t="s">
        <v>5</v>
      </c>
      <c r="N228" s="183" t="s">
        <v>43</v>
      </c>
      <c r="O228" s="42"/>
      <c r="P228" s="184">
        <f>O228*H228</f>
        <v>0</v>
      </c>
      <c r="Q228" s="184">
        <v>0</v>
      </c>
      <c r="R228" s="184">
        <f>Q228*H228</f>
        <v>0</v>
      </c>
      <c r="S228" s="184">
        <v>0</v>
      </c>
      <c r="T228" s="185">
        <f>S228*H228</f>
        <v>0</v>
      </c>
      <c r="AR228" s="24" t="s">
        <v>373</v>
      </c>
      <c r="AT228" s="24" t="s">
        <v>188</v>
      </c>
      <c r="AU228" s="24" t="s">
        <v>199</v>
      </c>
      <c r="AY228" s="24" t="s">
        <v>185</v>
      </c>
      <c r="BE228" s="186">
        <f>IF(N228="základní",J228,0)</f>
        <v>0</v>
      </c>
      <c r="BF228" s="186">
        <f>IF(N228="snížená",J228,0)</f>
        <v>0</v>
      </c>
      <c r="BG228" s="186">
        <f>IF(N228="zákl. přenesená",J228,0)</f>
        <v>0</v>
      </c>
      <c r="BH228" s="186">
        <f>IF(N228="sníž. přenesená",J228,0)</f>
        <v>0</v>
      </c>
      <c r="BI228" s="186">
        <f>IF(N228="nulová",J228,0)</f>
        <v>0</v>
      </c>
      <c r="BJ228" s="24" t="s">
        <v>80</v>
      </c>
      <c r="BK228" s="186">
        <f>ROUND(I228*H228,2)</f>
        <v>0</v>
      </c>
      <c r="BL228" s="24" t="s">
        <v>373</v>
      </c>
      <c r="BM228" s="24" t="s">
        <v>229</v>
      </c>
    </row>
    <row r="229" spans="2:65" s="10" customFormat="1" ht="22.35" customHeight="1">
      <c r="B229" s="160"/>
      <c r="D229" s="171" t="s">
        <v>71</v>
      </c>
      <c r="E229" s="172" t="s">
        <v>5379</v>
      </c>
      <c r="F229" s="172" t="s">
        <v>5380</v>
      </c>
      <c r="I229" s="163"/>
      <c r="J229" s="173">
        <f>BK229</f>
        <v>0</v>
      </c>
      <c r="L229" s="160"/>
      <c r="M229" s="165"/>
      <c r="N229" s="166"/>
      <c r="O229" s="166"/>
      <c r="P229" s="167">
        <f>SUM(P230:P234)</f>
        <v>0</v>
      </c>
      <c r="Q229" s="166"/>
      <c r="R229" s="167">
        <f>SUM(R230:R234)</f>
        <v>0</v>
      </c>
      <c r="S229" s="166"/>
      <c r="T229" s="168">
        <f>SUM(T230:T234)</f>
        <v>0</v>
      </c>
      <c r="AR229" s="161" t="s">
        <v>82</v>
      </c>
      <c r="AT229" s="169" t="s">
        <v>71</v>
      </c>
      <c r="AU229" s="169" t="s">
        <v>82</v>
      </c>
      <c r="AY229" s="161" t="s">
        <v>185</v>
      </c>
      <c r="BK229" s="170">
        <f>SUM(BK230:BK234)</f>
        <v>0</v>
      </c>
    </row>
    <row r="230" spans="2:65" s="1" customFormat="1" ht="22.5" customHeight="1">
      <c r="B230" s="174"/>
      <c r="C230" s="175" t="s">
        <v>72</v>
      </c>
      <c r="D230" s="175" t="s">
        <v>188</v>
      </c>
      <c r="E230" s="176" t="s">
        <v>5381</v>
      </c>
      <c r="F230" s="177" t="s">
        <v>5382</v>
      </c>
      <c r="G230" s="178" t="s">
        <v>2466</v>
      </c>
      <c r="H230" s="179">
        <v>10</v>
      </c>
      <c r="I230" s="180"/>
      <c r="J230" s="181">
        <f>ROUND(I230*H230,2)</f>
        <v>0</v>
      </c>
      <c r="K230" s="177" t="s">
        <v>5</v>
      </c>
      <c r="L230" s="41"/>
      <c r="M230" s="182" t="s">
        <v>5</v>
      </c>
      <c r="N230" s="183" t="s">
        <v>43</v>
      </c>
      <c r="O230" s="42"/>
      <c r="P230" s="184">
        <f>O230*H230</f>
        <v>0</v>
      </c>
      <c r="Q230" s="184">
        <v>0</v>
      </c>
      <c r="R230" s="184">
        <f>Q230*H230</f>
        <v>0</v>
      </c>
      <c r="S230" s="184">
        <v>0</v>
      </c>
      <c r="T230" s="185">
        <f>S230*H230</f>
        <v>0</v>
      </c>
      <c r="AR230" s="24" t="s">
        <v>373</v>
      </c>
      <c r="AT230" s="24" t="s">
        <v>188</v>
      </c>
      <c r="AU230" s="24" t="s">
        <v>199</v>
      </c>
      <c r="AY230" s="24" t="s">
        <v>185</v>
      </c>
      <c r="BE230" s="186">
        <f>IF(N230="základní",J230,0)</f>
        <v>0</v>
      </c>
      <c r="BF230" s="186">
        <f>IF(N230="snížená",J230,0)</f>
        <v>0</v>
      </c>
      <c r="BG230" s="186">
        <f>IF(N230="zákl. přenesená",J230,0)</f>
        <v>0</v>
      </c>
      <c r="BH230" s="186">
        <f>IF(N230="sníž. přenesená",J230,0)</f>
        <v>0</v>
      </c>
      <c r="BI230" s="186">
        <f>IF(N230="nulová",J230,0)</f>
        <v>0</v>
      </c>
      <c r="BJ230" s="24" t="s">
        <v>80</v>
      </c>
      <c r="BK230" s="186">
        <f>ROUND(I230*H230,2)</f>
        <v>0</v>
      </c>
      <c r="BL230" s="24" t="s">
        <v>373</v>
      </c>
      <c r="BM230" s="24" t="s">
        <v>237</v>
      </c>
    </row>
    <row r="231" spans="2:65" s="1" customFormat="1" ht="22.5" customHeight="1">
      <c r="B231" s="174"/>
      <c r="C231" s="175" t="s">
        <v>72</v>
      </c>
      <c r="D231" s="175" t="s">
        <v>188</v>
      </c>
      <c r="E231" s="176" t="s">
        <v>5383</v>
      </c>
      <c r="F231" s="177" t="s">
        <v>5384</v>
      </c>
      <c r="G231" s="178" t="s">
        <v>2466</v>
      </c>
      <c r="H231" s="179">
        <v>10</v>
      </c>
      <c r="I231" s="180"/>
      <c r="J231" s="181">
        <f>ROUND(I231*H231,2)</f>
        <v>0</v>
      </c>
      <c r="K231" s="177" t="s">
        <v>5</v>
      </c>
      <c r="L231" s="41"/>
      <c r="M231" s="182" t="s">
        <v>5</v>
      </c>
      <c r="N231" s="183" t="s">
        <v>43</v>
      </c>
      <c r="O231" s="42"/>
      <c r="P231" s="184">
        <f>O231*H231</f>
        <v>0</v>
      </c>
      <c r="Q231" s="184">
        <v>0</v>
      </c>
      <c r="R231" s="184">
        <f>Q231*H231</f>
        <v>0</v>
      </c>
      <c r="S231" s="184">
        <v>0</v>
      </c>
      <c r="T231" s="185">
        <f>S231*H231</f>
        <v>0</v>
      </c>
      <c r="AR231" s="24" t="s">
        <v>373</v>
      </c>
      <c r="AT231" s="24" t="s">
        <v>188</v>
      </c>
      <c r="AU231" s="24" t="s">
        <v>199</v>
      </c>
      <c r="AY231" s="24" t="s">
        <v>185</v>
      </c>
      <c r="BE231" s="186">
        <f>IF(N231="základní",J231,0)</f>
        <v>0</v>
      </c>
      <c r="BF231" s="186">
        <f>IF(N231="snížená",J231,0)</f>
        <v>0</v>
      </c>
      <c r="BG231" s="186">
        <f>IF(N231="zákl. přenesená",J231,0)</f>
        <v>0</v>
      </c>
      <c r="BH231" s="186">
        <f>IF(N231="sníž. přenesená",J231,0)</f>
        <v>0</v>
      </c>
      <c r="BI231" s="186">
        <f>IF(N231="nulová",J231,0)</f>
        <v>0</v>
      </c>
      <c r="BJ231" s="24" t="s">
        <v>80</v>
      </c>
      <c r="BK231" s="186">
        <f>ROUND(I231*H231,2)</f>
        <v>0</v>
      </c>
      <c r="BL231" s="24" t="s">
        <v>373</v>
      </c>
      <c r="BM231" s="24" t="s">
        <v>223</v>
      </c>
    </row>
    <row r="232" spans="2:65" s="1" customFormat="1" ht="22.5" customHeight="1">
      <c r="B232" s="174"/>
      <c r="C232" s="175" t="s">
        <v>72</v>
      </c>
      <c r="D232" s="175" t="s">
        <v>188</v>
      </c>
      <c r="E232" s="176" t="s">
        <v>5385</v>
      </c>
      <c r="F232" s="177" t="s">
        <v>5386</v>
      </c>
      <c r="G232" s="178" t="s">
        <v>2466</v>
      </c>
      <c r="H232" s="179">
        <v>20</v>
      </c>
      <c r="I232" s="180"/>
      <c r="J232" s="181">
        <f>ROUND(I232*H232,2)</f>
        <v>0</v>
      </c>
      <c r="K232" s="177" t="s">
        <v>5</v>
      </c>
      <c r="L232" s="41"/>
      <c r="M232" s="182" t="s">
        <v>5</v>
      </c>
      <c r="N232" s="183" t="s">
        <v>43</v>
      </c>
      <c r="O232" s="42"/>
      <c r="P232" s="184">
        <f>O232*H232</f>
        <v>0</v>
      </c>
      <c r="Q232" s="184">
        <v>0</v>
      </c>
      <c r="R232" s="184">
        <f>Q232*H232</f>
        <v>0</v>
      </c>
      <c r="S232" s="184">
        <v>0</v>
      </c>
      <c r="T232" s="185">
        <f>S232*H232</f>
        <v>0</v>
      </c>
      <c r="AR232" s="24" t="s">
        <v>373</v>
      </c>
      <c r="AT232" s="24" t="s">
        <v>188</v>
      </c>
      <c r="AU232" s="24" t="s">
        <v>199</v>
      </c>
      <c r="AY232" s="24" t="s">
        <v>185</v>
      </c>
      <c r="BE232" s="186">
        <f>IF(N232="základní",J232,0)</f>
        <v>0</v>
      </c>
      <c r="BF232" s="186">
        <f>IF(N232="snížená",J232,0)</f>
        <v>0</v>
      </c>
      <c r="BG232" s="186">
        <f>IF(N232="zákl. přenesená",J232,0)</f>
        <v>0</v>
      </c>
      <c r="BH232" s="186">
        <f>IF(N232="sníž. přenesená",J232,0)</f>
        <v>0</v>
      </c>
      <c r="BI232" s="186">
        <f>IF(N232="nulová",J232,0)</f>
        <v>0</v>
      </c>
      <c r="BJ232" s="24" t="s">
        <v>80</v>
      </c>
      <c r="BK232" s="186">
        <f>ROUND(I232*H232,2)</f>
        <v>0</v>
      </c>
      <c r="BL232" s="24" t="s">
        <v>373</v>
      </c>
      <c r="BM232" s="24" t="s">
        <v>435</v>
      </c>
    </row>
    <row r="233" spans="2:65" s="1" customFormat="1" ht="22.5" customHeight="1">
      <c r="B233" s="174"/>
      <c r="C233" s="175" t="s">
        <v>72</v>
      </c>
      <c r="D233" s="175" t="s">
        <v>188</v>
      </c>
      <c r="E233" s="176" t="s">
        <v>5387</v>
      </c>
      <c r="F233" s="177" t="s">
        <v>5388</v>
      </c>
      <c r="G233" s="178" t="s">
        <v>2466</v>
      </c>
      <c r="H233" s="179">
        <v>10</v>
      </c>
      <c r="I233" s="180"/>
      <c r="J233" s="181">
        <f>ROUND(I233*H233,2)</f>
        <v>0</v>
      </c>
      <c r="K233" s="177" t="s">
        <v>5</v>
      </c>
      <c r="L233" s="41"/>
      <c r="M233" s="182" t="s">
        <v>5</v>
      </c>
      <c r="N233" s="183" t="s">
        <v>43</v>
      </c>
      <c r="O233" s="42"/>
      <c r="P233" s="184">
        <f>O233*H233</f>
        <v>0</v>
      </c>
      <c r="Q233" s="184">
        <v>0</v>
      </c>
      <c r="R233" s="184">
        <f>Q233*H233</f>
        <v>0</v>
      </c>
      <c r="S233" s="184">
        <v>0</v>
      </c>
      <c r="T233" s="185">
        <f>S233*H233</f>
        <v>0</v>
      </c>
      <c r="AR233" s="24" t="s">
        <v>373</v>
      </c>
      <c r="AT233" s="24" t="s">
        <v>188</v>
      </c>
      <c r="AU233" s="24" t="s">
        <v>199</v>
      </c>
      <c r="AY233" s="24" t="s">
        <v>185</v>
      </c>
      <c r="BE233" s="186">
        <f>IF(N233="základní",J233,0)</f>
        <v>0</v>
      </c>
      <c r="BF233" s="186">
        <f>IF(N233="snížená",J233,0)</f>
        <v>0</v>
      </c>
      <c r="BG233" s="186">
        <f>IF(N233="zákl. přenesená",J233,0)</f>
        <v>0</v>
      </c>
      <c r="BH233" s="186">
        <f>IF(N233="sníž. přenesená",J233,0)</f>
        <v>0</v>
      </c>
      <c r="BI233" s="186">
        <f>IF(N233="nulová",J233,0)</f>
        <v>0</v>
      </c>
      <c r="BJ233" s="24" t="s">
        <v>80</v>
      </c>
      <c r="BK233" s="186">
        <f>ROUND(I233*H233,2)</f>
        <v>0</v>
      </c>
      <c r="BL233" s="24" t="s">
        <v>373</v>
      </c>
      <c r="BM233" s="24" t="s">
        <v>447</v>
      </c>
    </row>
    <row r="234" spans="2:65" s="1" customFormat="1" ht="22.5" customHeight="1">
      <c r="B234" s="174"/>
      <c r="C234" s="175" t="s">
        <v>72</v>
      </c>
      <c r="D234" s="175" t="s">
        <v>188</v>
      </c>
      <c r="E234" s="176" t="s">
        <v>5389</v>
      </c>
      <c r="F234" s="177" t="s">
        <v>5390</v>
      </c>
      <c r="G234" s="178" t="s">
        <v>2466</v>
      </c>
      <c r="H234" s="179">
        <v>32</v>
      </c>
      <c r="I234" s="180"/>
      <c r="J234" s="181">
        <f>ROUND(I234*H234,2)</f>
        <v>0</v>
      </c>
      <c r="K234" s="177" t="s">
        <v>5</v>
      </c>
      <c r="L234" s="41"/>
      <c r="M234" s="182" t="s">
        <v>5</v>
      </c>
      <c r="N234" s="183" t="s">
        <v>43</v>
      </c>
      <c r="O234" s="42"/>
      <c r="P234" s="184">
        <f>O234*H234</f>
        <v>0</v>
      </c>
      <c r="Q234" s="184">
        <v>0</v>
      </c>
      <c r="R234" s="184">
        <f>Q234*H234</f>
        <v>0</v>
      </c>
      <c r="S234" s="184">
        <v>0</v>
      </c>
      <c r="T234" s="185">
        <f>S234*H234</f>
        <v>0</v>
      </c>
      <c r="AR234" s="24" t="s">
        <v>373</v>
      </c>
      <c r="AT234" s="24" t="s">
        <v>188</v>
      </c>
      <c r="AU234" s="24" t="s">
        <v>199</v>
      </c>
      <c r="AY234" s="24" t="s">
        <v>185</v>
      </c>
      <c r="BE234" s="186">
        <f>IF(N234="základní",J234,0)</f>
        <v>0</v>
      </c>
      <c r="BF234" s="186">
        <f>IF(N234="snížená",J234,0)</f>
        <v>0</v>
      </c>
      <c r="BG234" s="186">
        <f>IF(N234="zákl. přenesená",J234,0)</f>
        <v>0</v>
      </c>
      <c r="BH234" s="186">
        <f>IF(N234="sníž. přenesená",J234,0)</f>
        <v>0</v>
      </c>
      <c r="BI234" s="186">
        <f>IF(N234="nulová",J234,0)</f>
        <v>0</v>
      </c>
      <c r="BJ234" s="24" t="s">
        <v>80</v>
      </c>
      <c r="BK234" s="186">
        <f>ROUND(I234*H234,2)</f>
        <v>0</v>
      </c>
      <c r="BL234" s="24" t="s">
        <v>373</v>
      </c>
      <c r="BM234" s="24" t="s">
        <v>456</v>
      </c>
    </row>
    <row r="235" spans="2:65" s="10" customFormat="1" ht="22.35" customHeight="1">
      <c r="B235" s="160"/>
      <c r="D235" s="171" t="s">
        <v>71</v>
      </c>
      <c r="E235" s="172" t="s">
        <v>5391</v>
      </c>
      <c r="F235" s="172" t="s">
        <v>5391</v>
      </c>
      <c r="I235" s="163"/>
      <c r="J235" s="173">
        <f>BK235</f>
        <v>0</v>
      </c>
      <c r="L235" s="160"/>
      <c r="M235" s="165"/>
      <c r="N235" s="166"/>
      <c r="O235" s="166"/>
      <c r="P235" s="167">
        <f>SUM(P236:P240)</f>
        <v>0</v>
      </c>
      <c r="Q235" s="166"/>
      <c r="R235" s="167">
        <f>SUM(R236:R240)</f>
        <v>0</v>
      </c>
      <c r="S235" s="166"/>
      <c r="T235" s="168">
        <f>SUM(T236:T240)</f>
        <v>0</v>
      </c>
      <c r="AR235" s="161" t="s">
        <v>82</v>
      </c>
      <c r="AT235" s="169" t="s">
        <v>71</v>
      </c>
      <c r="AU235" s="169" t="s">
        <v>82</v>
      </c>
      <c r="AY235" s="161" t="s">
        <v>185</v>
      </c>
      <c r="BK235" s="170">
        <f>SUM(BK236:BK240)</f>
        <v>0</v>
      </c>
    </row>
    <row r="236" spans="2:65" s="1" customFormat="1" ht="22.5" customHeight="1">
      <c r="B236" s="174"/>
      <c r="C236" s="175" t="s">
        <v>72</v>
      </c>
      <c r="D236" s="175" t="s">
        <v>188</v>
      </c>
      <c r="E236" s="176" t="s">
        <v>5392</v>
      </c>
      <c r="F236" s="177" t="s">
        <v>5393</v>
      </c>
      <c r="G236" s="178" t="s">
        <v>2466</v>
      </c>
      <c r="H236" s="179">
        <v>25</v>
      </c>
      <c r="I236" s="180"/>
      <c r="J236" s="181">
        <f>ROUND(I236*H236,2)</f>
        <v>0</v>
      </c>
      <c r="K236" s="177" t="s">
        <v>5</v>
      </c>
      <c r="L236" s="41"/>
      <c r="M236" s="182" t="s">
        <v>5</v>
      </c>
      <c r="N236" s="183" t="s">
        <v>43</v>
      </c>
      <c r="O236" s="42"/>
      <c r="P236" s="184">
        <f>O236*H236</f>
        <v>0</v>
      </c>
      <c r="Q236" s="184">
        <v>0</v>
      </c>
      <c r="R236" s="184">
        <f>Q236*H236</f>
        <v>0</v>
      </c>
      <c r="S236" s="184">
        <v>0</v>
      </c>
      <c r="T236" s="185">
        <f>S236*H236</f>
        <v>0</v>
      </c>
      <c r="AR236" s="24" t="s">
        <v>373</v>
      </c>
      <c r="AT236" s="24" t="s">
        <v>188</v>
      </c>
      <c r="AU236" s="24" t="s">
        <v>199</v>
      </c>
      <c r="AY236" s="24" t="s">
        <v>185</v>
      </c>
      <c r="BE236" s="186">
        <f>IF(N236="základní",J236,0)</f>
        <v>0</v>
      </c>
      <c r="BF236" s="186">
        <f>IF(N236="snížená",J236,0)</f>
        <v>0</v>
      </c>
      <c r="BG236" s="186">
        <f>IF(N236="zákl. přenesená",J236,0)</f>
        <v>0</v>
      </c>
      <c r="BH236" s="186">
        <f>IF(N236="sníž. přenesená",J236,0)</f>
        <v>0</v>
      </c>
      <c r="BI236" s="186">
        <f>IF(N236="nulová",J236,0)</f>
        <v>0</v>
      </c>
      <c r="BJ236" s="24" t="s">
        <v>80</v>
      </c>
      <c r="BK236" s="186">
        <f>ROUND(I236*H236,2)</f>
        <v>0</v>
      </c>
      <c r="BL236" s="24" t="s">
        <v>373</v>
      </c>
      <c r="BM236" s="24" t="s">
        <v>2690</v>
      </c>
    </row>
    <row r="237" spans="2:65" s="1" customFormat="1" ht="22.5" customHeight="1">
      <c r="B237" s="174"/>
      <c r="C237" s="175" t="s">
        <v>72</v>
      </c>
      <c r="D237" s="175" t="s">
        <v>188</v>
      </c>
      <c r="E237" s="176" t="s">
        <v>5394</v>
      </c>
      <c r="F237" s="177" t="s">
        <v>5395</v>
      </c>
      <c r="G237" s="178" t="s">
        <v>947</v>
      </c>
      <c r="H237" s="179">
        <v>1</v>
      </c>
      <c r="I237" s="180"/>
      <c r="J237" s="181">
        <f>ROUND(I237*H237,2)</f>
        <v>0</v>
      </c>
      <c r="K237" s="177" t="s">
        <v>5</v>
      </c>
      <c r="L237" s="41"/>
      <c r="M237" s="182" t="s">
        <v>5</v>
      </c>
      <c r="N237" s="183" t="s">
        <v>43</v>
      </c>
      <c r="O237" s="42"/>
      <c r="P237" s="184">
        <f>O237*H237</f>
        <v>0</v>
      </c>
      <c r="Q237" s="184">
        <v>0</v>
      </c>
      <c r="R237" s="184">
        <f>Q237*H237</f>
        <v>0</v>
      </c>
      <c r="S237" s="184">
        <v>0</v>
      </c>
      <c r="T237" s="185">
        <f>S237*H237</f>
        <v>0</v>
      </c>
      <c r="AR237" s="24" t="s">
        <v>373</v>
      </c>
      <c r="AT237" s="24" t="s">
        <v>188</v>
      </c>
      <c r="AU237" s="24" t="s">
        <v>199</v>
      </c>
      <c r="AY237" s="24" t="s">
        <v>185</v>
      </c>
      <c r="BE237" s="186">
        <f>IF(N237="základní",J237,0)</f>
        <v>0</v>
      </c>
      <c r="BF237" s="186">
        <f>IF(N237="snížená",J237,0)</f>
        <v>0</v>
      </c>
      <c r="BG237" s="186">
        <f>IF(N237="zákl. přenesená",J237,0)</f>
        <v>0</v>
      </c>
      <c r="BH237" s="186">
        <f>IF(N237="sníž. přenesená",J237,0)</f>
        <v>0</v>
      </c>
      <c r="BI237" s="186">
        <f>IF(N237="nulová",J237,0)</f>
        <v>0</v>
      </c>
      <c r="BJ237" s="24" t="s">
        <v>80</v>
      </c>
      <c r="BK237" s="186">
        <f>ROUND(I237*H237,2)</f>
        <v>0</v>
      </c>
      <c r="BL237" s="24" t="s">
        <v>373</v>
      </c>
      <c r="BM237" s="24" t="s">
        <v>467</v>
      </c>
    </row>
    <row r="238" spans="2:65" s="1" customFormat="1" ht="22.5" customHeight="1">
      <c r="B238" s="174"/>
      <c r="C238" s="175" t="s">
        <v>72</v>
      </c>
      <c r="D238" s="175" t="s">
        <v>188</v>
      </c>
      <c r="E238" s="176" t="s">
        <v>5396</v>
      </c>
      <c r="F238" s="177" t="s">
        <v>5397</v>
      </c>
      <c r="G238" s="178" t="s">
        <v>2466</v>
      </c>
      <c r="H238" s="179">
        <v>22</v>
      </c>
      <c r="I238" s="180"/>
      <c r="J238" s="181">
        <f>ROUND(I238*H238,2)</f>
        <v>0</v>
      </c>
      <c r="K238" s="177" t="s">
        <v>5</v>
      </c>
      <c r="L238" s="41"/>
      <c r="M238" s="182" t="s">
        <v>5</v>
      </c>
      <c r="N238" s="183" t="s">
        <v>43</v>
      </c>
      <c r="O238" s="42"/>
      <c r="P238" s="184">
        <f>O238*H238</f>
        <v>0</v>
      </c>
      <c r="Q238" s="184">
        <v>0</v>
      </c>
      <c r="R238" s="184">
        <f>Q238*H238</f>
        <v>0</v>
      </c>
      <c r="S238" s="184">
        <v>0</v>
      </c>
      <c r="T238" s="185">
        <f>S238*H238</f>
        <v>0</v>
      </c>
      <c r="AR238" s="24" t="s">
        <v>373</v>
      </c>
      <c r="AT238" s="24" t="s">
        <v>188</v>
      </c>
      <c r="AU238" s="24" t="s">
        <v>199</v>
      </c>
      <c r="AY238" s="24" t="s">
        <v>185</v>
      </c>
      <c r="BE238" s="186">
        <f>IF(N238="základní",J238,0)</f>
        <v>0</v>
      </c>
      <c r="BF238" s="186">
        <f>IF(N238="snížená",J238,0)</f>
        <v>0</v>
      </c>
      <c r="BG238" s="186">
        <f>IF(N238="zákl. přenesená",J238,0)</f>
        <v>0</v>
      </c>
      <c r="BH238" s="186">
        <f>IF(N238="sníž. přenesená",J238,0)</f>
        <v>0</v>
      </c>
      <c r="BI238" s="186">
        <f>IF(N238="nulová",J238,0)</f>
        <v>0</v>
      </c>
      <c r="BJ238" s="24" t="s">
        <v>80</v>
      </c>
      <c r="BK238" s="186">
        <f>ROUND(I238*H238,2)</f>
        <v>0</v>
      </c>
      <c r="BL238" s="24" t="s">
        <v>373</v>
      </c>
      <c r="BM238" s="24" t="s">
        <v>475</v>
      </c>
    </row>
    <row r="239" spans="2:65" s="1" customFormat="1" ht="22.5" customHeight="1">
      <c r="B239" s="174"/>
      <c r="C239" s="175" t="s">
        <v>72</v>
      </c>
      <c r="D239" s="175" t="s">
        <v>188</v>
      </c>
      <c r="E239" s="176" t="s">
        <v>5398</v>
      </c>
      <c r="F239" s="177" t="s">
        <v>5399</v>
      </c>
      <c r="G239" s="178" t="s">
        <v>547</v>
      </c>
      <c r="H239" s="179">
        <v>1</v>
      </c>
      <c r="I239" s="180"/>
      <c r="J239" s="181">
        <f>ROUND(I239*H239,2)</f>
        <v>0</v>
      </c>
      <c r="K239" s="177" t="s">
        <v>5</v>
      </c>
      <c r="L239" s="41"/>
      <c r="M239" s="182" t="s">
        <v>5</v>
      </c>
      <c r="N239" s="183" t="s">
        <v>43</v>
      </c>
      <c r="O239" s="42"/>
      <c r="P239" s="184">
        <f>O239*H239</f>
        <v>0</v>
      </c>
      <c r="Q239" s="184">
        <v>0</v>
      </c>
      <c r="R239" s="184">
        <f>Q239*H239</f>
        <v>0</v>
      </c>
      <c r="S239" s="184">
        <v>0</v>
      </c>
      <c r="T239" s="185">
        <f>S239*H239</f>
        <v>0</v>
      </c>
      <c r="AR239" s="24" t="s">
        <v>373</v>
      </c>
      <c r="AT239" s="24" t="s">
        <v>188</v>
      </c>
      <c r="AU239" s="24" t="s">
        <v>199</v>
      </c>
      <c r="AY239" s="24" t="s">
        <v>185</v>
      </c>
      <c r="BE239" s="186">
        <f>IF(N239="základní",J239,0)</f>
        <v>0</v>
      </c>
      <c r="BF239" s="186">
        <f>IF(N239="snížená",J239,0)</f>
        <v>0</v>
      </c>
      <c r="BG239" s="186">
        <f>IF(N239="zákl. přenesená",J239,0)</f>
        <v>0</v>
      </c>
      <c r="BH239" s="186">
        <f>IF(N239="sníž. přenesená",J239,0)</f>
        <v>0</v>
      </c>
      <c r="BI239" s="186">
        <f>IF(N239="nulová",J239,0)</f>
        <v>0</v>
      </c>
      <c r="BJ239" s="24" t="s">
        <v>80</v>
      </c>
      <c r="BK239" s="186">
        <f>ROUND(I239*H239,2)</f>
        <v>0</v>
      </c>
      <c r="BL239" s="24" t="s">
        <v>373</v>
      </c>
      <c r="BM239" s="24" t="s">
        <v>483</v>
      </c>
    </row>
    <row r="240" spans="2:65" s="1" customFormat="1" ht="22.5" customHeight="1">
      <c r="B240" s="174"/>
      <c r="C240" s="175" t="s">
        <v>72</v>
      </c>
      <c r="D240" s="175" t="s">
        <v>188</v>
      </c>
      <c r="E240" s="176" t="s">
        <v>5400</v>
      </c>
      <c r="F240" s="177" t="s">
        <v>5401</v>
      </c>
      <c r="G240" s="178" t="s">
        <v>2466</v>
      </c>
      <c r="H240" s="179">
        <v>20</v>
      </c>
      <c r="I240" s="180"/>
      <c r="J240" s="181">
        <f>ROUND(I240*H240,2)</f>
        <v>0</v>
      </c>
      <c r="K240" s="177" t="s">
        <v>5</v>
      </c>
      <c r="L240" s="41"/>
      <c r="M240" s="182" t="s">
        <v>5</v>
      </c>
      <c r="N240" s="236" t="s">
        <v>43</v>
      </c>
      <c r="O240" s="237"/>
      <c r="P240" s="238">
        <f>O240*H240</f>
        <v>0</v>
      </c>
      <c r="Q240" s="238">
        <v>0</v>
      </c>
      <c r="R240" s="238">
        <f>Q240*H240</f>
        <v>0</v>
      </c>
      <c r="S240" s="238">
        <v>0</v>
      </c>
      <c r="T240" s="239">
        <f>S240*H240</f>
        <v>0</v>
      </c>
      <c r="AR240" s="24" t="s">
        <v>373</v>
      </c>
      <c r="AT240" s="24" t="s">
        <v>188</v>
      </c>
      <c r="AU240" s="24" t="s">
        <v>199</v>
      </c>
      <c r="AY240" s="24" t="s">
        <v>185</v>
      </c>
      <c r="BE240" s="186">
        <f>IF(N240="základní",J240,0)</f>
        <v>0</v>
      </c>
      <c r="BF240" s="186">
        <f>IF(N240="snížená",J240,0)</f>
        <v>0</v>
      </c>
      <c r="BG240" s="186">
        <f>IF(N240="zákl. přenesená",J240,0)</f>
        <v>0</v>
      </c>
      <c r="BH240" s="186">
        <f>IF(N240="sníž. přenesená",J240,0)</f>
        <v>0</v>
      </c>
      <c r="BI240" s="186">
        <f>IF(N240="nulová",J240,0)</f>
        <v>0</v>
      </c>
      <c r="BJ240" s="24" t="s">
        <v>80</v>
      </c>
      <c r="BK240" s="186">
        <f>ROUND(I240*H240,2)</f>
        <v>0</v>
      </c>
      <c r="BL240" s="24" t="s">
        <v>373</v>
      </c>
      <c r="BM240" s="24" t="s">
        <v>492</v>
      </c>
    </row>
    <row r="241" spans="2:12" s="1" customFormat="1" ht="6.95" customHeight="1">
      <c r="B241" s="56"/>
      <c r="C241" s="57"/>
      <c r="D241" s="57"/>
      <c r="E241" s="57"/>
      <c r="F241" s="57"/>
      <c r="G241" s="57"/>
      <c r="H241" s="57"/>
      <c r="I241" s="127"/>
      <c r="J241" s="57"/>
      <c r="K241" s="57"/>
      <c r="L241" s="41"/>
    </row>
  </sheetData>
  <autoFilter ref="C97:K240"/>
  <mergeCells count="9">
    <mergeCell ref="E88:H88"/>
    <mergeCell ref="E90:H9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109</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5402</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ROUND(J94,2)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ROUND(SUM(BE94:BE226), 2)</f>
        <v>0</v>
      </c>
      <c r="G30" s="42"/>
      <c r="H30" s="42"/>
      <c r="I30" s="119">
        <v>0.21</v>
      </c>
      <c r="J30" s="118">
        <f>ROUND(ROUND((SUM(BE94:BE226)), 2)*I30, 2)</f>
        <v>0</v>
      </c>
      <c r="K30" s="45"/>
    </row>
    <row r="31" spans="2:11" s="1" customFormat="1" ht="14.45" customHeight="1">
      <c r="B31" s="41"/>
      <c r="C31" s="42"/>
      <c r="D31" s="42"/>
      <c r="E31" s="49" t="s">
        <v>44</v>
      </c>
      <c r="F31" s="118">
        <f>ROUND(SUM(BF94:BF226), 2)</f>
        <v>0</v>
      </c>
      <c r="G31" s="42"/>
      <c r="H31" s="42"/>
      <c r="I31" s="119">
        <v>0.15</v>
      </c>
      <c r="J31" s="118">
        <f>ROUND(ROUND((SUM(BF94:BF226)), 2)*I31, 2)</f>
        <v>0</v>
      </c>
      <c r="K31" s="45"/>
    </row>
    <row r="32" spans="2:11" s="1" customFormat="1" ht="14.45" hidden="1" customHeight="1">
      <c r="B32" s="41"/>
      <c r="C32" s="42"/>
      <c r="D32" s="42"/>
      <c r="E32" s="49" t="s">
        <v>45</v>
      </c>
      <c r="F32" s="118">
        <f>ROUND(SUM(BG94:BG226), 2)</f>
        <v>0</v>
      </c>
      <c r="G32" s="42"/>
      <c r="H32" s="42"/>
      <c r="I32" s="119">
        <v>0.21</v>
      </c>
      <c r="J32" s="118">
        <v>0</v>
      </c>
      <c r="K32" s="45"/>
    </row>
    <row r="33" spans="2:11" s="1" customFormat="1" ht="14.45" hidden="1" customHeight="1">
      <c r="B33" s="41"/>
      <c r="C33" s="42"/>
      <c r="D33" s="42"/>
      <c r="E33" s="49" t="s">
        <v>46</v>
      </c>
      <c r="F33" s="118">
        <f>ROUND(SUM(BH94:BH226), 2)</f>
        <v>0</v>
      </c>
      <c r="G33" s="42"/>
      <c r="H33" s="42"/>
      <c r="I33" s="119">
        <v>0.15</v>
      </c>
      <c r="J33" s="118">
        <v>0</v>
      </c>
      <c r="K33" s="45"/>
    </row>
    <row r="34" spans="2:11" s="1" customFormat="1" ht="14.45" hidden="1" customHeight="1">
      <c r="B34" s="41"/>
      <c r="C34" s="42"/>
      <c r="D34" s="42"/>
      <c r="E34" s="49" t="s">
        <v>47</v>
      </c>
      <c r="F34" s="118">
        <f>ROUND(SUM(BI94:BI226),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10. Gastro - Technologie gastro</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J94</f>
        <v>0</v>
      </c>
      <c r="K56" s="45"/>
      <c r="AU56" s="24" t="s">
        <v>143</v>
      </c>
    </row>
    <row r="57" spans="2:47" s="7" customFormat="1" ht="24.95" customHeight="1">
      <c r="B57" s="135"/>
      <c r="C57" s="136"/>
      <c r="D57" s="137" t="s">
        <v>5403</v>
      </c>
      <c r="E57" s="138"/>
      <c r="F57" s="138"/>
      <c r="G57" s="138"/>
      <c r="H57" s="138"/>
      <c r="I57" s="139"/>
      <c r="J57" s="140">
        <f>J95</f>
        <v>0</v>
      </c>
      <c r="K57" s="141"/>
    </row>
    <row r="58" spans="2:47" s="7" customFormat="1" ht="24.95" customHeight="1">
      <c r="B58" s="135"/>
      <c r="C58" s="136"/>
      <c r="D58" s="137" t="s">
        <v>5404</v>
      </c>
      <c r="E58" s="138"/>
      <c r="F58" s="138"/>
      <c r="G58" s="138"/>
      <c r="H58" s="138"/>
      <c r="I58" s="139"/>
      <c r="J58" s="140">
        <f>J99</f>
        <v>0</v>
      </c>
      <c r="K58" s="141"/>
    </row>
    <row r="59" spans="2:47" s="7" customFormat="1" ht="24.95" customHeight="1">
      <c r="B59" s="135"/>
      <c r="C59" s="136"/>
      <c r="D59" s="137" t="s">
        <v>5405</v>
      </c>
      <c r="E59" s="138"/>
      <c r="F59" s="138"/>
      <c r="G59" s="138"/>
      <c r="H59" s="138"/>
      <c r="I59" s="139"/>
      <c r="J59" s="140">
        <f>J102</f>
        <v>0</v>
      </c>
      <c r="K59" s="141"/>
    </row>
    <row r="60" spans="2:47" s="7" customFormat="1" ht="24.95" customHeight="1">
      <c r="B60" s="135"/>
      <c r="C60" s="136"/>
      <c r="D60" s="137" t="s">
        <v>5406</v>
      </c>
      <c r="E60" s="138"/>
      <c r="F60" s="138"/>
      <c r="G60" s="138"/>
      <c r="H60" s="138"/>
      <c r="I60" s="139"/>
      <c r="J60" s="140">
        <f>J111</f>
        <v>0</v>
      </c>
      <c r="K60" s="141"/>
    </row>
    <row r="61" spans="2:47" s="7" customFormat="1" ht="24.95" customHeight="1">
      <c r="B61" s="135"/>
      <c r="C61" s="136"/>
      <c r="D61" s="137" t="s">
        <v>5407</v>
      </c>
      <c r="E61" s="138"/>
      <c r="F61" s="138"/>
      <c r="G61" s="138"/>
      <c r="H61" s="138"/>
      <c r="I61" s="139"/>
      <c r="J61" s="140">
        <f>J125</f>
        <v>0</v>
      </c>
      <c r="K61" s="141"/>
    </row>
    <row r="62" spans="2:47" s="7" customFormat="1" ht="24.95" customHeight="1">
      <c r="B62" s="135"/>
      <c r="C62" s="136"/>
      <c r="D62" s="137" t="s">
        <v>5408</v>
      </c>
      <c r="E62" s="138"/>
      <c r="F62" s="138"/>
      <c r="G62" s="138"/>
      <c r="H62" s="138"/>
      <c r="I62" s="139"/>
      <c r="J62" s="140">
        <f>J132</f>
        <v>0</v>
      </c>
      <c r="K62" s="141"/>
    </row>
    <row r="63" spans="2:47" s="7" customFormat="1" ht="24.95" customHeight="1">
      <c r="B63" s="135"/>
      <c r="C63" s="136"/>
      <c r="D63" s="137" t="s">
        <v>5409</v>
      </c>
      <c r="E63" s="138"/>
      <c r="F63" s="138"/>
      <c r="G63" s="138"/>
      <c r="H63" s="138"/>
      <c r="I63" s="139"/>
      <c r="J63" s="140">
        <f>J140</f>
        <v>0</v>
      </c>
      <c r="K63" s="141"/>
    </row>
    <row r="64" spans="2:47" s="7" customFormat="1" ht="24.95" customHeight="1">
      <c r="B64" s="135"/>
      <c r="C64" s="136"/>
      <c r="D64" s="137" t="s">
        <v>5410</v>
      </c>
      <c r="E64" s="138"/>
      <c r="F64" s="138"/>
      <c r="G64" s="138"/>
      <c r="H64" s="138"/>
      <c r="I64" s="139"/>
      <c r="J64" s="140">
        <f>J159</f>
        <v>0</v>
      </c>
      <c r="K64" s="141"/>
    </row>
    <row r="65" spans="2:12" s="7" customFormat="1" ht="24.95" customHeight="1">
      <c r="B65" s="135"/>
      <c r="C65" s="136"/>
      <c r="D65" s="137" t="s">
        <v>5411</v>
      </c>
      <c r="E65" s="138"/>
      <c r="F65" s="138"/>
      <c r="G65" s="138"/>
      <c r="H65" s="138"/>
      <c r="I65" s="139"/>
      <c r="J65" s="140">
        <f>J165</f>
        <v>0</v>
      </c>
      <c r="K65" s="141"/>
    </row>
    <row r="66" spans="2:12" s="7" customFormat="1" ht="24.95" customHeight="1">
      <c r="B66" s="135"/>
      <c r="C66" s="136"/>
      <c r="D66" s="137" t="s">
        <v>5412</v>
      </c>
      <c r="E66" s="138"/>
      <c r="F66" s="138"/>
      <c r="G66" s="138"/>
      <c r="H66" s="138"/>
      <c r="I66" s="139"/>
      <c r="J66" s="140">
        <f>J168</f>
        <v>0</v>
      </c>
      <c r="K66" s="141"/>
    </row>
    <row r="67" spans="2:12" s="7" customFormat="1" ht="24.95" customHeight="1">
      <c r="B67" s="135"/>
      <c r="C67" s="136"/>
      <c r="D67" s="137" t="s">
        <v>5413</v>
      </c>
      <c r="E67" s="138"/>
      <c r="F67" s="138"/>
      <c r="G67" s="138"/>
      <c r="H67" s="138"/>
      <c r="I67" s="139"/>
      <c r="J67" s="140">
        <f>J172</f>
        <v>0</v>
      </c>
      <c r="K67" s="141"/>
    </row>
    <row r="68" spans="2:12" s="7" customFormat="1" ht="24.95" customHeight="1">
      <c r="B68" s="135"/>
      <c r="C68" s="136"/>
      <c r="D68" s="137" t="s">
        <v>5414</v>
      </c>
      <c r="E68" s="138"/>
      <c r="F68" s="138"/>
      <c r="G68" s="138"/>
      <c r="H68" s="138"/>
      <c r="I68" s="139"/>
      <c r="J68" s="140">
        <f>J175</f>
        <v>0</v>
      </c>
      <c r="K68" s="141"/>
    </row>
    <row r="69" spans="2:12" s="7" customFormat="1" ht="24.95" customHeight="1">
      <c r="B69" s="135"/>
      <c r="C69" s="136"/>
      <c r="D69" s="137" t="s">
        <v>5413</v>
      </c>
      <c r="E69" s="138"/>
      <c r="F69" s="138"/>
      <c r="G69" s="138"/>
      <c r="H69" s="138"/>
      <c r="I69" s="139"/>
      <c r="J69" s="140">
        <f>J180</f>
        <v>0</v>
      </c>
      <c r="K69" s="141"/>
    </row>
    <row r="70" spans="2:12" s="7" customFormat="1" ht="24.95" customHeight="1">
      <c r="B70" s="135"/>
      <c r="C70" s="136"/>
      <c r="D70" s="137" t="s">
        <v>5415</v>
      </c>
      <c r="E70" s="138"/>
      <c r="F70" s="138"/>
      <c r="G70" s="138"/>
      <c r="H70" s="138"/>
      <c r="I70" s="139"/>
      <c r="J70" s="140">
        <f>J183</f>
        <v>0</v>
      </c>
      <c r="K70" s="141"/>
    </row>
    <row r="71" spans="2:12" s="7" customFormat="1" ht="24.95" customHeight="1">
      <c r="B71" s="135"/>
      <c r="C71" s="136"/>
      <c r="D71" s="137" t="s">
        <v>5416</v>
      </c>
      <c r="E71" s="138"/>
      <c r="F71" s="138"/>
      <c r="G71" s="138"/>
      <c r="H71" s="138"/>
      <c r="I71" s="139"/>
      <c r="J71" s="140">
        <f>J191</f>
        <v>0</v>
      </c>
      <c r="K71" s="141"/>
    </row>
    <row r="72" spans="2:12" s="7" customFormat="1" ht="24.95" customHeight="1">
      <c r="B72" s="135"/>
      <c r="C72" s="136"/>
      <c r="D72" s="137" t="s">
        <v>5417</v>
      </c>
      <c r="E72" s="138"/>
      <c r="F72" s="138"/>
      <c r="G72" s="138"/>
      <c r="H72" s="138"/>
      <c r="I72" s="139"/>
      <c r="J72" s="140">
        <f>J194</f>
        <v>0</v>
      </c>
      <c r="K72" s="141"/>
    </row>
    <row r="73" spans="2:12" s="7" customFormat="1" ht="24.95" customHeight="1">
      <c r="B73" s="135"/>
      <c r="C73" s="136"/>
      <c r="D73" s="137" t="s">
        <v>5418</v>
      </c>
      <c r="E73" s="138"/>
      <c r="F73" s="138"/>
      <c r="G73" s="138"/>
      <c r="H73" s="138"/>
      <c r="I73" s="139"/>
      <c r="J73" s="140">
        <f>J214</f>
        <v>0</v>
      </c>
      <c r="K73" s="141"/>
    </row>
    <row r="74" spans="2:12" s="7" customFormat="1" ht="24.95" customHeight="1">
      <c r="B74" s="135"/>
      <c r="C74" s="136"/>
      <c r="D74" s="137" t="s">
        <v>5419</v>
      </c>
      <c r="E74" s="138"/>
      <c r="F74" s="138"/>
      <c r="G74" s="138"/>
      <c r="H74" s="138"/>
      <c r="I74" s="139"/>
      <c r="J74" s="140">
        <f>J225</f>
        <v>0</v>
      </c>
      <c r="K74" s="141"/>
    </row>
    <row r="75" spans="2:12" s="1" customFormat="1" ht="21.75" customHeight="1">
      <c r="B75" s="41"/>
      <c r="C75" s="42"/>
      <c r="D75" s="42"/>
      <c r="E75" s="42"/>
      <c r="F75" s="42"/>
      <c r="G75" s="42"/>
      <c r="H75" s="42"/>
      <c r="I75" s="106"/>
      <c r="J75" s="42"/>
      <c r="K75" s="45"/>
    </row>
    <row r="76" spans="2:12" s="1" customFormat="1" ht="6.95" customHeight="1">
      <c r="B76" s="56"/>
      <c r="C76" s="57"/>
      <c r="D76" s="57"/>
      <c r="E76" s="57"/>
      <c r="F76" s="57"/>
      <c r="G76" s="57"/>
      <c r="H76" s="57"/>
      <c r="I76" s="127"/>
      <c r="J76" s="57"/>
      <c r="K76" s="58"/>
    </row>
    <row r="80" spans="2:12" s="1" customFormat="1" ht="6.95" customHeight="1">
      <c r="B80" s="59"/>
      <c r="C80" s="60"/>
      <c r="D80" s="60"/>
      <c r="E80" s="60"/>
      <c r="F80" s="60"/>
      <c r="G80" s="60"/>
      <c r="H80" s="60"/>
      <c r="I80" s="128"/>
      <c r="J80" s="60"/>
      <c r="K80" s="60"/>
      <c r="L80" s="41"/>
    </row>
    <row r="81" spans="2:65" s="1" customFormat="1" ht="36.950000000000003" customHeight="1">
      <c r="B81" s="41"/>
      <c r="C81" s="61" t="s">
        <v>169</v>
      </c>
      <c r="L81" s="41"/>
    </row>
    <row r="82" spans="2:65" s="1" customFormat="1" ht="6.95" customHeight="1">
      <c r="B82" s="41"/>
      <c r="L82" s="41"/>
    </row>
    <row r="83" spans="2:65" s="1" customFormat="1" ht="14.45" customHeight="1">
      <c r="B83" s="41"/>
      <c r="C83" s="63" t="s">
        <v>19</v>
      </c>
      <c r="L83" s="41"/>
    </row>
    <row r="84" spans="2:65" s="1" customFormat="1" ht="22.5" customHeight="1">
      <c r="B84" s="41"/>
      <c r="E84" s="373" t="str">
        <f>E7</f>
        <v>Dostavba ZŠ Charlotty Masarykové</v>
      </c>
      <c r="F84" s="374"/>
      <c r="G84" s="374"/>
      <c r="H84" s="374"/>
      <c r="L84" s="41"/>
    </row>
    <row r="85" spans="2:65" s="1" customFormat="1" ht="14.45" customHeight="1">
      <c r="B85" s="41"/>
      <c r="C85" s="63" t="s">
        <v>137</v>
      </c>
      <c r="L85" s="41"/>
    </row>
    <row r="86" spans="2:65" s="1" customFormat="1" ht="23.25" customHeight="1">
      <c r="B86" s="41"/>
      <c r="E86" s="354" t="str">
        <f>E9</f>
        <v>10. Gastro - Technologie gastro</v>
      </c>
      <c r="F86" s="375"/>
      <c r="G86" s="375"/>
      <c r="H86" s="375"/>
      <c r="L86" s="41"/>
    </row>
    <row r="87" spans="2:65" s="1" customFormat="1" ht="6.95" customHeight="1">
      <c r="B87" s="41"/>
      <c r="L87" s="41"/>
    </row>
    <row r="88" spans="2:65" s="1" customFormat="1" ht="18" customHeight="1">
      <c r="B88" s="41"/>
      <c r="C88" s="63" t="s">
        <v>23</v>
      </c>
      <c r="F88" s="149" t="str">
        <f>F12</f>
        <v>Starochuchelská 240/38, Praha - Velká Chuchle</v>
      </c>
      <c r="I88" s="150" t="s">
        <v>25</v>
      </c>
      <c r="J88" s="67" t="str">
        <f>IF(J12="","",J12)</f>
        <v>11.1.2018</v>
      </c>
      <c r="L88" s="41"/>
    </row>
    <row r="89" spans="2:65" s="1" customFormat="1" ht="6.95" customHeight="1">
      <c r="B89" s="41"/>
      <c r="L89" s="41"/>
    </row>
    <row r="90" spans="2:65" s="1" customFormat="1" ht="15">
      <c r="B90" s="41"/>
      <c r="C90" s="63" t="s">
        <v>27</v>
      </c>
      <c r="F90" s="149" t="str">
        <f>E15</f>
        <v>MČ Praha Velká Chuchle</v>
      </c>
      <c r="I90" s="150" t="s">
        <v>33</v>
      </c>
      <c r="J90" s="149" t="str">
        <f>E21</f>
        <v xml:space="preserve"> </v>
      </c>
      <c r="L90" s="41"/>
    </row>
    <row r="91" spans="2:65" s="1" customFormat="1" ht="14.45" customHeight="1">
      <c r="B91" s="41"/>
      <c r="C91" s="63" t="s">
        <v>31</v>
      </c>
      <c r="F91" s="149" t="str">
        <f>IF(E18="","",E18)</f>
        <v/>
      </c>
      <c r="L91" s="41"/>
    </row>
    <row r="92" spans="2:65" s="1" customFormat="1" ht="10.35" customHeight="1">
      <c r="B92" s="41"/>
      <c r="L92" s="41"/>
    </row>
    <row r="93" spans="2:65" s="9" customFormat="1" ht="29.25" customHeight="1">
      <c r="B93" s="151"/>
      <c r="C93" s="152" t="s">
        <v>170</v>
      </c>
      <c r="D93" s="153" t="s">
        <v>57</v>
      </c>
      <c r="E93" s="153" t="s">
        <v>53</v>
      </c>
      <c r="F93" s="153" t="s">
        <v>171</v>
      </c>
      <c r="G93" s="153" t="s">
        <v>172</v>
      </c>
      <c r="H93" s="153" t="s">
        <v>173</v>
      </c>
      <c r="I93" s="154" t="s">
        <v>174</v>
      </c>
      <c r="J93" s="153" t="s">
        <v>141</v>
      </c>
      <c r="K93" s="155" t="s">
        <v>175</v>
      </c>
      <c r="L93" s="151"/>
      <c r="M93" s="73" t="s">
        <v>176</v>
      </c>
      <c r="N93" s="74" t="s">
        <v>42</v>
      </c>
      <c r="O93" s="74" t="s">
        <v>177</v>
      </c>
      <c r="P93" s="74" t="s">
        <v>178</v>
      </c>
      <c r="Q93" s="74" t="s">
        <v>179</v>
      </c>
      <c r="R93" s="74" t="s">
        <v>180</v>
      </c>
      <c r="S93" s="74" t="s">
        <v>181</v>
      </c>
      <c r="T93" s="75" t="s">
        <v>182</v>
      </c>
    </row>
    <row r="94" spans="2:65" s="1" customFormat="1" ht="29.25" customHeight="1">
      <c r="B94" s="41"/>
      <c r="C94" s="77" t="s">
        <v>142</v>
      </c>
      <c r="J94" s="156">
        <f>BK94</f>
        <v>0</v>
      </c>
      <c r="L94" s="41"/>
      <c r="M94" s="76"/>
      <c r="N94" s="68"/>
      <c r="O94" s="68"/>
      <c r="P94" s="157">
        <f>P95+P99+P102+P111+P125+P132+P140+P159+P165+P168+P172+P175+P180+P183+P191+P194+P214+P225</f>
        <v>0</v>
      </c>
      <c r="Q94" s="68"/>
      <c r="R94" s="157">
        <f>R95+R99+R102+R111+R125+R132+R140+R159+R165+R168+R172+R175+R180+R183+R191+R194+R214+R225</f>
        <v>0</v>
      </c>
      <c r="S94" s="68"/>
      <c r="T94" s="158">
        <f>T95+T99+T102+T111+T125+T132+T140+T159+T165+T168+T172+T175+T180+T183+T191+T194+T214+T225</f>
        <v>0</v>
      </c>
      <c r="AT94" s="24" t="s">
        <v>71</v>
      </c>
      <c r="AU94" s="24" t="s">
        <v>143</v>
      </c>
      <c r="BK94" s="159">
        <f>BK95+BK99+BK102+BK111+BK125+BK132+BK140+BK159+BK165+BK168+BK172+BK175+BK180+BK183+BK191+BK194+BK214+BK225</f>
        <v>0</v>
      </c>
    </row>
    <row r="95" spans="2:65" s="10" customFormat="1" ht="37.35" customHeight="1">
      <c r="B95" s="160"/>
      <c r="D95" s="171" t="s">
        <v>71</v>
      </c>
      <c r="E95" s="240" t="s">
        <v>5420</v>
      </c>
      <c r="F95" s="240" t="s">
        <v>5421</v>
      </c>
      <c r="I95" s="163"/>
      <c r="J95" s="241">
        <f>BK95</f>
        <v>0</v>
      </c>
      <c r="L95" s="160"/>
      <c r="M95" s="165"/>
      <c r="N95" s="166"/>
      <c r="O95" s="166"/>
      <c r="P95" s="167">
        <f>SUM(P96:P98)</f>
        <v>0</v>
      </c>
      <c r="Q95" s="166"/>
      <c r="R95" s="167">
        <f>SUM(R96:R98)</f>
        <v>0</v>
      </c>
      <c r="S95" s="166"/>
      <c r="T95" s="168">
        <f>SUM(T96:T98)</f>
        <v>0</v>
      </c>
      <c r="AR95" s="161" t="s">
        <v>80</v>
      </c>
      <c r="AT95" s="169" t="s">
        <v>71</v>
      </c>
      <c r="AU95" s="169" t="s">
        <v>72</v>
      </c>
      <c r="AY95" s="161" t="s">
        <v>185</v>
      </c>
      <c r="BK95" s="170">
        <f>SUM(BK96:BK98)</f>
        <v>0</v>
      </c>
    </row>
    <row r="96" spans="2:65" s="1" customFormat="1" ht="82.5" customHeight="1">
      <c r="B96" s="174"/>
      <c r="C96" s="175" t="s">
        <v>72</v>
      </c>
      <c r="D96" s="175" t="s">
        <v>188</v>
      </c>
      <c r="E96" s="176" t="s">
        <v>5422</v>
      </c>
      <c r="F96" s="177" t="s">
        <v>5423</v>
      </c>
      <c r="G96" s="178" t="s">
        <v>5</v>
      </c>
      <c r="H96" s="179">
        <v>1</v>
      </c>
      <c r="I96" s="180"/>
      <c r="J96" s="181">
        <f>ROUND(I96*H96,2)</f>
        <v>0</v>
      </c>
      <c r="K96" s="177" t="s">
        <v>5</v>
      </c>
      <c r="L96" s="41"/>
      <c r="M96" s="182" t="s">
        <v>5</v>
      </c>
      <c r="N96" s="183" t="s">
        <v>43</v>
      </c>
      <c r="O96" s="42"/>
      <c r="P96" s="184">
        <f>O96*H96</f>
        <v>0</v>
      </c>
      <c r="Q96" s="184">
        <v>0</v>
      </c>
      <c r="R96" s="184">
        <f>Q96*H96</f>
        <v>0</v>
      </c>
      <c r="S96" s="184">
        <v>0</v>
      </c>
      <c r="T96" s="185">
        <f>S96*H96</f>
        <v>0</v>
      </c>
      <c r="AR96" s="24" t="s">
        <v>193</v>
      </c>
      <c r="AT96" s="24" t="s">
        <v>188</v>
      </c>
      <c r="AU96" s="24" t="s">
        <v>80</v>
      </c>
      <c r="AY96" s="24" t="s">
        <v>185</v>
      </c>
      <c r="BE96" s="186">
        <f>IF(N96="základní",J96,0)</f>
        <v>0</v>
      </c>
      <c r="BF96" s="186">
        <f>IF(N96="snížená",J96,0)</f>
        <v>0</v>
      </c>
      <c r="BG96" s="186">
        <f>IF(N96="zákl. přenesená",J96,0)</f>
        <v>0</v>
      </c>
      <c r="BH96" s="186">
        <f>IF(N96="sníž. přenesená",J96,0)</f>
        <v>0</v>
      </c>
      <c r="BI96" s="186">
        <f>IF(N96="nulová",J96,0)</f>
        <v>0</v>
      </c>
      <c r="BJ96" s="24" t="s">
        <v>80</v>
      </c>
      <c r="BK96" s="186">
        <f>ROUND(I96*H96,2)</f>
        <v>0</v>
      </c>
      <c r="BL96" s="24" t="s">
        <v>193</v>
      </c>
      <c r="BM96" s="24" t="s">
        <v>82</v>
      </c>
    </row>
    <row r="97" spans="2:65" s="1" customFormat="1" ht="27">
      <c r="B97" s="41"/>
      <c r="D97" s="208" t="s">
        <v>5424</v>
      </c>
      <c r="F97" s="220" t="s">
        <v>5425</v>
      </c>
      <c r="I97" s="189"/>
      <c r="L97" s="41"/>
      <c r="M97" s="190"/>
      <c r="N97" s="42"/>
      <c r="O97" s="42"/>
      <c r="P97" s="42"/>
      <c r="Q97" s="42"/>
      <c r="R97" s="42"/>
      <c r="S97" s="42"/>
      <c r="T97" s="70"/>
      <c r="AT97" s="24" t="s">
        <v>5424</v>
      </c>
      <c r="AU97" s="24" t="s">
        <v>80</v>
      </c>
    </row>
    <row r="98" spans="2:65" s="1" customFormat="1" ht="31.5" customHeight="1">
      <c r="B98" s="174"/>
      <c r="C98" s="175" t="s">
        <v>72</v>
      </c>
      <c r="D98" s="175" t="s">
        <v>188</v>
      </c>
      <c r="E98" s="176" t="s">
        <v>5426</v>
      </c>
      <c r="F98" s="177" t="s">
        <v>5427</v>
      </c>
      <c r="G98" s="178" t="s">
        <v>5</v>
      </c>
      <c r="H98" s="179">
        <v>1</v>
      </c>
      <c r="I98" s="180"/>
      <c r="J98" s="181">
        <f>ROUND(I98*H98,2)</f>
        <v>0</v>
      </c>
      <c r="K98" s="177" t="s">
        <v>5</v>
      </c>
      <c r="L98" s="41"/>
      <c r="M98" s="182" t="s">
        <v>5</v>
      </c>
      <c r="N98" s="183" t="s">
        <v>43</v>
      </c>
      <c r="O98" s="42"/>
      <c r="P98" s="184">
        <f>O98*H98</f>
        <v>0</v>
      </c>
      <c r="Q98" s="184">
        <v>0</v>
      </c>
      <c r="R98" s="184">
        <f>Q98*H98</f>
        <v>0</v>
      </c>
      <c r="S98" s="184">
        <v>0</v>
      </c>
      <c r="T98" s="185">
        <f>S98*H98</f>
        <v>0</v>
      </c>
      <c r="AR98" s="24" t="s">
        <v>193</v>
      </c>
      <c r="AT98" s="24" t="s">
        <v>188</v>
      </c>
      <c r="AU98" s="24" t="s">
        <v>80</v>
      </c>
      <c r="AY98" s="24" t="s">
        <v>185</v>
      </c>
      <c r="BE98" s="186">
        <f>IF(N98="základní",J98,0)</f>
        <v>0</v>
      </c>
      <c r="BF98" s="186">
        <f>IF(N98="snížená",J98,0)</f>
        <v>0</v>
      </c>
      <c r="BG98" s="186">
        <f>IF(N98="zákl. přenesená",J98,0)</f>
        <v>0</v>
      </c>
      <c r="BH98" s="186">
        <f>IF(N98="sníž. přenesená",J98,0)</f>
        <v>0</v>
      </c>
      <c r="BI98" s="186">
        <f>IF(N98="nulová",J98,0)</f>
        <v>0</v>
      </c>
      <c r="BJ98" s="24" t="s">
        <v>80</v>
      </c>
      <c r="BK98" s="186">
        <f>ROUND(I98*H98,2)</f>
        <v>0</v>
      </c>
      <c r="BL98" s="24" t="s">
        <v>193</v>
      </c>
      <c r="BM98" s="24" t="s">
        <v>193</v>
      </c>
    </row>
    <row r="99" spans="2:65" s="10" customFormat="1" ht="37.35" customHeight="1">
      <c r="B99" s="160"/>
      <c r="D99" s="171" t="s">
        <v>71</v>
      </c>
      <c r="E99" s="240" t="s">
        <v>5428</v>
      </c>
      <c r="F99" s="240" t="s">
        <v>5429</v>
      </c>
      <c r="I99" s="163"/>
      <c r="J99" s="241">
        <f>BK99</f>
        <v>0</v>
      </c>
      <c r="L99" s="160"/>
      <c r="M99" s="165"/>
      <c r="N99" s="166"/>
      <c r="O99" s="166"/>
      <c r="P99" s="167">
        <f>SUM(P100:P101)</f>
        <v>0</v>
      </c>
      <c r="Q99" s="166"/>
      <c r="R99" s="167">
        <f>SUM(R100:R101)</f>
        <v>0</v>
      </c>
      <c r="S99" s="166"/>
      <c r="T99" s="168">
        <f>SUM(T100:T101)</f>
        <v>0</v>
      </c>
      <c r="AR99" s="161" t="s">
        <v>80</v>
      </c>
      <c r="AT99" s="169" t="s">
        <v>71</v>
      </c>
      <c r="AU99" s="169" t="s">
        <v>72</v>
      </c>
      <c r="AY99" s="161" t="s">
        <v>185</v>
      </c>
      <c r="BK99" s="170">
        <f>SUM(BK100:BK101)</f>
        <v>0</v>
      </c>
    </row>
    <row r="100" spans="2:65" s="1" customFormat="1" ht="31.5" customHeight="1">
      <c r="B100" s="174"/>
      <c r="C100" s="175" t="s">
        <v>72</v>
      </c>
      <c r="D100" s="175" t="s">
        <v>188</v>
      </c>
      <c r="E100" s="176" t="s">
        <v>5430</v>
      </c>
      <c r="F100" s="177" t="s">
        <v>5431</v>
      </c>
      <c r="G100" s="178" t="s">
        <v>5</v>
      </c>
      <c r="H100" s="179">
        <v>2</v>
      </c>
      <c r="I100" s="180"/>
      <c r="J100" s="181">
        <f>ROUND(I100*H100,2)</f>
        <v>0</v>
      </c>
      <c r="K100" s="177" t="s">
        <v>5</v>
      </c>
      <c r="L100" s="41"/>
      <c r="M100" s="182" t="s">
        <v>5</v>
      </c>
      <c r="N100" s="183" t="s">
        <v>43</v>
      </c>
      <c r="O100" s="42"/>
      <c r="P100" s="184">
        <f>O100*H100</f>
        <v>0</v>
      </c>
      <c r="Q100" s="184">
        <v>0</v>
      </c>
      <c r="R100" s="184">
        <f>Q100*H100</f>
        <v>0</v>
      </c>
      <c r="S100" s="184">
        <v>0</v>
      </c>
      <c r="T100" s="185">
        <f>S100*H100</f>
        <v>0</v>
      </c>
      <c r="AR100" s="24" t="s">
        <v>193</v>
      </c>
      <c r="AT100" s="24" t="s">
        <v>188</v>
      </c>
      <c r="AU100" s="24" t="s">
        <v>80</v>
      </c>
      <c r="AY100" s="24" t="s">
        <v>185</v>
      </c>
      <c r="BE100" s="186">
        <f>IF(N100="základní",J100,0)</f>
        <v>0</v>
      </c>
      <c r="BF100" s="186">
        <f>IF(N100="snížená",J100,0)</f>
        <v>0</v>
      </c>
      <c r="BG100" s="186">
        <f>IF(N100="zákl. přenesená",J100,0)</f>
        <v>0</v>
      </c>
      <c r="BH100" s="186">
        <f>IF(N100="sníž. přenesená",J100,0)</f>
        <v>0</v>
      </c>
      <c r="BI100" s="186">
        <f>IF(N100="nulová",J100,0)</f>
        <v>0</v>
      </c>
      <c r="BJ100" s="24" t="s">
        <v>80</v>
      </c>
      <c r="BK100" s="186">
        <f>ROUND(I100*H100,2)</f>
        <v>0</v>
      </c>
      <c r="BL100" s="24" t="s">
        <v>193</v>
      </c>
      <c r="BM100" s="24" t="s">
        <v>282</v>
      </c>
    </row>
    <row r="101" spans="2:65" s="1" customFormat="1" ht="57" customHeight="1">
      <c r="B101" s="174"/>
      <c r="C101" s="175" t="s">
        <v>72</v>
      </c>
      <c r="D101" s="175" t="s">
        <v>188</v>
      </c>
      <c r="E101" s="176" t="s">
        <v>5432</v>
      </c>
      <c r="F101" s="177" t="s">
        <v>5433</v>
      </c>
      <c r="G101" s="178" t="s">
        <v>5</v>
      </c>
      <c r="H101" s="179">
        <v>1</v>
      </c>
      <c r="I101" s="180"/>
      <c r="J101" s="181">
        <f>ROUND(I101*H101,2)</f>
        <v>0</v>
      </c>
      <c r="K101" s="177" t="s">
        <v>5</v>
      </c>
      <c r="L101" s="41"/>
      <c r="M101" s="182" t="s">
        <v>5</v>
      </c>
      <c r="N101" s="183" t="s">
        <v>43</v>
      </c>
      <c r="O101" s="42"/>
      <c r="P101" s="184">
        <f>O101*H101</f>
        <v>0</v>
      </c>
      <c r="Q101" s="184">
        <v>0</v>
      </c>
      <c r="R101" s="184">
        <f>Q101*H101</f>
        <v>0</v>
      </c>
      <c r="S101" s="184">
        <v>0</v>
      </c>
      <c r="T101" s="185">
        <f>S101*H101</f>
        <v>0</v>
      </c>
      <c r="AR101" s="24" t="s">
        <v>193</v>
      </c>
      <c r="AT101" s="24" t="s">
        <v>188</v>
      </c>
      <c r="AU101" s="24" t="s">
        <v>80</v>
      </c>
      <c r="AY101" s="24" t="s">
        <v>185</v>
      </c>
      <c r="BE101" s="186">
        <f>IF(N101="základní",J101,0)</f>
        <v>0</v>
      </c>
      <c r="BF101" s="186">
        <f>IF(N101="snížená",J101,0)</f>
        <v>0</v>
      </c>
      <c r="BG101" s="186">
        <f>IF(N101="zákl. přenesená",J101,0)</f>
        <v>0</v>
      </c>
      <c r="BH101" s="186">
        <f>IF(N101="sníž. přenesená",J101,0)</f>
        <v>0</v>
      </c>
      <c r="BI101" s="186">
        <f>IF(N101="nulová",J101,0)</f>
        <v>0</v>
      </c>
      <c r="BJ101" s="24" t="s">
        <v>80</v>
      </c>
      <c r="BK101" s="186">
        <f>ROUND(I101*H101,2)</f>
        <v>0</v>
      </c>
      <c r="BL101" s="24" t="s">
        <v>193</v>
      </c>
      <c r="BM101" s="24" t="s">
        <v>261</v>
      </c>
    </row>
    <row r="102" spans="2:65" s="10" customFormat="1" ht="37.35" customHeight="1">
      <c r="B102" s="160"/>
      <c r="D102" s="171" t="s">
        <v>71</v>
      </c>
      <c r="E102" s="240" t="s">
        <v>5434</v>
      </c>
      <c r="F102" s="240" t="s">
        <v>5435</v>
      </c>
      <c r="I102" s="163"/>
      <c r="J102" s="241">
        <f>BK102</f>
        <v>0</v>
      </c>
      <c r="L102" s="160"/>
      <c r="M102" s="165"/>
      <c r="N102" s="166"/>
      <c r="O102" s="166"/>
      <c r="P102" s="167">
        <f>SUM(P103:P110)</f>
        <v>0</v>
      </c>
      <c r="Q102" s="166"/>
      <c r="R102" s="167">
        <f>SUM(R103:R110)</f>
        <v>0</v>
      </c>
      <c r="S102" s="166"/>
      <c r="T102" s="168">
        <f>SUM(T103:T110)</f>
        <v>0</v>
      </c>
      <c r="AR102" s="161" t="s">
        <v>80</v>
      </c>
      <c r="AT102" s="169" t="s">
        <v>71</v>
      </c>
      <c r="AU102" s="169" t="s">
        <v>72</v>
      </c>
      <c r="AY102" s="161" t="s">
        <v>185</v>
      </c>
      <c r="BK102" s="170">
        <f>SUM(BK103:BK110)</f>
        <v>0</v>
      </c>
    </row>
    <row r="103" spans="2:65" s="1" customFormat="1" ht="31.5" customHeight="1">
      <c r="B103" s="174"/>
      <c r="C103" s="175" t="s">
        <v>72</v>
      </c>
      <c r="D103" s="175" t="s">
        <v>188</v>
      </c>
      <c r="E103" s="176" t="s">
        <v>5436</v>
      </c>
      <c r="F103" s="177" t="s">
        <v>5437</v>
      </c>
      <c r="G103" s="178" t="s">
        <v>5</v>
      </c>
      <c r="H103" s="179">
        <v>1</v>
      </c>
      <c r="I103" s="180"/>
      <c r="J103" s="181">
        <f t="shared" ref="J103:J110" si="0">ROUND(I103*H103,2)</f>
        <v>0</v>
      </c>
      <c r="K103" s="177" t="s">
        <v>5</v>
      </c>
      <c r="L103" s="41"/>
      <c r="M103" s="182" t="s">
        <v>5</v>
      </c>
      <c r="N103" s="183" t="s">
        <v>43</v>
      </c>
      <c r="O103" s="42"/>
      <c r="P103" s="184">
        <f t="shared" ref="P103:P110" si="1">O103*H103</f>
        <v>0</v>
      </c>
      <c r="Q103" s="184">
        <v>0</v>
      </c>
      <c r="R103" s="184">
        <f t="shared" ref="R103:R110" si="2">Q103*H103</f>
        <v>0</v>
      </c>
      <c r="S103" s="184">
        <v>0</v>
      </c>
      <c r="T103" s="185">
        <f t="shared" ref="T103:T110" si="3">S103*H103</f>
        <v>0</v>
      </c>
      <c r="AR103" s="24" t="s">
        <v>193</v>
      </c>
      <c r="AT103" s="24" t="s">
        <v>188</v>
      </c>
      <c r="AU103" s="24" t="s">
        <v>80</v>
      </c>
      <c r="AY103" s="24" t="s">
        <v>185</v>
      </c>
      <c r="BE103" s="186">
        <f t="shared" ref="BE103:BE110" si="4">IF(N103="základní",J103,0)</f>
        <v>0</v>
      </c>
      <c r="BF103" s="186">
        <f t="shared" ref="BF103:BF110" si="5">IF(N103="snížená",J103,0)</f>
        <v>0</v>
      </c>
      <c r="BG103" s="186">
        <f t="shared" ref="BG103:BG110" si="6">IF(N103="zákl. přenesená",J103,0)</f>
        <v>0</v>
      </c>
      <c r="BH103" s="186">
        <f t="shared" ref="BH103:BH110" si="7">IF(N103="sníž. přenesená",J103,0)</f>
        <v>0</v>
      </c>
      <c r="BI103" s="186">
        <f t="shared" ref="BI103:BI110" si="8">IF(N103="nulová",J103,0)</f>
        <v>0</v>
      </c>
      <c r="BJ103" s="24" t="s">
        <v>80</v>
      </c>
      <c r="BK103" s="186">
        <f t="shared" ref="BK103:BK110" si="9">ROUND(I103*H103,2)</f>
        <v>0</v>
      </c>
      <c r="BL103" s="24" t="s">
        <v>193</v>
      </c>
      <c r="BM103" s="24" t="s">
        <v>328</v>
      </c>
    </row>
    <row r="104" spans="2:65" s="1" customFormat="1" ht="22.5" customHeight="1">
      <c r="B104" s="174"/>
      <c r="C104" s="175" t="s">
        <v>72</v>
      </c>
      <c r="D104" s="175" t="s">
        <v>188</v>
      </c>
      <c r="E104" s="176" t="s">
        <v>5438</v>
      </c>
      <c r="F104" s="177" t="s">
        <v>5439</v>
      </c>
      <c r="G104" s="178" t="s">
        <v>5</v>
      </c>
      <c r="H104" s="179">
        <v>1</v>
      </c>
      <c r="I104" s="180"/>
      <c r="J104" s="181">
        <f t="shared" si="0"/>
        <v>0</v>
      </c>
      <c r="K104" s="177" t="s">
        <v>5</v>
      </c>
      <c r="L104" s="41"/>
      <c r="M104" s="182" t="s">
        <v>5</v>
      </c>
      <c r="N104" s="183" t="s">
        <v>43</v>
      </c>
      <c r="O104" s="42"/>
      <c r="P104" s="184">
        <f t="shared" si="1"/>
        <v>0</v>
      </c>
      <c r="Q104" s="184">
        <v>0</v>
      </c>
      <c r="R104" s="184">
        <f t="shared" si="2"/>
        <v>0</v>
      </c>
      <c r="S104" s="184">
        <v>0</v>
      </c>
      <c r="T104" s="185">
        <f t="shared" si="3"/>
        <v>0</v>
      </c>
      <c r="AR104" s="24" t="s">
        <v>193</v>
      </c>
      <c r="AT104" s="24" t="s">
        <v>188</v>
      </c>
      <c r="AU104" s="24" t="s">
        <v>80</v>
      </c>
      <c r="AY104" s="24" t="s">
        <v>185</v>
      </c>
      <c r="BE104" s="186">
        <f t="shared" si="4"/>
        <v>0</v>
      </c>
      <c r="BF104" s="186">
        <f t="shared" si="5"/>
        <v>0</v>
      </c>
      <c r="BG104" s="186">
        <f t="shared" si="6"/>
        <v>0</v>
      </c>
      <c r="BH104" s="186">
        <f t="shared" si="7"/>
        <v>0</v>
      </c>
      <c r="BI104" s="186">
        <f t="shared" si="8"/>
        <v>0</v>
      </c>
      <c r="BJ104" s="24" t="s">
        <v>80</v>
      </c>
      <c r="BK104" s="186">
        <f t="shared" si="9"/>
        <v>0</v>
      </c>
      <c r="BL104" s="24" t="s">
        <v>193</v>
      </c>
      <c r="BM104" s="24" t="s">
        <v>336</v>
      </c>
    </row>
    <row r="105" spans="2:65" s="1" customFormat="1" ht="44.25" customHeight="1">
      <c r="B105" s="174"/>
      <c r="C105" s="175" t="s">
        <v>72</v>
      </c>
      <c r="D105" s="175" t="s">
        <v>188</v>
      </c>
      <c r="E105" s="176" t="s">
        <v>5440</v>
      </c>
      <c r="F105" s="177" t="s">
        <v>5441</v>
      </c>
      <c r="G105" s="178" t="s">
        <v>5</v>
      </c>
      <c r="H105" s="179">
        <v>1</v>
      </c>
      <c r="I105" s="180"/>
      <c r="J105" s="181">
        <f t="shared" si="0"/>
        <v>0</v>
      </c>
      <c r="K105" s="177" t="s">
        <v>5</v>
      </c>
      <c r="L105" s="41"/>
      <c r="M105" s="182" t="s">
        <v>5</v>
      </c>
      <c r="N105" s="183" t="s">
        <v>43</v>
      </c>
      <c r="O105" s="42"/>
      <c r="P105" s="184">
        <f t="shared" si="1"/>
        <v>0</v>
      </c>
      <c r="Q105" s="184">
        <v>0</v>
      </c>
      <c r="R105" s="184">
        <f t="shared" si="2"/>
        <v>0</v>
      </c>
      <c r="S105" s="184">
        <v>0</v>
      </c>
      <c r="T105" s="185">
        <f t="shared" si="3"/>
        <v>0</v>
      </c>
      <c r="AR105" s="24" t="s">
        <v>193</v>
      </c>
      <c r="AT105" s="24" t="s">
        <v>188</v>
      </c>
      <c r="AU105" s="24" t="s">
        <v>80</v>
      </c>
      <c r="AY105" s="24" t="s">
        <v>185</v>
      </c>
      <c r="BE105" s="186">
        <f t="shared" si="4"/>
        <v>0</v>
      </c>
      <c r="BF105" s="186">
        <f t="shared" si="5"/>
        <v>0</v>
      </c>
      <c r="BG105" s="186">
        <f t="shared" si="6"/>
        <v>0</v>
      </c>
      <c r="BH105" s="186">
        <f t="shared" si="7"/>
        <v>0</v>
      </c>
      <c r="BI105" s="186">
        <f t="shared" si="8"/>
        <v>0</v>
      </c>
      <c r="BJ105" s="24" t="s">
        <v>80</v>
      </c>
      <c r="BK105" s="186">
        <f t="shared" si="9"/>
        <v>0</v>
      </c>
      <c r="BL105" s="24" t="s">
        <v>193</v>
      </c>
      <c r="BM105" s="24" t="s">
        <v>348</v>
      </c>
    </row>
    <row r="106" spans="2:65" s="1" customFormat="1" ht="31.5" customHeight="1">
      <c r="B106" s="174"/>
      <c r="C106" s="175" t="s">
        <v>72</v>
      </c>
      <c r="D106" s="175" t="s">
        <v>188</v>
      </c>
      <c r="E106" s="176" t="s">
        <v>5442</v>
      </c>
      <c r="F106" s="177" t="s">
        <v>5443</v>
      </c>
      <c r="G106" s="178" t="s">
        <v>5</v>
      </c>
      <c r="H106" s="179">
        <v>1</v>
      </c>
      <c r="I106" s="180"/>
      <c r="J106" s="181">
        <f t="shared" si="0"/>
        <v>0</v>
      </c>
      <c r="K106" s="177" t="s">
        <v>5</v>
      </c>
      <c r="L106" s="41"/>
      <c r="M106" s="182" t="s">
        <v>5</v>
      </c>
      <c r="N106" s="183" t="s">
        <v>43</v>
      </c>
      <c r="O106" s="42"/>
      <c r="P106" s="184">
        <f t="shared" si="1"/>
        <v>0</v>
      </c>
      <c r="Q106" s="184">
        <v>0</v>
      </c>
      <c r="R106" s="184">
        <f t="shared" si="2"/>
        <v>0</v>
      </c>
      <c r="S106" s="184">
        <v>0</v>
      </c>
      <c r="T106" s="185">
        <f t="shared" si="3"/>
        <v>0</v>
      </c>
      <c r="AR106" s="24" t="s">
        <v>193</v>
      </c>
      <c r="AT106" s="24" t="s">
        <v>188</v>
      </c>
      <c r="AU106" s="24" t="s">
        <v>80</v>
      </c>
      <c r="AY106" s="24" t="s">
        <v>185</v>
      </c>
      <c r="BE106" s="186">
        <f t="shared" si="4"/>
        <v>0</v>
      </c>
      <c r="BF106" s="186">
        <f t="shared" si="5"/>
        <v>0</v>
      </c>
      <c r="BG106" s="186">
        <f t="shared" si="6"/>
        <v>0</v>
      </c>
      <c r="BH106" s="186">
        <f t="shared" si="7"/>
        <v>0</v>
      </c>
      <c r="BI106" s="186">
        <f t="shared" si="8"/>
        <v>0</v>
      </c>
      <c r="BJ106" s="24" t="s">
        <v>80</v>
      </c>
      <c r="BK106" s="186">
        <f t="shared" si="9"/>
        <v>0</v>
      </c>
      <c r="BL106" s="24" t="s">
        <v>193</v>
      </c>
      <c r="BM106" s="24" t="s">
        <v>373</v>
      </c>
    </row>
    <row r="107" spans="2:65" s="1" customFormat="1" ht="22.5" customHeight="1">
      <c r="B107" s="174"/>
      <c r="C107" s="175" t="s">
        <v>72</v>
      </c>
      <c r="D107" s="175" t="s">
        <v>188</v>
      </c>
      <c r="E107" s="176" t="s">
        <v>5444</v>
      </c>
      <c r="F107" s="177" t="s">
        <v>5445</v>
      </c>
      <c r="G107" s="178" t="s">
        <v>5</v>
      </c>
      <c r="H107" s="179">
        <v>1</v>
      </c>
      <c r="I107" s="180"/>
      <c r="J107" s="181">
        <f t="shared" si="0"/>
        <v>0</v>
      </c>
      <c r="K107" s="177" t="s">
        <v>5</v>
      </c>
      <c r="L107" s="41"/>
      <c r="M107" s="182" t="s">
        <v>5</v>
      </c>
      <c r="N107" s="183" t="s">
        <v>43</v>
      </c>
      <c r="O107" s="42"/>
      <c r="P107" s="184">
        <f t="shared" si="1"/>
        <v>0</v>
      </c>
      <c r="Q107" s="184">
        <v>0</v>
      </c>
      <c r="R107" s="184">
        <f t="shared" si="2"/>
        <v>0</v>
      </c>
      <c r="S107" s="184">
        <v>0</v>
      </c>
      <c r="T107" s="185">
        <f t="shared" si="3"/>
        <v>0</v>
      </c>
      <c r="AR107" s="24" t="s">
        <v>193</v>
      </c>
      <c r="AT107" s="24" t="s">
        <v>188</v>
      </c>
      <c r="AU107" s="24" t="s">
        <v>80</v>
      </c>
      <c r="AY107" s="24" t="s">
        <v>185</v>
      </c>
      <c r="BE107" s="186">
        <f t="shared" si="4"/>
        <v>0</v>
      </c>
      <c r="BF107" s="186">
        <f t="shared" si="5"/>
        <v>0</v>
      </c>
      <c r="BG107" s="186">
        <f t="shared" si="6"/>
        <v>0</v>
      </c>
      <c r="BH107" s="186">
        <f t="shared" si="7"/>
        <v>0</v>
      </c>
      <c r="BI107" s="186">
        <f t="shared" si="8"/>
        <v>0</v>
      </c>
      <c r="BJ107" s="24" t="s">
        <v>80</v>
      </c>
      <c r="BK107" s="186">
        <f t="shared" si="9"/>
        <v>0</v>
      </c>
      <c r="BL107" s="24" t="s">
        <v>193</v>
      </c>
      <c r="BM107" s="24" t="s">
        <v>397</v>
      </c>
    </row>
    <row r="108" spans="2:65" s="1" customFormat="1" ht="44.25" customHeight="1">
      <c r="B108" s="174"/>
      <c r="C108" s="175" t="s">
        <v>72</v>
      </c>
      <c r="D108" s="175" t="s">
        <v>188</v>
      </c>
      <c r="E108" s="176" t="s">
        <v>5446</v>
      </c>
      <c r="F108" s="177" t="s">
        <v>5447</v>
      </c>
      <c r="G108" s="178" t="s">
        <v>5</v>
      </c>
      <c r="H108" s="179">
        <v>1</v>
      </c>
      <c r="I108" s="180"/>
      <c r="J108" s="181">
        <f t="shared" si="0"/>
        <v>0</v>
      </c>
      <c r="K108" s="177" t="s">
        <v>5</v>
      </c>
      <c r="L108" s="41"/>
      <c r="M108" s="182" t="s">
        <v>5</v>
      </c>
      <c r="N108" s="183" t="s">
        <v>43</v>
      </c>
      <c r="O108" s="42"/>
      <c r="P108" s="184">
        <f t="shared" si="1"/>
        <v>0</v>
      </c>
      <c r="Q108" s="184">
        <v>0</v>
      </c>
      <c r="R108" s="184">
        <f t="shared" si="2"/>
        <v>0</v>
      </c>
      <c r="S108" s="184">
        <v>0</v>
      </c>
      <c r="T108" s="185">
        <f t="shared" si="3"/>
        <v>0</v>
      </c>
      <c r="AR108" s="24" t="s">
        <v>193</v>
      </c>
      <c r="AT108" s="24" t="s">
        <v>188</v>
      </c>
      <c r="AU108" s="24" t="s">
        <v>80</v>
      </c>
      <c r="AY108" s="24" t="s">
        <v>185</v>
      </c>
      <c r="BE108" s="186">
        <f t="shared" si="4"/>
        <v>0</v>
      </c>
      <c r="BF108" s="186">
        <f t="shared" si="5"/>
        <v>0</v>
      </c>
      <c r="BG108" s="186">
        <f t="shared" si="6"/>
        <v>0</v>
      </c>
      <c r="BH108" s="186">
        <f t="shared" si="7"/>
        <v>0</v>
      </c>
      <c r="BI108" s="186">
        <f t="shared" si="8"/>
        <v>0</v>
      </c>
      <c r="BJ108" s="24" t="s">
        <v>80</v>
      </c>
      <c r="BK108" s="186">
        <f t="shared" si="9"/>
        <v>0</v>
      </c>
      <c r="BL108" s="24" t="s">
        <v>193</v>
      </c>
      <c r="BM108" s="24" t="s">
        <v>411</v>
      </c>
    </row>
    <row r="109" spans="2:65" s="1" customFormat="1" ht="31.5" customHeight="1">
      <c r="B109" s="174"/>
      <c r="C109" s="175" t="s">
        <v>72</v>
      </c>
      <c r="D109" s="175" t="s">
        <v>188</v>
      </c>
      <c r="E109" s="176" t="s">
        <v>5448</v>
      </c>
      <c r="F109" s="177" t="s">
        <v>5449</v>
      </c>
      <c r="G109" s="178" t="s">
        <v>5</v>
      </c>
      <c r="H109" s="179">
        <v>1</v>
      </c>
      <c r="I109" s="180"/>
      <c r="J109" s="181">
        <f t="shared" si="0"/>
        <v>0</v>
      </c>
      <c r="K109" s="177" t="s">
        <v>5</v>
      </c>
      <c r="L109" s="41"/>
      <c r="M109" s="182" t="s">
        <v>5</v>
      </c>
      <c r="N109" s="183" t="s">
        <v>43</v>
      </c>
      <c r="O109" s="42"/>
      <c r="P109" s="184">
        <f t="shared" si="1"/>
        <v>0</v>
      </c>
      <c r="Q109" s="184">
        <v>0</v>
      </c>
      <c r="R109" s="184">
        <f t="shared" si="2"/>
        <v>0</v>
      </c>
      <c r="S109" s="184">
        <v>0</v>
      </c>
      <c r="T109" s="185">
        <f t="shared" si="3"/>
        <v>0</v>
      </c>
      <c r="AR109" s="24" t="s">
        <v>193</v>
      </c>
      <c r="AT109" s="24" t="s">
        <v>188</v>
      </c>
      <c r="AU109" s="24" t="s">
        <v>80</v>
      </c>
      <c r="AY109" s="24" t="s">
        <v>185</v>
      </c>
      <c r="BE109" s="186">
        <f t="shared" si="4"/>
        <v>0</v>
      </c>
      <c r="BF109" s="186">
        <f t="shared" si="5"/>
        <v>0</v>
      </c>
      <c r="BG109" s="186">
        <f t="shared" si="6"/>
        <v>0</v>
      </c>
      <c r="BH109" s="186">
        <f t="shared" si="7"/>
        <v>0</v>
      </c>
      <c r="BI109" s="186">
        <f t="shared" si="8"/>
        <v>0</v>
      </c>
      <c r="BJ109" s="24" t="s">
        <v>80</v>
      </c>
      <c r="BK109" s="186">
        <f t="shared" si="9"/>
        <v>0</v>
      </c>
      <c r="BL109" s="24" t="s">
        <v>193</v>
      </c>
      <c r="BM109" s="24" t="s">
        <v>794</v>
      </c>
    </row>
    <row r="110" spans="2:65" s="1" customFormat="1" ht="31.5" customHeight="1">
      <c r="B110" s="174"/>
      <c r="C110" s="175" t="s">
        <v>72</v>
      </c>
      <c r="D110" s="175" t="s">
        <v>188</v>
      </c>
      <c r="E110" s="176" t="s">
        <v>5450</v>
      </c>
      <c r="F110" s="177" t="s">
        <v>5451</v>
      </c>
      <c r="G110" s="178" t="s">
        <v>5</v>
      </c>
      <c r="H110" s="179">
        <v>2</v>
      </c>
      <c r="I110" s="180"/>
      <c r="J110" s="181">
        <f t="shared" si="0"/>
        <v>0</v>
      </c>
      <c r="K110" s="177" t="s">
        <v>5</v>
      </c>
      <c r="L110" s="41"/>
      <c r="M110" s="182" t="s">
        <v>5</v>
      </c>
      <c r="N110" s="183" t="s">
        <v>43</v>
      </c>
      <c r="O110" s="42"/>
      <c r="P110" s="184">
        <f t="shared" si="1"/>
        <v>0</v>
      </c>
      <c r="Q110" s="184">
        <v>0</v>
      </c>
      <c r="R110" s="184">
        <f t="shared" si="2"/>
        <v>0</v>
      </c>
      <c r="S110" s="184">
        <v>0</v>
      </c>
      <c r="T110" s="185">
        <f t="shared" si="3"/>
        <v>0</v>
      </c>
      <c r="AR110" s="24" t="s">
        <v>193</v>
      </c>
      <c r="AT110" s="24" t="s">
        <v>188</v>
      </c>
      <c r="AU110" s="24" t="s">
        <v>80</v>
      </c>
      <c r="AY110" s="24" t="s">
        <v>185</v>
      </c>
      <c r="BE110" s="186">
        <f t="shared" si="4"/>
        <v>0</v>
      </c>
      <c r="BF110" s="186">
        <f t="shared" si="5"/>
        <v>0</v>
      </c>
      <c r="BG110" s="186">
        <f t="shared" si="6"/>
        <v>0</v>
      </c>
      <c r="BH110" s="186">
        <f t="shared" si="7"/>
        <v>0</v>
      </c>
      <c r="BI110" s="186">
        <f t="shared" si="8"/>
        <v>0</v>
      </c>
      <c r="BJ110" s="24" t="s">
        <v>80</v>
      </c>
      <c r="BK110" s="186">
        <f t="shared" si="9"/>
        <v>0</v>
      </c>
      <c r="BL110" s="24" t="s">
        <v>193</v>
      </c>
      <c r="BM110" s="24" t="s">
        <v>808</v>
      </c>
    </row>
    <row r="111" spans="2:65" s="10" customFormat="1" ht="37.35" customHeight="1">
      <c r="B111" s="160"/>
      <c r="D111" s="171" t="s">
        <v>71</v>
      </c>
      <c r="E111" s="240" t="s">
        <v>5452</v>
      </c>
      <c r="F111" s="240" t="s">
        <v>5453</v>
      </c>
      <c r="I111" s="163"/>
      <c r="J111" s="241">
        <f>BK111</f>
        <v>0</v>
      </c>
      <c r="L111" s="160"/>
      <c r="M111" s="165"/>
      <c r="N111" s="166"/>
      <c r="O111" s="166"/>
      <c r="P111" s="167">
        <f>SUM(P112:P124)</f>
        <v>0</v>
      </c>
      <c r="Q111" s="166"/>
      <c r="R111" s="167">
        <f>SUM(R112:R124)</f>
        <v>0</v>
      </c>
      <c r="S111" s="166"/>
      <c r="T111" s="168">
        <f>SUM(T112:T124)</f>
        <v>0</v>
      </c>
      <c r="AR111" s="161" t="s">
        <v>80</v>
      </c>
      <c r="AT111" s="169" t="s">
        <v>71</v>
      </c>
      <c r="AU111" s="169" t="s">
        <v>72</v>
      </c>
      <c r="AY111" s="161" t="s">
        <v>185</v>
      </c>
      <c r="BK111" s="170">
        <f>SUM(BK112:BK124)</f>
        <v>0</v>
      </c>
    </row>
    <row r="112" spans="2:65" s="1" customFormat="1" ht="31.5" customHeight="1">
      <c r="B112" s="174"/>
      <c r="C112" s="175" t="s">
        <v>72</v>
      </c>
      <c r="D112" s="175" t="s">
        <v>188</v>
      </c>
      <c r="E112" s="176" t="s">
        <v>5454</v>
      </c>
      <c r="F112" s="177" t="s">
        <v>5455</v>
      </c>
      <c r="G112" s="178" t="s">
        <v>5</v>
      </c>
      <c r="H112" s="179">
        <v>1</v>
      </c>
      <c r="I112" s="180"/>
      <c r="J112" s="181">
        <f t="shared" ref="J112:J124" si="10">ROUND(I112*H112,2)</f>
        <v>0</v>
      </c>
      <c r="K112" s="177" t="s">
        <v>5</v>
      </c>
      <c r="L112" s="41"/>
      <c r="M112" s="182" t="s">
        <v>5</v>
      </c>
      <c r="N112" s="183" t="s">
        <v>43</v>
      </c>
      <c r="O112" s="42"/>
      <c r="P112" s="184">
        <f t="shared" ref="P112:P124" si="11">O112*H112</f>
        <v>0</v>
      </c>
      <c r="Q112" s="184">
        <v>0</v>
      </c>
      <c r="R112" s="184">
        <f t="shared" ref="R112:R124" si="12">Q112*H112</f>
        <v>0</v>
      </c>
      <c r="S112" s="184">
        <v>0</v>
      </c>
      <c r="T112" s="185">
        <f t="shared" ref="T112:T124" si="13">S112*H112</f>
        <v>0</v>
      </c>
      <c r="AR112" s="24" t="s">
        <v>193</v>
      </c>
      <c r="AT112" s="24" t="s">
        <v>188</v>
      </c>
      <c r="AU112" s="24" t="s">
        <v>80</v>
      </c>
      <c r="AY112" s="24" t="s">
        <v>185</v>
      </c>
      <c r="BE112" s="186">
        <f t="shared" ref="BE112:BE124" si="14">IF(N112="základní",J112,0)</f>
        <v>0</v>
      </c>
      <c r="BF112" s="186">
        <f t="shared" ref="BF112:BF124" si="15">IF(N112="snížená",J112,0)</f>
        <v>0</v>
      </c>
      <c r="BG112" s="186">
        <f t="shared" ref="BG112:BG124" si="16">IF(N112="zákl. přenesená",J112,0)</f>
        <v>0</v>
      </c>
      <c r="BH112" s="186">
        <f t="shared" ref="BH112:BH124" si="17">IF(N112="sníž. přenesená",J112,0)</f>
        <v>0</v>
      </c>
      <c r="BI112" s="186">
        <f t="shared" ref="BI112:BI124" si="18">IF(N112="nulová",J112,0)</f>
        <v>0</v>
      </c>
      <c r="BJ112" s="24" t="s">
        <v>80</v>
      </c>
      <c r="BK112" s="186">
        <f t="shared" ref="BK112:BK124" si="19">ROUND(I112*H112,2)</f>
        <v>0</v>
      </c>
      <c r="BL112" s="24" t="s">
        <v>193</v>
      </c>
      <c r="BM112" s="24" t="s">
        <v>817</v>
      </c>
    </row>
    <row r="113" spans="2:65" s="1" customFormat="1" ht="22.5" customHeight="1">
      <c r="B113" s="174"/>
      <c r="C113" s="175" t="s">
        <v>72</v>
      </c>
      <c r="D113" s="175" t="s">
        <v>188</v>
      </c>
      <c r="E113" s="176" t="s">
        <v>5456</v>
      </c>
      <c r="F113" s="177" t="s">
        <v>5457</v>
      </c>
      <c r="G113" s="178" t="s">
        <v>5</v>
      </c>
      <c r="H113" s="179">
        <v>1</v>
      </c>
      <c r="I113" s="180"/>
      <c r="J113" s="181">
        <f t="shared" si="10"/>
        <v>0</v>
      </c>
      <c r="K113" s="177" t="s">
        <v>5</v>
      </c>
      <c r="L113" s="41"/>
      <c r="M113" s="182" t="s">
        <v>5</v>
      </c>
      <c r="N113" s="183" t="s">
        <v>43</v>
      </c>
      <c r="O113" s="42"/>
      <c r="P113" s="184">
        <f t="shared" si="11"/>
        <v>0</v>
      </c>
      <c r="Q113" s="184">
        <v>0</v>
      </c>
      <c r="R113" s="184">
        <f t="shared" si="12"/>
        <v>0</v>
      </c>
      <c r="S113" s="184">
        <v>0</v>
      </c>
      <c r="T113" s="185">
        <f t="shared" si="13"/>
        <v>0</v>
      </c>
      <c r="AR113" s="24" t="s">
        <v>193</v>
      </c>
      <c r="AT113" s="24" t="s">
        <v>188</v>
      </c>
      <c r="AU113" s="24" t="s">
        <v>80</v>
      </c>
      <c r="AY113" s="24" t="s">
        <v>185</v>
      </c>
      <c r="BE113" s="186">
        <f t="shared" si="14"/>
        <v>0</v>
      </c>
      <c r="BF113" s="186">
        <f t="shared" si="15"/>
        <v>0</v>
      </c>
      <c r="BG113" s="186">
        <f t="shared" si="16"/>
        <v>0</v>
      </c>
      <c r="BH113" s="186">
        <f t="shared" si="17"/>
        <v>0</v>
      </c>
      <c r="BI113" s="186">
        <f t="shared" si="18"/>
        <v>0</v>
      </c>
      <c r="BJ113" s="24" t="s">
        <v>80</v>
      </c>
      <c r="BK113" s="186">
        <f t="shared" si="19"/>
        <v>0</v>
      </c>
      <c r="BL113" s="24" t="s">
        <v>193</v>
      </c>
      <c r="BM113" s="24" t="s">
        <v>826</v>
      </c>
    </row>
    <row r="114" spans="2:65" s="1" customFormat="1" ht="22.5" customHeight="1">
      <c r="B114" s="174"/>
      <c r="C114" s="175" t="s">
        <v>72</v>
      </c>
      <c r="D114" s="175" t="s">
        <v>188</v>
      </c>
      <c r="E114" s="176" t="s">
        <v>5458</v>
      </c>
      <c r="F114" s="177" t="s">
        <v>5459</v>
      </c>
      <c r="G114" s="178" t="s">
        <v>5</v>
      </c>
      <c r="H114" s="179">
        <v>1</v>
      </c>
      <c r="I114" s="180"/>
      <c r="J114" s="181">
        <f t="shared" si="10"/>
        <v>0</v>
      </c>
      <c r="K114" s="177" t="s">
        <v>5</v>
      </c>
      <c r="L114" s="41"/>
      <c r="M114" s="182" t="s">
        <v>5</v>
      </c>
      <c r="N114" s="183" t="s">
        <v>43</v>
      </c>
      <c r="O114" s="42"/>
      <c r="P114" s="184">
        <f t="shared" si="11"/>
        <v>0</v>
      </c>
      <c r="Q114" s="184">
        <v>0</v>
      </c>
      <c r="R114" s="184">
        <f t="shared" si="12"/>
        <v>0</v>
      </c>
      <c r="S114" s="184">
        <v>0</v>
      </c>
      <c r="T114" s="185">
        <f t="shared" si="13"/>
        <v>0</v>
      </c>
      <c r="AR114" s="24" t="s">
        <v>193</v>
      </c>
      <c r="AT114" s="24" t="s">
        <v>188</v>
      </c>
      <c r="AU114" s="24" t="s">
        <v>80</v>
      </c>
      <c r="AY114" s="24" t="s">
        <v>185</v>
      </c>
      <c r="BE114" s="186">
        <f t="shared" si="14"/>
        <v>0</v>
      </c>
      <c r="BF114" s="186">
        <f t="shared" si="15"/>
        <v>0</v>
      </c>
      <c r="BG114" s="186">
        <f t="shared" si="16"/>
        <v>0</v>
      </c>
      <c r="BH114" s="186">
        <f t="shared" si="17"/>
        <v>0</v>
      </c>
      <c r="BI114" s="186">
        <f t="shared" si="18"/>
        <v>0</v>
      </c>
      <c r="BJ114" s="24" t="s">
        <v>80</v>
      </c>
      <c r="BK114" s="186">
        <f t="shared" si="19"/>
        <v>0</v>
      </c>
      <c r="BL114" s="24" t="s">
        <v>193</v>
      </c>
      <c r="BM114" s="24" t="s">
        <v>913</v>
      </c>
    </row>
    <row r="115" spans="2:65" s="1" customFormat="1" ht="31.5" customHeight="1">
      <c r="B115" s="174"/>
      <c r="C115" s="175" t="s">
        <v>72</v>
      </c>
      <c r="D115" s="175" t="s">
        <v>188</v>
      </c>
      <c r="E115" s="176" t="s">
        <v>5460</v>
      </c>
      <c r="F115" s="177" t="s">
        <v>5461</v>
      </c>
      <c r="G115" s="178" t="s">
        <v>5</v>
      </c>
      <c r="H115" s="179">
        <v>1</v>
      </c>
      <c r="I115" s="180"/>
      <c r="J115" s="181">
        <f t="shared" si="10"/>
        <v>0</v>
      </c>
      <c r="K115" s="177" t="s">
        <v>5</v>
      </c>
      <c r="L115" s="41"/>
      <c r="M115" s="182" t="s">
        <v>5</v>
      </c>
      <c r="N115" s="183" t="s">
        <v>43</v>
      </c>
      <c r="O115" s="42"/>
      <c r="P115" s="184">
        <f t="shared" si="11"/>
        <v>0</v>
      </c>
      <c r="Q115" s="184">
        <v>0</v>
      </c>
      <c r="R115" s="184">
        <f t="shared" si="12"/>
        <v>0</v>
      </c>
      <c r="S115" s="184">
        <v>0</v>
      </c>
      <c r="T115" s="185">
        <f t="shared" si="13"/>
        <v>0</v>
      </c>
      <c r="AR115" s="24" t="s">
        <v>193</v>
      </c>
      <c r="AT115" s="24" t="s">
        <v>188</v>
      </c>
      <c r="AU115" s="24" t="s">
        <v>80</v>
      </c>
      <c r="AY115" s="24" t="s">
        <v>185</v>
      </c>
      <c r="BE115" s="186">
        <f t="shared" si="14"/>
        <v>0</v>
      </c>
      <c r="BF115" s="186">
        <f t="shared" si="15"/>
        <v>0</v>
      </c>
      <c r="BG115" s="186">
        <f t="shared" si="16"/>
        <v>0</v>
      </c>
      <c r="BH115" s="186">
        <f t="shared" si="17"/>
        <v>0</v>
      </c>
      <c r="BI115" s="186">
        <f t="shared" si="18"/>
        <v>0</v>
      </c>
      <c r="BJ115" s="24" t="s">
        <v>80</v>
      </c>
      <c r="BK115" s="186">
        <f t="shared" si="19"/>
        <v>0</v>
      </c>
      <c r="BL115" s="24" t="s">
        <v>193</v>
      </c>
      <c r="BM115" s="24" t="s">
        <v>932</v>
      </c>
    </row>
    <row r="116" spans="2:65" s="1" customFormat="1" ht="69.75" customHeight="1">
      <c r="B116" s="174"/>
      <c r="C116" s="175" t="s">
        <v>72</v>
      </c>
      <c r="D116" s="175" t="s">
        <v>188</v>
      </c>
      <c r="E116" s="176" t="s">
        <v>5462</v>
      </c>
      <c r="F116" s="177" t="s">
        <v>5463</v>
      </c>
      <c r="G116" s="178" t="s">
        <v>5</v>
      </c>
      <c r="H116" s="179">
        <v>1</v>
      </c>
      <c r="I116" s="180"/>
      <c r="J116" s="181">
        <f t="shared" si="10"/>
        <v>0</v>
      </c>
      <c r="K116" s="177" t="s">
        <v>5</v>
      </c>
      <c r="L116" s="41"/>
      <c r="M116" s="182" t="s">
        <v>5</v>
      </c>
      <c r="N116" s="183" t="s">
        <v>43</v>
      </c>
      <c r="O116" s="42"/>
      <c r="P116" s="184">
        <f t="shared" si="11"/>
        <v>0</v>
      </c>
      <c r="Q116" s="184">
        <v>0</v>
      </c>
      <c r="R116" s="184">
        <f t="shared" si="12"/>
        <v>0</v>
      </c>
      <c r="S116" s="184">
        <v>0</v>
      </c>
      <c r="T116" s="185">
        <f t="shared" si="13"/>
        <v>0</v>
      </c>
      <c r="AR116" s="24" t="s">
        <v>193</v>
      </c>
      <c r="AT116" s="24" t="s">
        <v>188</v>
      </c>
      <c r="AU116" s="24" t="s">
        <v>80</v>
      </c>
      <c r="AY116" s="24" t="s">
        <v>185</v>
      </c>
      <c r="BE116" s="186">
        <f t="shared" si="14"/>
        <v>0</v>
      </c>
      <c r="BF116" s="186">
        <f t="shared" si="15"/>
        <v>0</v>
      </c>
      <c r="BG116" s="186">
        <f t="shared" si="16"/>
        <v>0</v>
      </c>
      <c r="BH116" s="186">
        <f t="shared" si="17"/>
        <v>0</v>
      </c>
      <c r="BI116" s="186">
        <f t="shared" si="18"/>
        <v>0</v>
      </c>
      <c r="BJ116" s="24" t="s">
        <v>80</v>
      </c>
      <c r="BK116" s="186">
        <f t="shared" si="19"/>
        <v>0</v>
      </c>
      <c r="BL116" s="24" t="s">
        <v>193</v>
      </c>
      <c r="BM116" s="24" t="s">
        <v>944</v>
      </c>
    </row>
    <row r="117" spans="2:65" s="1" customFormat="1" ht="57" customHeight="1">
      <c r="B117" s="174"/>
      <c r="C117" s="175" t="s">
        <v>72</v>
      </c>
      <c r="D117" s="175" t="s">
        <v>188</v>
      </c>
      <c r="E117" s="176" t="s">
        <v>5464</v>
      </c>
      <c r="F117" s="177" t="s">
        <v>5465</v>
      </c>
      <c r="G117" s="178" t="s">
        <v>5</v>
      </c>
      <c r="H117" s="179">
        <v>1</v>
      </c>
      <c r="I117" s="180"/>
      <c r="J117" s="181">
        <f t="shared" si="10"/>
        <v>0</v>
      </c>
      <c r="K117" s="177" t="s">
        <v>5</v>
      </c>
      <c r="L117" s="41"/>
      <c r="M117" s="182" t="s">
        <v>5</v>
      </c>
      <c r="N117" s="183" t="s">
        <v>43</v>
      </c>
      <c r="O117" s="42"/>
      <c r="P117" s="184">
        <f t="shared" si="11"/>
        <v>0</v>
      </c>
      <c r="Q117" s="184">
        <v>0</v>
      </c>
      <c r="R117" s="184">
        <f t="shared" si="12"/>
        <v>0</v>
      </c>
      <c r="S117" s="184">
        <v>0</v>
      </c>
      <c r="T117" s="185">
        <f t="shared" si="13"/>
        <v>0</v>
      </c>
      <c r="AR117" s="24" t="s">
        <v>193</v>
      </c>
      <c r="AT117" s="24" t="s">
        <v>188</v>
      </c>
      <c r="AU117" s="24" t="s">
        <v>80</v>
      </c>
      <c r="AY117" s="24" t="s">
        <v>185</v>
      </c>
      <c r="BE117" s="186">
        <f t="shared" si="14"/>
        <v>0</v>
      </c>
      <c r="BF117" s="186">
        <f t="shared" si="15"/>
        <v>0</v>
      </c>
      <c r="BG117" s="186">
        <f t="shared" si="16"/>
        <v>0</v>
      </c>
      <c r="BH117" s="186">
        <f t="shared" si="17"/>
        <v>0</v>
      </c>
      <c r="BI117" s="186">
        <f t="shared" si="18"/>
        <v>0</v>
      </c>
      <c r="BJ117" s="24" t="s">
        <v>80</v>
      </c>
      <c r="BK117" s="186">
        <f t="shared" si="19"/>
        <v>0</v>
      </c>
      <c r="BL117" s="24" t="s">
        <v>193</v>
      </c>
      <c r="BM117" s="24" t="s">
        <v>956</v>
      </c>
    </row>
    <row r="118" spans="2:65" s="1" customFormat="1" ht="44.25" customHeight="1">
      <c r="B118" s="174"/>
      <c r="C118" s="175" t="s">
        <v>72</v>
      </c>
      <c r="D118" s="175" t="s">
        <v>188</v>
      </c>
      <c r="E118" s="176" t="s">
        <v>5466</v>
      </c>
      <c r="F118" s="177" t="s">
        <v>5467</v>
      </c>
      <c r="G118" s="178" t="s">
        <v>5</v>
      </c>
      <c r="H118" s="179">
        <v>1</v>
      </c>
      <c r="I118" s="180"/>
      <c r="J118" s="181">
        <f t="shared" si="10"/>
        <v>0</v>
      </c>
      <c r="K118" s="177" t="s">
        <v>5</v>
      </c>
      <c r="L118" s="41"/>
      <c r="M118" s="182" t="s">
        <v>5</v>
      </c>
      <c r="N118" s="183" t="s">
        <v>43</v>
      </c>
      <c r="O118" s="42"/>
      <c r="P118" s="184">
        <f t="shared" si="11"/>
        <v>0</v>
      </c>
      <c r="Q118" s="184">
        <v>0</v>
      </c>
      <c r="R118" s="184">
        <f t="shared" si="12"/>
        <v>0</v>
      </c>
      <c r="S118" s="184">
        <v>0</v>
      </c>
      <c r="T118" s="185">
        <f t="shared" si="13"/>
        <v>0</v>
      </c>
      <c r="AR118" s="24" t="s">
        <v>193</v>
      </c>
      <c r="AT118" s="24" t="s">
        <v>188</v>
      </c>
      <c r="AU118" s="24" t="s">
        <v>80</v>
      </c>
      <c r="AY118" s="24" t="s">
        <v>185</v>
      </c>
      <c r="BE118" s="186">
        <f t="shared" si="14"/>
        <v>0</v>
      </c>
      <c r="BF118" s="186">
        <f t="shared" si="15"/>
        <v>0</v>
      </c>
      <c r="BG118" s="186">
        <f t="shared" si="16"/>
        <v>0</v>
      </c>
      <c r="BH118" s="186">
        <f t="shared" si="17"/>
        <v>0</v>
      </c>
      <c r="BI118" s="186">
        <f t="shared" si="18"/>
        <v>0</v>
      </c>
      <c r="BJ118" s="24" t="s">
        <v>80</v>
      </c>
      <c r="BK118" s="186">
        <f t="shared" si="19"/>
        <v>0</v>
      </c>
      <c r="BL118" s="24" t="s">
        <v>193</v>
      </c>
      <c r="BM118" s="24" t="s">
        <v>964</v>
      </c>
    </row>
    <row r="119" spans="2:65" s="1" customFormat="1" ht="44.25" customHeight="1">
      <c r="B119" s="174"/>
      <c r="C119" s="175" t="s">
        <v>72</v>
      </c>
      <c r="D119" s="175" t="s">
        <v>188</v>
      </c>
      <c r="E119" s="176" t="s">
        <v>5468</v>
      </c>
      <c r="F119" s="177" t="s">
        <v>5469</v>
      </c>
      <c r="G119" s="178" t="s">
        <v>5</v>
      </c>
      <c r="H119" s="179">
        <v>1</v>
      </c>
      <c r="I119" s="180"/>
      <c r="J119" s="181">
        <f t="shared" si="10"/>
        <v>0</v>
      </c>
      <c r="K119" s="177" t="s">
        <v>5</v>
      </c>
      <c r="L119" s="41"/>
      <c r="M119" s="182" t="s">
        <v>5</v>
      </c>
      <c r="N119" s="183" t="s">
        <v>43</v>
      </c>
      <c r="O119" s="42"/>
      <c r="P119" s="184">
        <f t="shared" si="11"/>
        <v>0</v>
      </c>
      <c r="Q119" s="184">
        <v>0</v>
      </c>
      <c r="R119" s="184">
        <f t="shared" si="12"/>
        <v>0</v>
      </c>
      <c r="S119" s="184">
        <v>0</v>
      </c>
      <c r="T119" s="185">
        <f t="shared" si="13"/>
        <v>0</v>
      </c>
      <c r="AR119" s="24" t="s">
        <v>193</v>
      </c>
      <c r="AT119" s="24" t="s">
        <v>188</v>
      </c>
      <c r="AU119" s="24" t="s">
        <v>80</v>
      </c>
      <c r="AY119" s="24" t="s">
        <v>185</v>
      </c>
      <c r="BE119" s="186">
        <f t="shared" si="14"/>
        <v>0</v>
      </c>
      <c r="BF119" s="186">
        <f t="shared" si="15"/>
        <v>0</v>
      </c>
      <c r="BG119" s="186">
        <f t="shared" si="16"/>
        <v>0</v>
      </c>
      <c r="BH119" s="186">
        <f t="shared" si="17"/>
        <v>0</v>
      </c>
      <c r="BI119" s="186">
        <f t="shared" si="18"/>
        <v>0</v>
      </c>
      <c r="BJ119" s="24" t="s">
        <v>80</v>
      </c>
      <c r="BK119" s="186">
        <f t="shared" si="19"/>
        <v>0</v>
      </c>
      <c r="BL119" s="24" t="s">
        <v>193</v>
      </c>
      <c r="BM119" s="24" t="s">
        <v>974</v>
      </c>
    </row>
    <row r="120" spans="2:65" s="1" customFormat="1" ht="22.5" customHeight="1">
      <c r="B120" s="174"/>
      <c r="C120" s="175" t="s">
        <v>72</v>
      </c>
      <c r="D120" s="175" t="s">
        <v>188</v>
      </c>
      <c r="E120" s="176" t="s">
        <v>5470</v>
      </c>
      <c r="F120" s="177" t="s">
        <v>5471</v>
      </c>
      <c r="G120" s="178" t="s">
        <v>5</v>
      </c>
      <c r="H120" s="179">
        <v>1</v>
      </c>
      <c r="I120" s="180"/>
      <c r="J120" s="181">
        <f t="shared" si="10"/>
        <v>0</v>
      </c>
      <c r="K120" s="177" t="s">
        <v>5</v>
      </c>
      <c r="L120" s="41"/>
      <c r="M120" s="182" t="s">
        <v>5</v>
      </c>
      <c r="N120" s="183" t="s">
        <v>43</v>
      </c>
      <c r="O120" s="42"/>
      <c r="P120" s="184">
        <f t="shared" si="11"/>
        <v>0</v>
      </c>
      <c r="Q120" s="184">
        <v>0</v>
      </c>
      <c r="R120" s="184">
        <f t="shared" si="12"/>
        <v>0</v>
      </c>
      <c r="S120" s="184">
        <v>0</v>
      </c>
      <c r="T120" s="185">
        <f t="shared" si="13"/>
        <v>0</v>
      </c>
      <c r="AR120" s="24" t="s">
        <v>193</v>
      </c>
      <c r="AT120" s="24" t="s">
        <v>188</v>
      </c>
      <c r="AU120" s="24" t="s">
        <v>80</v>
      </c>
      <c r="AY120" s="24" t="s">
        <v>185</v>
      </c>
      <c r="BE120" s="186">
        <f t="shared" si="14"/>
        <v>0</v>
      </c>
      <c r="BF120" s="186">
        <f t="shared" si="15"/>
        <v>0</v>
      </c>
      <c r="BG120" s="186">
        <f t="shared" si="16"/>
        <v>0</v>
      </c>
      <c r="BH120" s="186">
        <f t="shared" si="17"/>
        <v>0</v>
      </c>
      <c r="BI120" s="186">
        <f t="shared" si="18"/>
        <v>0</v>
      </c>
      <c r="BJ120" s="24" t="s">
        <v>80</v>
      </c>
      <c r="BK120" s="186">
        <f t="shared" si="19"/>
        <v>0</v>
      </c>
      <c r="BL120" s="24" t="s">
        <v>193</v>
      </c>
      <c r="BM120" s="24" t="s">
        <v>983</v>
      </c>
    </row>
    <row r="121" spans="2:65" s="1" customFormat="1" ht="57" customHeight="1">
      <c r="B121" s="174"/>
      <c r="C121" s="175" t="s">
        <v>72</v>
      </c>
      <c r="D121" s="175" t="s">
        <v>188</v>
      </c>
      <c r="E121" s="176" t="s">
        <v>5472</v>
      </c>
      <c r="F121" s="177" t="s">
        <v>5465</v>
      </c>
      <c r="G121" s="178" t="s">
        <v>5</v>
      </c>
      <c r="H121" s="179">
        <v>1</v>
      </c>
      <c r="I121" s="180"/>
      <c r="J121" s="181">
        <f t="shared" si="10"/>
        <v>0</v>
      </c>
      <c r="K121" s="177" t="s">
        <v>5</v>
      </c>
      <c r="L121" s="41"/>
      <c r="M121" s="182" t="s">
        <v>5</v>
      </c>
      <c r="N121" s="183" t="s">
        <v>43</v>
      </c>
      <c r="O121" s="42"/>
      <c r="P121" s="184">
        <f t="shared" si="11"/>
        <v>0</v>
      </c>
      <c r="Q121" s="184">
        <v>0</v>
      </c>
      <c r="R121" s="184">
        <f t="shared" si="12"/>
        <v>0</v>
      </c>
      <c r="S121" s="184">
        <v>0</v>
      </c>
      <c r="T121" s="185">
        <f t="shared" si="13"/>
        <v>0</v>
      </c>
      <c r="AR121" s="24" t="s">
        <v>193</v>
      </c>
      <c r="AT121" s="24" t="s">
        <v>188</v>
      </c>
      <c r="AU121" s="24" t="s">
        <v>80</v>
      </c>
      <c r="AY121" s="24" t="s">
        <v>185</v>
      </c>
      <c r="BE121" s="186">
        <f t="shared" si="14"/>
        <v>0</v>
      </c>
      <c r="BF121" s="186">
        <f t="shared" si="15"/>
        <v>0</v>
      </c>
      <c r="BG121" s="186">
        <f t="shared" si="16"/>
        <v>0</v>
      </c>
      <c r="BH121" s="186">
        <f t="shared" si="17"/>
        <v>0</v>
      </c>
      <c r="BI121" s="186">
        <f t="shared" si="18"/>
        <v>0</v>
      </c>
      <c r="BJ121" s="24" t="s">
        <v>80</v>
      </c>
      <c r="BK121" s="186">
        <f t="shared" si="19"/>
        <v>0</v>
      </c>
      <c r="BL121" s="24" t="s">
        <v>193</v>
      </c>
      <c r="BM121" s="24" t="s">
        <v>999</v>
      </c>
    </row>
    <row r="122" spans="2:65" s="1" customFormat="1" ht="44.25" customHeight="1">
      <c r="B122" s="174"/>
      <c r="C122" s="175" t="s">
        <v>72</v>
      </c>
      <c r="D122" s="175" t="s">
        <v>188</v>
      </c>
      <c r="E122" s="176" t="s">
        <v>5473</v>
      </c>
      <c r="F122" s="177" t="s">
        <v>5474</v>
      </c>
      <c r="G122" s="178" t="s">
        <v>5</v>
      </c>
      <c r="H122" s="179">
        <v>1</v>
      </c>
      <c r="I122" s="180"/>
      <c r="J122" s="181">
        <f t="shared" si="10"/>
        <v>0</v>
      </c>
      <c r="K122" s="177" t="s">
        <v>5</v>
      </c>
      <c r="L122" s="41"/>
      <c r="M122" s="182" t="s">
        <v>5</v>
      </c>
      <c r="N122" s="183" t="s">
        <v>43</v>
      </c>
      <c r="O122" s="42"/>
      <c r="P122" s="184">
        <f t="shared" si="11"/>
        <v>0</v>
      </c>
      <c r="Q122" s="184">
        <v>0</v>
      </c>
      <c r="R122" s="184">
        <f t="shared" si="12"/>
        <v>0</v>
      </c>
      <c r="S122" s="184">
        <v>0</v>
      </c>
      <c r="T122" s="185">
        <f t="shared" si="13"/>
        <v>0</v>
      </c>
      <c r="AR122" s="24" t="s">
        <v>193</v>
      </c>
      <c r="AT122" s="24" t="s">
        <v>188</v>
      </c>
      <c r="AU122" s="24" t="s">
        <v>80</v>
      </c>
      <c r="AY122" s="24" t="s">
        <v>185</v>
      </c>
      <c r="BE122" s="186">
        <f t="shared" si="14"/>
        <v>0</v>
      </c>
      <c r="BF122" s="186">
        <f t="shared" si="15"/>
        <v>0</v>
      </c>
      <c r="BG122" s="186">
        <f t="shared" si="16"/>
        <v>0</v>
      </c>
      <c r="BH122" s="186">
        <f t="shared" si="17"/>
        <v>0</v>
      </c>
      <c r="BI122" s="186">
        <f t="shared" si="18"/>
        <v>0</v>
      </c>
      <c r="BJ122" s="24" t="s">
        <v>80</v>
      </c>
      <c r="BK122" s="186">
        <f t="shared" si="19"/>
        <v>0</v>
      </c>
      <c r="BL122" s="24" t="s">
        <v>193</v>
      </c>
      <c r="BM122" s="24" t="s">
        <v>1007</v>
      </c>
    </row>
    <row r="123" spans="2:65" s="1" customFormat="1" ht="31.5" customHeight="1">
      <c r="B123" s="174"/>
      <c r="C123" s="175" t="s">
        <v>72</v>
      </c>
      <c r="D123" s="175" t="s">
        <v>188</v>
      </c>
      <c r="E123" s="176" t="s">
        <v>5475</v>
      </c>
      <c r="F123" s="177" t="s">
        <v>5476</v>
      </c>
      <c r="G123" s="178" t="s">
        <v>5</v>
      </c>
      <c r="H123" s="179">
        <v>1</v>
      </c>
      <c r="I123" s="180"/>
      <c r="J123" s="181">
        <f t="shared" si="10"/>
        <v>0</v>
      </c>
      <c r="K123" s="177" t="s">
        <v>5</v>
      </c>
      <c r="L123" s="41"/>
      <c r="M123" s="182" t="s">
        <v>5</v>
      </c>
      <c r="N123" s="183" t="s">
        <v>43</v>
      </c>
      <c r="O123" s="42"/>
      <c r="P123" s="184">
        <f t="shared" si="11"/>
        <v>0</v>
      </c>
      <c r="Q123" s="184">
        <v>0</v>
      </c>
      <c r="R123" s="184">
        <f t="shared" si="12"/>
        <v>0</v>
      </c>
      <c r="S123" s="184">
        <v>0</v>
      </c>
      <c r="T123" s="185">
        <f t="shared" si="13"/>
        <v>0</v>
      </c>
      <c r="AR123" s="24" t="s">
        <v>193</v>
      </c>
      <c r="AT123" s="24" t="s">
        <v>188</v>
      </c>
      <c r="AU123" s="24" t="s">
        <v>80</v>
      </c>
      <c r="AY123" s="24" t="s">
        <v>185</v>
      </c>
      <c r="BE123" s="186">
        <f t="shared" si="14"/>
        <v>0</v>
      </c>
      <c r="BF123" s="186">
        <f t="shared" si="15"/>
        <v>0</v>
      </c>
      <c r="BG123" s="186">
        <f t="shared" si="16"/>
        <v>0</v>
      </c>
      <c r="BH123" s="186">
        <f t="shared" si="17"/>
        <v>0</v>
      </c>
      <c r="BI123" s="186">
        <f t="shared" si="18"/>
        <v>0</v>
      </c>
      <c r="BJ123" s="24" t="s">
        <v>80</v>
      </c>
      <c r="BK123" s="186">
        <f t="shared" si="19"/>
        <v>0</v>
      </c>
      <c r="BL123" s="24" t="s">
        <v>193</v>
      </c>
      <c r="BM123" s="24" t="s">
        <v>1015</v>
      </c>
    </row>
    <row r="124" spans="2:65" s="1" customFormat="1" ht="44.25" customHeight="1">
      <c r="B124" s="174"/>
      <c r="C124" s="175" t="s">
        <v>72</v>
      </c>
      <c r="D124" s="175" t="s">
        <v>188</v>
      </c>
      <c r="E124" s="176" t="s">
        <v>5477</v>
      </c>
      <c r="F124" s="177" t="s">
        <v>5478</v>
      </c>
      <c r="G124" s="178" t="s">
        <v>5</v>
      </c>
      <c r="H124" s="179">
        <v>1</v>
      </c>
      <c r="I124" s="180"/>
      <c r="J124" s="181">
        <f t="shared" si="10"/>
        <v>0</v>
      </c>
      <c r="K124" s="177" t="s">
        <v>5</v>
      </c>
      <c r="L124" s="41"/>
      <c r="M124" s="182" t="s">
        <v>5</v>
      </c>
      <c r="N124" s="183" t="s">
        <v>43</v>
      </c>
      <c r="O124" s="42"/>
      <c r="P124" s="184">
        <f t="shared" si="11"/>
        <v>0</v>
      </c>
      <c r="Q124" s="184">
        <v>0</v>
      </c>
      <c r="R124" s="184">
        <f t="shared" si="12"/>
        <v>0</v>
      </c>
      <c r="S124" s="184">
        <v>0</v>
      </c>
      <c r="T124" s="185">
        <f t="shared" si="13"/>
        <v>0</v>
      </c>
      <c r="AR124" s="24" t="s">
        <v>193</v>
      </c>
      <c r="AT124" s="24" t="s">
        <v>188</v>
      </c>
      <c r="AU124" s="24" t="s">
        <v>80</v>
      </c>
      <c r="AY124" s="24" t="s">
        <v>185</v>
      </c>
      <c r="BE124" s="186">
        <f t="shared" si="14"/>
        <v>0</v>
      </c>
      <c r="BF124" s="186">
        <f t="shared" si="15"/>
        <v>0</v>
      </c>
      <c r="BG124" s="186">
        <f t="shared" si="16"/>
        <v>0</v>
      </c>
      <c r="BH124" s="186">
        <f t="shared" si="17"/>
        <v>0</v>
      </c>
      <c r="BI124" s="186">
        <f t="shared" si="18"/>
        <v>0</v>
      </c>
      <c r="BJ124" s="24" t="s">
        <v>80</v>
      </c>
      <c r="BK124" s="186">
        <f t="shared" si="19"/>
        <v>0</v>
      </c>
      <c r="BL124" s="24" t="s">
        <v>193</v>
      </c>
      <c r="BM124" s="24" t="s">
        <v>1023</v>
      </c>
    </row>
    <row r="125" spans="2:65" s="10" customFormat="1" ht="37.35" customHeight="1">
      <c r="B125" s="160"/>
      <c r="D125" s="171" t="s">
        <v>71</v>
      </c>
      <c r="E125" s="240" t="s">
        <v>5479</v>
      </c>
      <c r="F125" s="240" t="s">
        <v>5480</v>
      </c>
      <c r="I125" s="163"/>
      <c r="J125" s="241">
        <f>BK125</f>
        <v>0</v>
      </c>
      <c r="L125" s="160"/>
      <c r="M125" s="165"/>
      <c r="N125" s="166"/>
      <c r="O125" s="166"/>
      <c r="P125" s="167">
        <f>SUM(P126:P131)</f>
        <v>0</v>
      </c>
      <c r="Q125" s="166"/>
      <c r="R125" s="167">
        <f>SUM(R126:R131)</f>
        <v>0</v>
      </c>
      <c r="S125" s="166"/>
      <c r="T125" s="168">
        <f>SUM(T126:T131)</f>
        <v>0</v>
      </c>
      <c r="AR125" s="161" t="s">
        <v>80</v>
      </c>
      <c r="AT125" s="169" t="s">
        <v>71</v>
      </c>
      <c r="AU125" s="169" t="s">
        <v>72</v>
      </c>
      <c r="AY125" s="161" t="s">
        <v>185</v>
      </c>
      <c r="BK125" s="170">
        <f>SUM(BK126:BK131)</f>
        <v>0</v>
      </c>
    </row>
    <row r="126" spans="2:65" s="1" customFormat="1" ht="44.25" customHeight="1">
      <c r="B126" s="174"/>
      <c r="C126" s="175" t="s">
        <v>72</v>
      </c>
      <c r="D126" s="175" t="s">
        <v>188</v>
      </c>
      <c r="E126" s="176" t="s">
        <v>5481</v>
      </c>
      <c r="F126" s="177" t="s">
        <v>5482</v>
      </c>
      <c r="G126" s="178" t="s">
        <v>5</v>
      </c>
      <c r="H126" s="179">
        <v>1</v>
      </c>
      <c r="I126" s="180"/>
      <c r="J126" s="181">
        <f t="shared" ref="J126:J131" si="20">ROUND(I126*H126,2)</f>
        <v>0</v>
      </c>
      <c r="K126" s="177" t="s">
        <v>5</v>
      </c>
      <c r="L126" s="41"/>
      <c r="M126" s="182" t="s">
        <v>5</v>
      </c>
      <c r="N126" s="183" t="s">
        <v>43</v>
      </c>
      <c r="O126" s="42"/>
      <c r="P126" s="184">
        <f t="shared" ref="P126:P131" si="21">O126*H126</f>
        <v>0</v>
      </c>
      <c r="Q126" s="184">
        <v>0</v>
      </c>
      <c r="R126" s="184">
        <f t="shared" ref="R126:R131" si="22">Q126*H126</f>
        <v>0</v>
      </c>
      <c r="S126" s="184">
        <v>0</v>
      </c>
      <c r="T126" s="185">
        <f t="shared" ref="T126:T131" si="23">S126*H126</f>
        <v>0</v>
      </c>
      <c r="AR126" s="24" t="s">
        <v>193</v>
      </c>
      <c r="AT126" s="24" t="s">
        <v>188</v>
      </c>
      <c r="AU126" s="24" t="s">
        <v>80</v>
      </c>
      <c r="AY126" s="24" t="s">
        <v>185</v>
      </c>
      <c r="BE126" s="186">
        <f t="shared" ref="BE126:BE131" si="24">IF(N126="základní",J126,0)</f>
        <v>0</v>
      </c>
      <c r="BF126" s="186">
        <f t="shared" ref="BF126:BF131" si="25">IF(N126="snížená",J126,0)</f>
        <v>0</v>
      </c>
      <c r="BG126" s="186">
        <f t="shared" ref="BG126:BG131" si="26">IF(N126="zákl. přenesená",J126,0)</f>
        <v>0</v>
      </c>
      <c r="BH126" s="186">
        <f t="shared" ref="BH126:BH131" si="27">IF(N126="sníž. přenesená",J126,0)</f>
        <v>0</v>
      </c>
      <c r="BI126" s="186">
        <f t="shared" ref="BI126:BI131" si="28">IF(N126="nulová",J126,0)</f>
        <v>0</v>
      </c>
      <c r="BJ126" s="24" t="s">
        <v>80</v>
      </c>
      <c r="BK126" s="186">
        <f t="shared" ref="BK126:BK131" si="29">ROUND(I126*H126,2)</f>
        <v>0</v>
      </c>
      <c r="BL126" s="24" t="s">
        <v>193</v>
      </c>
      <c r="BM126" s="24" t="s">
        <v>1031</v>
      </c>
    </row>
    <row r="127" spans="2:65" s="1" customFormat="1" ht="44.25" customHeight="1">
      <c r="B127" s="174"/>
      <c r="C127" s="175" t="s">
        <v>72</v>
      </c>
      <c r="D127" s="175" t="s">
        <v>188</v>
      </c>
      <c r="E127" s="176" t="s">
        <v>5483</v>
      </c>
      <c r="F127" s="177" t="s">
        <v>5469</v>
      </c>
      <c r="G127" s="178" t="s">
        <v>5</v>
      </c>
      <c r="H127" s="179">
        <v>1</v>
      </c>
      <c r="I127" s="180"/>
      <c r="J127" s="181">
        <f t="shared" si="20"/>
        <v>0</v>
      </c>
      <c r="K127" s="177" t="s">
        <v>5</v>
      </c>
      <c r="L127" s="41"/>
      <c r="M127" s="182" t="s">
        <v>5</v>
      </c>
      <c r="N127" s="183" t="s">
        <v>43</v>
      </c>
      <c r="O127" s="42"/>
      <c r="P127" s="184">
        <f t="shared" si="21"/>
        <v>0</v>
      </c>
      <c r="Q127" s="184">
        <v>0</v>
      </c>
      <c r="R127" s="184">
        <f t="shared" si="22"/>
        <v>0</v>
      </c>
      <c r="S127" s="184">
        <v>0</v>
      </c>
      <c r="T127" s="185">
        <f t="shared" si="23"/>
        <v>0</v>
      </c>
      <c r="AR127" s="24" t="s">
        <v>193</v>
      </c>
      <c r="AT127" s="24" t="s">
        <v>188</v>
      </c>
      <c r="AU127" s="24" t="s">
        <v>80</v>
      </c>
      <c r="AY127" s="24" t="s">
        <v>185</v>
      </c>
      <c r="BE127" s="186">
        <f t="shared" si="24"/>
        <v>0</v>
      </c>
      <c r="BF127" s="186">
        <f t="shared" si="25"/>
        <v>0</v>
      </c>
      <c r="BG127" s="186">
        <f t="shared" si="26"/>
        <v>0</v>
      </c>
      <c r="BH127" s="186">
        <f t="shared" si="27"/>
        <v>0</v>
      </c>
      <c r="BI127" s="186">
        <f t="shared" si="28"/>
        <v>0</v>
      </c>
      <c r="BJ127" s="24" t="s">
        <v>80</v>
      </c>
      <c r="BK127" s="186">
        <f t="shared" si="29"/>
        <v>0</v>
      </c>
      <c r="BL127" s="24" t="s">
        <v>193</v>
      </c>
      <c r="BM127" s="24" t="s">
        <v>1039</v>
      </c>
    </row>
    <row r="128" spans="2:65" s="1" customFormat="1" ht="22.5" customHeight="1">
      <c r="B128" s="174"/>
      <c r="C128" s="175" t="s">
        <v>72</v>
      </c>
      <c r="D128" s="175" t="s">
        <v>188</v>
      </c>
      <c r="E128" s="176" t="s">
        <v>5484</v>
      </c>
      <c r="F128" s="177" t="s">
        <v>5485</v>
      </c>
      <c r="G128" s="178" t="s">
        <v>5</v>
      </c>
      <c r="H128" s="179">
        <v>1</v>
      </c>
      <c r="I128" s="180"/>
      <c r="J128" s="181">
        <f t="shared" si="20"/>
        <v>0</v>
      </c>
      <c r="K128" s="177" t="s">
        <v>5</v>
      </c>
      <c r="L128" s="41"/>
      <c r="M128" s="182" t="s">
        <v>5</v>
      </c>
      <c r="N128" s="183" t="s">
        <v>43</v>
      </c>
      <c r="O128" s="42"/>
      <c r="P128" s="184">
        <f t="shared" si="21"/>
        <v>0</v>
      </c>
      <c r="Q128" s="184">
        <v>0</v>
      </c>
      <c r="R128" s="184">
        <f t="shared" si="22"/>
        <v>0</v>
      </c>
      <c r="S128" s="184">
        <v>0</v>
      </c>
      <c r="T128" s="185">
        <f t="shared" si="23"/>
        <v>0</v>
      </c>
      <c r="AR128" s="24" t="s">
        <v>193</v>
      </c>
      <c r="AT128" s="24" t="s">
        <v>188</v>
      </c>
      <c r="AU128" s="24" t="s">
        <v>80</v>
      </c>
      <c r="AY128" s="24" t="s">
        <v>185</v>
      </c>
      <c r="BE128" s="186">
        <f t="shared" si="24"/>
        <v>0</v>
      </c>
      <c r="BF128" s="186">
        <f t="shared" si="25"/>
        <v>0</v>
      </c>
      <c r="BG128" s="186">
        <f t="shared" si="26"/>
        <v>0</v>
      </c>
      <c r="BH128" s="186">
        <f t="shared" si="27"/>
        <v>0</v>
      </c>
      <c r="BI128" s="186">
        <f t="shared" si="28"/>
        <v>0</v>
      </c>
      <c r="BJ128" s="24" t="s">
        <v>80</v>
      </c>
      <c r="BK128" s="186">
        <f t="shared" si="29"/>
        <v>0</v>
      </c>
      <c r="BL128" s="24" t="s">
        <v>193</v>
      </c>
      <c r="BM128" s="24" t="s">
        <v>1048</v>
      </c>
    </row>
    <row r="129" spans="2:65" s="1" customFormat="1" ht="57" customHeight="1">
      <c r="B129" s="174"/>
      <c r="C129" s="175" t="s">
        <v>72</v>
      </c>
      <c r="D129" s="175" t="s">
        <v>188</v>
      </c>
      <c r="E129" s="176" t="s">
        <v>5486</v>
      </c>
      <c r="F129" s="177" t="s">
        <v>5465</v>
      </c>
      <c r="G129" s="178" t="s">
        <v>5</v>
      </c>
      <c r="H129" s="179">
        <v>1</v>
      </c>
      <c r="I129" s="180"/>
      <c r="J129" s="181">
        <f t="shared" si="20"/>
        <v>0</v>
      </c>
      <c r="K129" s="177" t="s">
        <v>5</v>
      </c>
      <c r="L129" s="41"/>
      <c r="M129" s="182" t="s">
        <v>5</v>
      </c>
      <c r="N129" s="183" t="s">
        <v>43</v>
      </c>
      <c r="O129" s="42"/>
      <c r="P129" s="184">
        <f t="shared" si="21"/>
        <v>0</v>
      </c>
      <c r="Q129" s="184">
        <v>0</v>
      </c>
      <c r="R129" s="184">
        <f t="shared" si="22"/>
        <v>0</v>
      </c>
      <c r="S129" s="184">
        <v>0</v>
      </c>
      <c r="T129" s="185">
        <f t="shared" si="23"/>
        <v>0</v>
      </c>
      <c r="AR129" s="24" t="s">
        <v>193</v>
      </c>
      <c r="AT129" s="24" t="s">
        <v>188</v>
      </c>
      <c r="AU129" s="24" t="s">
        <v>80</v>
      </c>
      <c r="AY129" s="24" t="s">
        <v>185</v>
      </c>
      <c r="BE129" s="186">
        <f t="shared" si="24"/>
        <v>0</v>
      </c>
      <c r="BF129" s="186">
        <f t="shared" si="25"/>
        <v>0</v>
      </c>
      <c r="BG129" s="186">
        <f t="shared" si="26"/>
        <v>0</v>
      </c>
      <c r="BH129" s="186">
        <f t="shared" si="27"/>
        <v>0</v>
      </c>
      <c r="BI129" s="186">
        <f t="shared" si="28"/>
        <v>0</v>
      </c>
      <c r="BJ129" s="24" t="s">
        <v>80</v>
      </c>
      <c r="BK129" s="186">
        <f t="shared" si="29"/>
        <v>0</v>
      </c>
      <c r="BL129" s="24" t="s">
        <v>193</v>
      </c>
      <c r="BM129" s="24" t="s">
        <v>1057</v>
      </c>
    </row>
    <row r="130" spans="2:65" s="1" customFormat="1" ht="22.5" customHeight="1">
      <c r="B130" s="174"/>
      <c r="C130" s="175" t="s">
        <v>72</v>
      </c>
      <c r="D130" s="175" t="s">
        <v>188</v>
      </c>
      <c r="E130" s="176" t="s">
        <v>5487</v>
      </c>
      <c r="F130" s="177" t="s">
        <v>5488</v>
      </c>
      <c r="G130" s="178" t="s">
        <v>5</v>
      </c>
      <c r="H130" s="179">
        <v>1</v>
      </c>
      <c r="I130" s="180"/>
      <c r="J130" s="181">
        <f t="shared" si="20"/>
        <v>0</v>
      </c>
      <c r="K130" s="177" t="s">
        <v>5</v>
      </c>
      <c r="L130" s="41"/>
      <c r="M130" s="182" t="s">
        <v>5</v>
      </c>
      <c r="N130" s="183" t="s">
        <v>43</v>
      </c>
      <c r="O130" s="42"/>
      <c r="P130" s="184">
        <f t="shared" si="21"/>
        <v>0</v>
      </c>
      <c r="Q130" s="184">
        <v>0</v>
      </c>
      <c r="R130" s="184">
        <f t="shared" si="22"/>
        <v>0</v>
      </c>
      <c r="S130" s="184">
        <v>0</v>
      </c>
      <c r="T130" s="185">
        <f t="shared" si="23"/>
        <v>0</v>
      </c>
      <c r="AR130" s="24" t="s">
        <v>193</v>
      </c>
      <c r="AT130" s="24" t="s">
        <v>188</v>
      </c>
      <c r="AU130" s="24" t="s">
        <v>80</v>
      </c>
      <c r="AY130" s="24" t="s">
        <v>185</v>
      </c>
      <c r="BE130" s="186">
        <f t="shared" si="24"/>
        <v>0</v>
      </c>
      <c r="BF130" s="186">
        <f t="shared" si="25"/>
        <v>0</v>
      </c>
      <c r="BG130" s="186">
        <f t="shared" si="26"/>
        <v>0</v>
      </c>
      <c r="BH130" s="186">
        <f t="shared" si="27"/>
        <v>0</v>
      </c>
      <c r="BI130" s="186">
        <f t="shared" si="28"/>
        <v>0</v>
      </c>
      <c r="BJ130" s="24" t="s">
        <v>80</v>
      </c>
      <c r="BK130" s="186">
        <f t="shared" si="29"/>
        <v>0</v>
      </c>
      <c r="BL130" s="24" t="s">
        <v>193</v>
      </c>
      <c r="BM130" s="24" t="s">
        <v>1068</v>
      </c>
    </row>
    <row r="131" spans="2:65" s="1" customFormat="1" ht="31.5" customHeight="1">
      <c r="B131" s="174"/>
      <c r="C131" s="175" t="s">
        <v>72</v>
      </c>
      <c r="D131" s="175" t="s">
        <v>188</v>
      </c>
      <c r="E131" s="176" t="s">
        <v>5489</v>
      </c>
      <c r="F131" s="177" t="s">
        <v>5490</v>
      </c>
      <c r="G131" s="178" t="s">
        <v>5</v>
      </c>
      <c r="H131" s="179">
        <v>1</v>
      </c>
      <c r="I131" s="180"/>
      <c r="J131" s="181">
        <f t="shared" si="20"/>
        <v>0</v>
      </c>
      <c r="K131" s="177" t="s">
        <v>5</v>
      </c>
      <c r="L131" s="41"/>
      <c r="M131" s="182" t="s">
        <v>5</v>
      </c>
      <c r="N131" s="183" t="s">
        <v>43</v>
      </c>
      <c r="O131" s="42"/>
      <c r="P131" s="184">
        <f t="shared" si="21"/>
        <v>0</v>
      </c>
      <c r="Q131" s="184">
        <v>0</v>
      </c>
      <c r="R131" s="184">
        <f t="shared" si="22"/>
        <v>0</v>
      </c>
      <c r="S131" s="184">
        <v>0</v>
      </c>
      <c r="T131" s="185">
        <f t="shared" si="23"/>
        <v>0</v>
      </c>
      <c r="AR131" s="24" t="s">
        <v>193</v>
      </c>
      <c r="AT131" s="24" t="s">
        <v>188</v>
      </c>
      <c r="AU131" s="24" t="s">
        <v>80</v>
      </c>
      <c r="AY131" s="24" t="s">
        <v>185</v>
      </c>
      <c r="BE131" s="186">
        <f t="shared" si="24"/>
        <v>0</v>
      </c>
      <c r="BF131" s="186">
        <f t="shared" si="25"/>
        <v>0</v>
      </c>
      <c r="BG131" s="186">
        <f t="shared" si="26"/>
        <v>0</v>
      </c>
      <c r="BH131" s="186">
        <f t="shared" si="27"/>
        <v>0</v>
      </c>
      <c r="BI131" s="186">
        <f t="shared" si="28"/>
        <v>0</v>
      </c>
      <c r="BJ131" s="24" t="s">
        <v>80</v>
      </c>
      <c r="BK131" s="186">
        <f t="shared" si="29"/>
        <v>0</v>
      </c>
      <c r="BL131" s="24" t="s">
        <v>193</v>
      </c>
      <c r="BM131" s="24" t="s">
        <v>1077</v>
      </c>
    </row>
    <row r="132" spans="2:65" s="10" customFormat="1" ht="37.35" customHeight="1">
      <c r="B132" s="160"/>
      <c r="D132" s="171" t="s">
        <v>71</v>
      </c>
      <c r="E132" s="240" t="s">
        <v>5491</v>
      </c>
      <c r="F132" s="240" t="s">
        <v>5492</v>
      </c>
      <c r="I132" s="163"/>
      <c r="J132" s="241">
        <f>BK132</f>
        <v>0</v>
      </c>
      <c r="L132" s="160"/>
      <c r="M132" s="165"/>
      <c r="N132" s="166"/>
      <c r="O132" s="166"/>
      <c r="P132" s="167">
        <f>SUM(P133:P139)</f>
        <v>0</v>
      </c>
      <c r="Q132" s="166"/>
      <c r="R132" s="167">
        <f>SUM(R133:R139)</f>
        <v>0</v>
      </c>
      <c r="S132" s="166"/>
      <c r="T132" s="168">
        <f>SUM(T133:T139)</f>
        <v>0</v>
      </c>
      <c r="AR132" s="161" t="s">
        <v>80</v>
      </c>
      <c r="AT132" s="169" t="s">
        <v>71</v>
      </c>
      <c r="AU132" s="169" t="s">
        <v>72</v>
      </c>
      <c r="AY132" s="161" t="s">
        <v>185</v>
      </c>
      <c r="BK132" s="170">
        <f>SUM(BK133:BK139)</f>
        <v>0</v>
      </c>
    </row>
    <row r="133" spans="2:65" s="1" customFormat="1" ht="31.5" customHeight="1">
      <c r="B133" s="174"/>
      <c r="C133" s="175" t="s">
        <v>72</v>
      </c>
      <c r="D133" s="175" t="s">
        <v>188</v>
      </c>
      <c r="E133" s="176" t="s">
        <v>5493</v>
      </c>
      <c r="F133" s="177" t="s">
        <v>5494</v>
      </c>
      <c r="G133" s="178" t="s">
        <v>5</v>
      </c>
      <c r="H133" s="179">
        <v>1</v>
      </c>
      <c r="I133" s="180"/>
      <c r="J133" s="181">
        <f t="shared" ref="J133:J139" si="30">ROUND(I133*H133,2)</f>
        <v>0</v>
      </c>
      <c r="K133" s="177" t="s">
        <v>5</v>
      </c>
      <c r="L133" s="41"/>
      <c r="M133" s="182" t="s">
        <v>5</v>
      </c>
      <c r="N133" s="183" t="s">
        <v>43</v>
      </c>
      <c r="O133" s="42"/>
      <c r="P133" s="184">
        <f t="shared" ref="P133:P139" si="31">O133*H133</f>
        <v>0</v>
      </c>
      <c r="Q133" s="184">
        <v>0</v>
      </c>
      <c r="R133" s="184">
        <f t="shared" ref="R133:R139" si="32">Q133*H133</f>
        <v>0</v>
      </c>
      <c r="S133" s="184">
        <v>0</v>
      </c>
      <c r="T133" s="185">
        <f t="shared" ref="T133:T139" si="33">S133*H133</f>
        <v>0</v>
      </c>
      <c r="AR133" s="24" t="s">
        <v>193</v>
      </c>
      <c r="AT133" s="24" t="s">
        <v>188</v>
      </c>
      <c r="AU133" s="24" t="s">
        <v>80</v>
      </c>
      <c r="AY133" s="24" t="s">
        <v>185</v>
      </c>
      <c r="BE133" s="186">
        <f t="shared" ref="BE133:BE139" si="34">IF(N133="základní",J133,0)</f>
        <v>0</v>
      </c>
      <c r="BF133" s="186">
        <f t="shared" ref="BF133:BF139" si="35">IF(N133="snížená",J133,0)</f>
        <v>0</v>
      </c>
      <c r="BG133" s="186">
        <f t="shared" ref="BG133:BG139" si="36">IF(N133="zákl. přenesená",J133,0)</f>
        <v>0</v>
      </c>
      <c r="BH133" s="186">
        <f t="shared" ref="BH133:BH139" si="37">IF(N133="sníž. přenesená",J133,0)</f>
        <v>0</v>
      </c>
      <c r="BI133" s="186">
        <f t="shared" ref="BI133:BI139" si="38">IF(N133="nulová",J133,0)</f>
        <v>0</v>
      </c>
      <c r="BJ133" s="24" t="s">
        <v>80</v>
      </c>
      <c r="BK133" s="186">
        <f t="shared" ref="BK133:BK139" si="39">ROUND(I133*H133,2)</f>
        <v>0</v>
      </c>
      <c r="BL133" s="24" t="s">
        <v>193</v>
      </c>
      <c r="BM133" s="24" t="s">
        <v>1085</v>
      </c>
    </row>
    <row r="134" spans="2:65" s="1" customFormat="1" ht="44.25" customHeight="1">
      <c r="B134" s="174"/>
      <c r="C134" s="175" t="s">
        <v>72</v>
      </c>
      <c r="D134" s="175" t="s">
        <v>188</v>
      </c>
      <c r="E134" s="176" t="s">
        <v>5495</v>
      </c>
      <c r="F134" s="177" t="s">
        <v>5496</v>
      </c>
      <c r="G134" s="178" t="s">
        <v>5</v>
      </c>
      <c r="H134" s="179">
        <v>1</v>
      </c>
      <c r="I134" s="180"/>
      <c r="J134" s="181">
        <f t="shared" si="30"/>
        <v>0</v>
      </c>
      <c r="K134" s="177" t="s">
        <v>5</v>
      </c>
      <c r="L134" s="41"/>
      <c r="M134" s="182" t="s">
        <v>5</v>
      </c>
      <c r="N134" s="183" t="s">
        <v>43</v>
      </c>
      <c r="O134" s="42"/>
      <c r="P134" s="184">
        <f t="shared" si="31"/>
        <v>0</v>
      </c>
      <c r="Q134" s="184">
        <v>0</v>
      </c>
      <c r="R134" s="184">
        <f t="shared" si="32"/>
        <v>0</v>
      </c>
      <c r="S134" s="184">
        <v>0</v>
      </c>
      <c r="T134" s="185">
        <f t="shared" si="33"/>
        <v>0</v>
      </c>
      <c r="AR134" s="24" t="s">
        <v>193</v>
      </c>
      <c r="AT134" s="24" t="s">
        <v>188</v>
      </c>
      <c r="AU134" s="24" t="s">
        <v>80</v>
      </c>
      <c r="AY134" s="24" t="s">
        <v>185</v>
      </c>
      <c r="BE134" s="186">
        <f t="shared" si="34"/>
        <v>0</v>
      </c>
      <c r="BF134" s="186">
        <f t="shared" si="35"/>
        <v>0</v>
      </c>
      <c r="BG134" s="186">
        <f t="shared" si="36"/>
        <v>0</v>
      </c>
      <c r="BH134" s="186">
        <f t="shared" si="37"/>
        <v>0</v>
      </c>
      <c r="BI134" s="186">
        <f t="shared" si="38"/>
        <v>0</v>
      </c>
      <c r="BJ134" s="24" t="s">
        <v>80</v>
      </c>
      <c r="BK134" s="186">
        <f t="shared" si="39"/>
        <v>0</v>
      </c>
      <c r="BL134" s="24" t="s">
        <v>193</v>
      </c>
      <c r="BM134" s="24" t="s">
        <v>1096</v>
      </c>
    </row>
    <row r="135" spans="2:65" s="1" customFormat="1" ht="44.25" customHeight="1">
      <c r="B135" s="174"/>
      <c r="C135" s="175" t="s">
        <v>72</v>
      </c>
      <c r="D135" s="175" t="s">
        <v>188</v>
      </c>
      <c r="E135" s="176" t="s">
        <v>5497</v>
      </c>
      <c r="F135" s="177" t="s">
        <v>5498</v>
      </c>
      <c r="G135" s="178" t="s">
        <v>5</v>
      </c>
      <c r="H135" s="179">
        <v>1</v>
      </c>
      <c r="I135" s="180"/>
      <c r="J135" s="181">
        <f t="shared" si="30"/>
        <v>0</v>
      </c>
      <c r="K135" s="177" t="s">
        <v>5</v>
      </c>
      <c r="L135" s="41"/>
      <c r="M135" s="182" t="s">
        <v>5</v>
      </c>
      <c r="N135" s="183" t="s">
        <v>43</v>
      </c>
      <c r="O135" s="42"/>
      <c r="P135" s="184">
        <f t="shared" si="31"/>
        <v>0</v>
      </c>
      <c r="Q135" s="184">
        <v>0</v>
      </c>
      <c r="R135" s="184">
        <f t="shared" si="32"/>
        <v>0</v>
      </c>
      <c r="S135" s="184">
        <v>0</v>
      </c>
      <c r="T135" s="185">
        <f t="shared" si="33"/>
        <v>0</v>
      </c>
      <c r="AR135" s="24" t="s">
        <v>193</v>
      </c>
      <c r="AT135" s="24" t="s">
        <v>188</v>
      </c>
      <c r="AU135" s="24" t="s">
        <v>80</v>
      </c>
      <c r="AY135" s="24" t="s">
        <v>185</v>
      </c>
      <c r="BE135" s="186">
        <f t="shared" si="34"/>
        <v>0</v>
      </c>
      <c r="BF135" s="186">
        <f t="shared" si="35"/>
        <v>0</v>
      </c>
      <c r="BG135" s="186">
        <f t="shared" si="36"/>
        <v>0</v>
      </c>
      <c r="BH135" s="186">
        <f t="shared" si="37"/>
        <v>0</v>
      </c>
      <c r="BI135" s="186">
        <f t="shared" si="38"/>
        <v>0</v>
      </c>
      <c r="BJ135" s="24" t="s">
        <v>80</v>
      </c>
      <c r="BK135" s="186">
        <f t="shared" si="39"/>
        <v>0</v>
      </c>
      <c r="BL135" s="24" t="s">
        <v>193</v>
      </c>
      <c r="BM135" s="24" t="s">
        <v>1106</v>
      </c>
    </row>
    <row r="136" spans="2:65" s="1" customFormat="1" ht="31.5" customHeight="1">
      <c r="B136" s="174"/>
      <c r="C136" s="175" t="s">
        <v>72</v>
      </c>
      <c r="D136" s="175" t="s">
        <v>188</v>
      </c>
      <c r="E136" s="176" t="s">
        <v>5499</v>
      </c>
      <c r="F136" s="177" t="s">
        <v>5500</v>
      </c>
      <c r="G136" s="178" t="s">
        <v>5</v>
      </c>
      <c r="H136" s="179">
        <v>2</v>
      </c>
      <c r="I136" s="180"/>
      <c r="J136" s="181">
        <f t="shared" si="30"/>
        <v>0</v>
      </c>
      <c r="K136" s="177" t="s">
        <v>5</v>
      </c>
      <c r="L136" s="41"/>
      <c r="M136" s="182" t="s">
        <v>5</v>
      </c>
      <c r="N136" s="183" t="s">
        <v>43</v>
      </c>
      <c r="O136" s="42"/>
      <c r="P136" s="184">
        <f t="shared" si="31"/>
        <v>0</v>
      </c>
      <c r="Q136" s="184">
        <v>0</v>
      </c>
      <c r="R136" s="184">
        <f t="shared" si="32"/>
        <v>0</v>
      </c>
      <c r="S136" s="184">
        <v>0</v>
      </c>
      <c r="T136" s="185">
        <f t="shared" si="33"/>
        <v>0</v>
      </c>
      <c r="AR136" s="24" t="s">
        <v>193</v>
      </c>
      <c r="AT136" s="24" t="s">
        <v>188</v>
      </c>
      <c r="AU136" s="24" t="s">
        <v>80</v>
      </c>
      <c r="AY136" s="24" t="s">
        <v>185</v>
      </c>
      <c r="BE136" s="186">
        <f t="shared" si="34"/>
        <v>0</v>
      </c>
      <c r="BF136" s="186">
        <f t="shared" si="35"/>
        <v>0</v>
      </c>
      <c r="BG136" s="186">
        <f t="shared" si="36"/>
        <v>0</v>
      </c>
      <c r="BH136" s="186">
        <f t="shared" si="37"/>
        <v>0</v>
      </c>
      <c r="BI136" s="186">
        <f t="shared" si="38"/>
        <v>0</v>
      </c>
      <c r="BJ136" s="24" t="s">
        <v>80</v>
      </c>
      <c r="BK136" s="186">
        <f t="shared" si="39"/>
        <v>0</v>
      </c>
      <c r="BL136" s="24" t="s">
        <v>193</v>
      </c>
      <c r="BM136" s="24" t="s">
        <v>1115</v>
      </c>
    </row>
    <row r="137" spans="2:65" s="1" customFormat="1" ht="22.5" customHeight="1">
      <c r="B137" s="174"/>
      <c r="C137" s="175" t="s">
        <v>72</v>
      </c>
      <c r="D137" s="175" t="s">
        <v>188</v>
      </c>
      <c r="E137" s="176" t="s">
        <v>5501</v>
      </c>
      <c r="F137" s="177" t="s">
        <v>5502</v>
      </c>
      <c r="G137" s="178" t="s">
        <v>5</v>
      </c>
      <c r="H137" s="179">
        <v>1</v>
      </c>
      <c r="I137" s="180"/>
      <c r="J137" s="181">
        <f t="shared" si="30"/>
        <v>0</v>
      </c>
      <c r="K137" s="177" t="s">
        <v>5</v>
      </c>
      <c r="L137" s="41"/>
      <c r="M137" s="182" t="s">
        <v>5</v>
      </c>
      <c r="N137" s="183" t="s">
        <v>43</v>
      </c>
      <c r="O137" s="42"/>
      <c r="P137" s="184">
        <f t="shared" si="31"/>
        <v>0</v>
      </c>
      <c r="Q137" s="184">
        <v>0</v>
      </c>
      <c r="R137" s="184">
        <f t="shared" si="32"/>
        <v>0</v>
      </c>
      <c r="S137" s="184">
        <v>0</v>
      </c>
      <c r="T137" s="185">
        <f t="shared" si="33"/>
        <v>0</v>
      </c>
      <c r="AR137" s="24" t="s">
        <v>193</v>
      </c>
      <c r="AT137" s="24" t="s">
        <v>188</v>
      </c>
      <c r="AU137" s="24" t="s">
        <v>80</v>
      </c>
      <c r="AY137" s="24" t="s">
        <v>185</v>
      </c>
      <c r="BE137" s="186">
        <f t="shared" si="34"/>
        <v>0</v>
      </c>
      <c r="BF137" s="186">
        <f t="shared" si="35"/>
        <v>0</v>
      </c>
      <c r="BG137" s="186">
        <f t="shared" si="36"/>
        <v>0</v>
      </c>
      <c r="BH137" s="186">
        <f t="shared" si="37"/>
        <v>0</v>
      </c>
      <c r="BI137" s="186">
        <f t="shared" si="38"/>
        <v>0</v>
      </c>
      <c r="BJ137" s="24" t="s">
        <v>80</v>
      </c>
      <c r="BK137" s="186">
        <f t="shared" si="39"/>
        <v>0</v>
      </c>
      <c r="BL137" s="24" t="s">
        <v>193</v>
      </c>
      <c r="BM137" s="24" t="s">
        <v>668</v>
      </c>
    </row>
    <row r="138" spans="2:65" s="1" customFormat="1" ht="31.5" customHeight="1">
      <c r="B138" s="174"/>
      <c r="C138" s="175" t="s">
        <v>72</v>
      </c>
      <c r="D138" s="175" t="s">
        <v>188</v>
      </c>
      <c r="E138" s="176" t="s">
        <v>5503</v>
      </c>
      <c r="F138" s="177" t="s">
        <v>5504</v>
      </c>
      <c r="G138" s="178" t="s">
        <v>5</v>
      </c>
      <c r="H138" s="179">
        <v>1</v>
      </c>
      <c r="I138" s="180"/>
      <c r="J138" s="181">
        <f t="shared" si="30"/>
        <v>0</v>
      </c>
      <c r="K138" s="177" t="s">
        <v>5</v>
      </c>
      <c r="L138" s="41"/>
      <c r="M138" s="182" t="s">
        <v>5</v>
      </c>
      <c r="N138" s="183" t="s">
        <v>43</v>
      </c>
      <c r="O138" s="42"/>
      <c r="P138" s="184">
        <f t="shared" si="31"/>
        <v>0</v>
      </c>
      <c r="Q138" s="184">
        <v>0</v>
      </c>
      <c r="R138" s="184">
        <f t="shared" si="32"/>
        <v>0</v>
      </c>
      <c r="S138" s="184">
        <v>0</v>
      </c>
      <c r="T138" s="185">
        <f t="shared" si="33"/>
        <v>0</v>
      </c>
      <c r="AR138" s="24" t="s">
        <v>193</v>
      </c>
      <c r="AT138" s="24" t="s">
        <v>188</v>
      </c>
      <c r="AU138" s="24" t="s">
        <v>80</v>
      </c>
      <c r="AY138" s="24" t="s">
        <v>185</v>
      </c>
      <c r="BE138" s="186">
        <f t="shared" si="34"/>
        <v>0</v>
      </c>
      <c r="BF138" s="186">
        <f t="shared" si="35"/>
        <v>0</v>
      </c>
      <c r="BG138" s="186">
        <f t="shared" si="36"/>
        <v>0</v>
      </c>
      <c r="BH138" s="186">
        <f t="shared" si="37"/>
        <v>0</v>
      </c>
      <c r="BI138" s="186">
        <f t="shared" si="38"/>
        <v>0</v>
      </c>
      <c r="BJ138" s="24" t="s">
        <v>80</v>
      </c>
      <c r="BK138" s="186">
        <f t="shared" si="39"/>
        <v>0</v>
      </c>
      <c r="BL138" s="24" t="s">
        <v>193</v>
      </c>
      <c r="BM138" s="24" t="s">
        <v>1159</v>
      </c>
    </row>
    <row r="139" spans="2:65" s="1" customFormat="1" ht="44.25" customHeight="1">
      <c r="B139" s="174"/>
      <c r="C139" s="175" t="s">
        <v>72</v>
      </c>
      <c r="D139" s="175" t="s">
        <v>188</v>
      </c>
      <c r="E139" s="176" t="s">
        <v>5505</v>
      </c>
      <c r="F139" s="177" t="s">
        <v>5506</v>
      </c>
      <c r="G139" s="178" t="s">
        <v>5</v>
      </c>
      <c r="H139" s="179">
        <v>1</v>
      </c>
      <c r="I139" s="180"/>
      <c r="J139" s="181">
        <f t="shared" si="30"/>
        <v>0</v>
      </c>
      <c r="K139" s="177" t="s">
        <v>5</v>
      </c>
      <c r="L139" s="41"/>
      <c r="M139" s="182" t="s">
        <v>5</v>
      </c>
      <c r="N139" s="183" t="s">
        <v>43</v>
      </c>
      <c r="O139" s="42"/>
      <c r="P139" s="184">
        <f t="shared" si="31"/>
        <v>0</v>
      </c>
      <c r="Q139" s="184">
        <v>0</v>
      </c>
      <c r="R139" s="184">
        <f t="shared" si="32"/>
        <v>0</v>
      </c>
      <c r="S139" s="184">
        <v>0</v>
      </c>
      <c r="T139" s="185">
        <f t="shared" si="33"/>
        <v>0</v>
      </c>
      <c r="AR139" s="24" t="s">
        <v>193</v>
      </c>
      <c r="AT139" s="24" t="s">
        <v>188</v>
      </c>
      <c r="AU139" s="24" t="s">
        <v>80</v>
      </c>
      <c r="AY139" s="24" t="s">
        <v>185</v>
      </c>
      <c r="BE139" s="186">
        <f t="shared" si="34"/>
        <v>0</v>
      </c>
      <c r="BF139" s="186">
        <f t="shared" si="35"/>
        <v>0</v>
      </c>
      <c r="BG139" s="186">
        <f t="shared" si="36"/>
        <v>0</v>
      </c>
      <c r="BH139" s="186">
        <f t="shared" si="37"/>
        <v>0</v>
      </c>
      <c r="BI139" s="186">
        <f t="shared" si="38"/>
        <v>0</v>
      </c>
      <c r="BJ139" s="24" t="s">
        <v>80</v>
      </c>
      <c r="BK139" s="186">
        <f t="shared" si="39"/>
        <v>0</v>
      </c>
      <c r="BL139" s="24" t="s">
        <v>193</v>
      </c>
      <c r="BM139" s="24" t="s">
        <v>1199</v>
      </c>
    </row>
    <row r="140" spans="2:65" s="10" customFormat="1" ht="37.35" customHeight="1">
      <c r="B140" s="160"/>
      <c r="D140" s="171" t="s">
        <v>71</v>
      </c>
      <c r="E140" s="240" t="s">
        <v>5507</v>
      </c>
      <c r="F140" s="240" t="s">
        <v>5508</v>
      </c>
      <c r="I140" s="163"/>
      <c r="J140" s="241">
        <f>BK140</f>
        <v>0</v>
      </c>
      <c r="L140" s="160"/>
      <c r="M140" s="165"/>
      <c r="N140" s="166"/>
      <c r="O140" s="166"/>
      <c r="P140" s="167">
        <f>SUM(P141:P158)</f>
        <v>0</v>
      </c>
      <c r="Q140" s="166"/>
      <c r="R140" s="167">
        <f>SUM(R141:R158)</f>
        <v>0</v>
      </c>
      <c r="S140" s="166"/>
      <c r="T140" s="168">
        <f>SUM(T141:T158)</f>
        <v>0</v>
      </c>
      <c r="AR140" s="161" t="s">
        <v>80</v>
      </c>
      <c r="AT140" s="169" t="s">
        <v>71</v>
      </c>
      <c r="AU140" s="169" t="s">
        <v>72</v>
      </c>
      <c r="AY140" s="161" t="s">
        <v>185</v>
      </c>
      <c r="BK140" s="170">
        <f>SUM(BK141:BK158)</f>
        <v>0</v>
      </c>
    </row>
    <row r="141" spans="2:65" s="1" customFormat="1" ht="44.25" customHeight="1">
      <c r="B141" s="174"/>
      <c r="C141" s="175" t="s">
        <v>72</v>
      </c>
      <c r="D141" s="175" t="s">
        <v>188</v>
      </c>
      <c r="E141" s="176" t="s">
        <v>5509</v>
      </c>
      <c r="F141" s="177" t="s">
        <v>5510</v>
      </c>
      <c r="G141" s="178" t="s">
        <v>5</v>
      </c>
      <c r="H141" s="179">
        <v>1</v>
      </c>
      <c r="I141" s="180"/>
      <c r="J141" s="181">
        <f t="shared" ref="J141:J158" si="40">ROUND(I141*H141,2)</f>
        <v>0</v>
      </c>
      <c r="K141" s="177" t="s">
        <v>5</v>
      </c>
      <c r="L141" s="41"/>
      <c r="M141" s="182" t="s">
        <v>5</v>
      </c>
      <c r="N141" s="183" t="s">
        <v>43</v>
      </c>
      <c r="O141" s="42"/>
      <c r="P141" s="184">
        <f t="shared" ref="P141:P158" si="41">O141*H141</f>
        <v>0</v>
      </c>
      <c r="Q141" s="184">
        <v>0</v>
      </c>
      <c r="R141" s="184">
        <f t="shared" ref="R141:R158" si="42">Q141*H141</f>
        <v>0</v>
      </c>
      <c r="S141" s="184">
        <v>0</v>
      </c>
      <c r="T141" s="185">
        <f t="shared" ref="T141:T158" si="43">S141*H141</f>
        <v>0</v>
      </c>
      <c r="AR141" s="24" t="s">
        <v>193</v>
      </c>
      <c r="AT141" s="24" t="s">
        <v>188</v>
      </c>
      <c r="AU141" s="24" t="s">
        <v>80</v>
      </c>
      <c r="AY141" s="24" t="s">
        <v>185</v>
      </c>
      <c r="BE141" s="186">
        <f t="shared" ref="BE141:BE158" si="44">IF(N141="základní",J141,0)</f>
        <v>0</v>
      </c>
      <c r="BF141" s="186">
        <f t="shared" ref="BF141:BF158" si="45">IF(N141="snížená",J141,0)</f>
        <v>0</v>
      </c>
      <c r="BG141" s="186">
        <f t="shared" ref="BG141:BG158" si="46">IF(N141="zákl. přenesená",J141,0)</f>
        <v>0</v>
      </c>
      <c r="BH141" s="186">
        <f t="shared" ref="BH141:BH158" si="47">IF(N141="sníž. přenesená",J141,0)</f>
        <v>0</v>
      </c>
      <c r="BI141" s="186">
        <f t="shared" ref="BI141:BI158" si="48">IF(N141="nulová",J141,0)</f>
        <v>0</v>
      </c>
      <c r="BJ141" s="24" t="s">
        <v>80</v>
      </c>
      <c r="BK141" s="186">
        <f t="shared" ref="BK141:BK158" si="49">ROUND(I141*H141,2)</f>
        <v>0</v>
      </c>
      <c r="BL141" s="24" t="s">
        <v>193</v>
      </c>
      <c r="BM141" s="24" t="s">
        <v>1208</v>
      </c>
    </row>
    <row r="142" spans="2:65" s="1" customFormat="1" ht="22.5" customHeight="1">
      <c r="B142" s="174"/>
      <c r="C142" s="175" t="s">
        <v>72</v>
      </c>
      <c r="D142" s="175" t="s">
        <v>188</v>
      </c>
      <c r="E142" s="176" t="s">
        <v>5511</v>
      </c>
      <c r="F142" s="177" t="s">
        <v>5512</v>
      </c>
      <c r="G142" s="178" t="s">
        <v>5</v>
      </c>
      <c r="H142" s="179">
        <v>1</v>
      </c>
      <c r="I142" s="180"/>
      <c r="J142" s="181">
        <f t="shared" si="40"/>
        <v>0</v>
      </c>
      <c r="K142" s="177" t="s">
        <v>5</v>
      </c>
      <c r="L142" s="41"/>
      <c r="M142" s="182" t="s">
        <v>5</v>
      </c>
      <c r="N142" s="183" t="s">
        <v>43</v>
      </c>
      <c r="O142" s="42"/>
      <c r="P142" s="184">
        <f t="shared" si="41"/>
        <v>0</v>
      </c>
      <c r="Q142" s="184">
        <v>0</v>
      </c>
      <c r="R142" s="184">
        <f t="shared" si="42"/>
        <v>0</v>
      </c>
      <c r="S142" s="184">
        <v>0</v>
      </c>
      <c r="T142" s="185">
        <f t="shared" si="43"/>
        <v>0</v>
      </c>
      <c r="AR142" s="24" t="s">
        <v>193</v>
      </c>
      <c r="AT142" s="24" t="s">
        <v>188</v>
      </c>
      <c r="AU142" s="24" t="s">
        <v>80</v>
      </c>
      <c r="AY142" s="24" t="s">
        <v>185</v>
      </c>
      <c r="BE142" s="186">
        <f t="shared" si="44"/>
        <v>0</v>
      </c>
      <c r="BF142" s="186">
        <f t="shared" si="45"/>
        <v>0</v>
      </c>
      <c r="BG142" s="186">
        <f t="shared" si="46"/>
        <v>0</v>
      </c>
      <c r="BH142" s="186">
        <f t="shared" si="47"/>
        <v>0</v>
      </c>
      <c r="BI142" s="186">
        <f t="shared" si="48"/>
        <v>0</v>
      </c>
      <c r="BJ142" s="24" t="s">
        <v>80</v>
      </c>
      <c r="BK142" s="186">
        <f t="shared" si="49"/>
        <v>0</v>
      </c>
      <c r="BL142" s="24" t="s">
        <v>193</v>
      </c>
      <c r="BM142" s="24" t="s">
        <v>1221</v>
      </c>
    </row>
    <row r="143" spans="2:65" s="1" customFormat="1" ht="44.25" customHeight="1">
      <c r="B143" s="174"/>
      <c r="C143" s="175" t="s">
        <v>72</v>
      </c>
      <c r="D143" s="175" t="s">
        <v>188</v>
      </c>
      <c r="E143" s="176" t="s">
        <v>5513</v>
      </c>
      <c r="F143" s="177" t="s">
        <v>5514</v>
      </c>
      <c r="G143" s="178" t="s">
        <v>5</v>
      </c>
      <c r="H143" s="179">
        <v>1</v>
      </c>
      <c r="I143" s="180"/>
      <c r="J143" s="181">
        <f t="shared" si="40"/>
        <v>0</v>
      </c>
      <c r="K143" s="177" t="s">
        <v>5</v>
      </c>
      <c r="L143" s="41"/>
      <c r="M143" s="182" t="s">
        <v>5</v>
      </c>
      <c r="N143" s="183" t="s">
        <v>43</v>
      </c>
      <c r="O143" s="42"/>
      <c r="P143" s="184">
        <f t="shared" si="41"/>
        <v>0</v>
      </c>
      <c r="Q143" s="184">
        <v>0</v>
      </c>
      <c r="R143" s="184">
        <f t="shared" si="42"/>
        <v>0</v>
      </c>
      <c r="S143" s="184">
        <v>0</v>
      </c>
      <c r="T143" s="185">
        <f t="shared" si="43"/>
        <v>0</v>
      </c>
      <c r="AR143" s="24" t="s">
        <v>193</v>
      </c>
      <c r="AT143" s="24" t="s">
        <v>188</v>
      </c>
      <c r="AU143" s="24" t="s">
        <v>80</v>
      </c>
      <c r="AY143" s="24" t="s">
        <v>185</v>
      </c>
      <c r="BE143" s="186">
        <f t="shared" si="44"/>
        <v>0</v>
      </c>
      <c r="BF143" s="186">
        <f t="shared" si="45"/>
        <v>0</v>
      </c>
      <c r="BG143" s="186">
        <f t="shared" si="46"/>
        <v>0</v>
      </c>
      <c r="BH143" s="186">
        <f t="shared" si="47"/>
        <v>0</v>
      </c>
      <c r="BI143" s="186">
        <f t="shared" si="48"/>
        <v>0</v>
      </c>
      <c r="BJ143" s="24" t="s">
        <v>80</v>
      </c>
      <c r="BK143" s="186">
        <f t="shared" si="49"/>
        <v>0</v>
      </c>
      <c r="BL143" s="24" t="s">
        <v>193</v>
      </c>
      <c r="BM143" s="24" t="s">
        <v>1233</v>
      </c>
    </row>
    <row r="144" spans="2:65" s="1" customFormat="1" ht="22.5" customHeight="1">
      <c r="B144" s="174"/>
      <c r="C144" s="175" t="s">
        <v>72</v>
      </c>
      <c r="D144" s="175" t="s">
        <v>188</v>
      </c>
      <c r="E144" s="176" t="s">
        <v>5515</v>
      </c>
      <c r="F144" s="177" t="s">
        <v>5516</v>
      </c>
      <c r="G144" s="178" t="s">
        <v>5</v>
      </c>
      <c r="H144" s="179">
        <v>1</v>
      </c>
      <c r="I144" s="180"/>
      <c r="J144" s="181">
        <f t="shared" si="40"/>
        <v>0</v>
      </c>
      <c r="K144" s="177" t="s">
        <v>5</v>
      </c>
      <c r="L144" s="41"/>
      <c r="M144" s="182" t="s">
        <v>5</v>
      </c>
      <c r="N144" s="183" t="s">
        <v>43</v>
      </c>
      <c r="O144" s="42"/>
      <c r="P144" s="184">
        <f t="shared" si="41"/>
        <v>0</v>
      </c>
      <c r="Q144" s="184">
        <v>0</v>
      </c>
      <c r="R144" s="184">
        <f t="shared" si="42"/>
        <v>0</v>
      </c>
      <c r="S144" s="184">
        <v>0</v>
      </c>
      <c r="T144" s="185">
        <f t="shared" si="43"/>
        <v>0</v>
      </c>
      <c r="AR144" s="24" t="s">
        <v>193</v>
      </c>
      <c r="AT144" s="24" t="s">
        <v>188</v>
      </c>
      <c r="AU144" s="24" t="s">
        <v>80</v>
      </c>
      <c r="AY144" s="24" t="s">
        <v>185</v>
      </c>
      <c r="BE144" s="186">
        <f t="shared" si="44"/>
        <v>0</v>
      </c>
      <c r="BF144" s="186">
        <f t="shared" si="45"/>
        <v>0</v>
      </c>
      <c r="BG144" s="186">
        <f t="shared" si="46"/>
        <v>0</v>
      </c>
      <c r="BH144" s="186">
        <f t="shared" si="47"/>
        <v>0</v>
      </c>
      <c r="BI144" s="186">
        <f t="shared" si="48"/>
        <v>0</v>
      </c>
      <c r="BJ144" s="24" t="s">
        <v>80</v>
      </c>
      <c r="BK144" s="186">
        <f t="shared" si="49"/>
        <v>0</v>
      </c>
      <c r="BL144" s="24" t="s">
        <v>193</v>
      </c>
      <c r="BM144" s="24" t="s">
        <v>1246</v>
      </c>
    </row>
    <row r="145" spans="2:65" s="1" customFormat="1" ht="31.5" customHeight="1">
      <c r="B145" s="174"/>
      <c r="C145" s="175" t="s">
        <v>72</v>
      </c>
      <c r="D145" s="175" t="s">
        <v>188</v>
      </c>
      <c r="E145" s="176" t="s">
        <v>5517</v>
      </c>
      <c r="F145" s="177" t="s">
        <v>5518</v>
      </c>
      <c r="G145" s="178" t="s">
        <v>5</v>
      </c>
      <c r="H145" s="179">
        <v>2</v>
      </c>
      <c r="I145" s="180"/>
      <c r="J145" s="181">
        <f t="shared" si="40"/>
        <v>0</v>
      </c>
      <c r="K145" s="177" t="s">
        <v>5</v>
      </c>
      <c r="L145" s="41"/>
      <c r="M145" s="182" t="s">
        <v>5</v>
      </c>
      <c r="N145" s="183" t="s">
        <v>43</v>
      </c>
      <c r="O145" s="42"/>
      <c r="P145" s="184">
        <f t="shared" si="41"/>
        <v>0</v>
      </c>
      <c r="Q145" s="184">
        <v>0</v>
      </c>
      <c r="R145" s="184">
        <f t="shared" si="42"/>
        <v>0</v>
      </c>
      <c r="S145" s="184">
        <v>0</v>
      </c>
      <c r="T145" s="185">
        <f t="shared" si="43"/>
        <v>0</v>
      </c>
      <c r="AR145" s="24" t="s">
        <v>193</v>
      </c>
      <c r="AT145" s="24" t="s">
        <v>188</v>
      </c>
      <c r="AU145" s="24" t="s">
        <v>80</v>
      </c>
      <c r="AY145" s="24" t="s">
        <v>185</v>
      </c>
      <c r="BE145" s="186">
        <f t="shared" si="44"/>
        <v>0</v>
      </c>
      <c r="BF145" s="186">
        <f t="shared" si="45"/>
        <v>0</v>
      </c>
      <c r="BG145" s="186">
        <f t="shared" si="46"/>
        <v>0</v>
      </c>
      <c r="BH145" s="186">
        <f t="shared" si="47"/>
        <v>0</v>
      </c>
      <c r="BI145" s="186">
        <f t="shared" si="48"/>
        <v>0</v>
      </c>
      <c r="BJ145" s="24" t="s">
        <v>80</v>
      </c>
      <c r="BK145" s="186">
        <f t="shared" si="49"/>
        <v>0</v>
      </c>
      <c r="BL145" s="24" t="s">
        <v>193</v>
      </c>
      <c r="BM145" s="24" t="s">
        <v>1255</v>
      </c>
    </row>
    <row r="146" spans="2:65" s="1" customFormat="1" ht="22.5" customHeight="1">
      <c r="B146" s="174"/>
      <c r="C146" s="175" t="s">
        <v>72</v>
      </c>
      <c r="D146" s="175" t="s">
        <v>188</v>
      </c>
      <c r="E146" s="176" t="s">
        <v>5519</v>
      </c>
      <c r="F146" s="177" t="s">
        <v>5520</v>
      </c>
      <c r="G146" s="178" t="s">
        <v>5</v>
      </c>
      <c r="H146" s="179">
        <v>1</v>
      </c>
      <c r="I146" s="180"/>
      <c r="J146" s="181">
        <f t="shared" si="40"/>
        <v>0</v>
      </c>
      <c r="K146" s="177" t="s">
        <v>5</v>
      </c>
      <c r="L146" s="41"/>
      <c r="M146" s="182" t="s">
        <v>5</v>
      </c>
      <c r="N146" s="183" t="s">
        <v>43</v>
      </c>
      <c r="O146" s="42"/>
      <c r="P146" s="184">
        <f t="shared" si="41"/>
        <v>0</v>
      </c>
      <c r="Q146" s="184">
        <v>0</v>
      </c>
      <c r="R146" s="184">
        <f t="shared" si="42"/>
        <v>0</v>
      </c>
      <c r="S146" s="184">
        <v>0</v>
      </c>
      <c r="T146" s="185">
        <f t="shared" si="43"/>
        <v>0</v>
      </c>
      <c r="AR146" s="24" t="s">
        <v>193</v>
      </c>
      <c r="AT146" s="24" t="s">
        <v>188</v>
      </c>
      <c r="AU146" s="24" t="s">
        <v>80</v>
      </c>
      <c r="AY146" s="24" t="s">
        <v>185</v>
      </c>
      <c r="BE146" s="186">
        <f t="shared" si="44"/>
        <v>0</v>
      </c>
      <c r="BF146" s="186">
        <f t="shared" si="45"/>
        <v>0</v>
      </c>
      <c r="BG146" s="186">
        <f t="shared" si="46"/>
        <v>0</v>
      </c>
      <c r="BH146" s="186">
        <f t="shared" si="47"/>
        <v>0</v>
      </c>
      <c r="BI146" s="186">
        <f t="shared" si="48"/>
        <v>0</v>
      </c>
      <c r="BJ146" s="24" t="s">
        <v>80</v>
      </c>
      <c r="BK146" s="186">
        <f t="shared" si="49"/>
        <v>0</v>
      </c>
      <c r="BL146" s="24" t="s">
        <v>193</v>
      </c>
      <c r="BM146" s="24" t="s">
        <v>1278</v>
      </c>
    </row>
    <row r="147" spans="2:65" s="1" customFormat="1" ht="146.25" customHeight="1">
      <c r="B147" s="174"/>
      <c r="C147" s="175" t="s">
        <v>72</v>
      </c>
      <c r="D147" s="175" t="s">
        <v>188</v>
      </c>
      <c r="E147" s="176" t="s">
        <v>5521</v>
      </c>
      <c r="F147" s="177" t="s">
        <v>5522</v>
      </c>
      <c r="G147" s="178" t="s">
        <v>5</v>
      </c>
      <c r="H147" s="179">
        <v>2</v>
      </c>
      <c r="I147" s="180"/>
      <c r="J147" s="181">
        <f t="shared" si="40"/>
        <v>0</v>
      </c>
      <c r="K147" s="177" t="s">
        <v>5</v>
      </c>
      <c r="L147" s="41"/>
      <c r="M147" s="182" t="s">
        <v>5</v>
      </c>
      <c r="N147" s="183" t="s">
        <v>43</v>
      </c>
      <c r="O147" s="42"/>
      <c r="P147" s="184">
        <f t="shared" si="41"/>
        <v>0</v>
      </c>
      <c r="Q147" s="184">
        <v>0</v>
      </c>
      <c r="R147" s="184">
        <f t="shared" si="42"/>
        <v>0</v>
      </c>
      <c r="S147" s="184">
        <v>0</v>
      </c>
      <c r="T147" s="185">
        <f t="shared" si="43"/>
        <v>0</v>
      </c>
      <c r="AR147" s="24" t="s">
        <v>193</v>
      </c>
      <c r="AT147" s="24" t="s">
        <v>188</v>
      </c>
      <c r="AU147" s="24" t="s">
        <v>80</v>
      </c>
      <c r="AY147" s="24" t="s">
        <v>185</v>
      </c>
      <c r="BE147" s="186">
        <f t="shared" si="44"/>
        <v>0</v>
      </c>
      <c r="BF147" s="186">
        <f t="shared" si="45"/>
        <v>0</v>
      </c>
      <c r="BG147" s="186">
        <f t="shared" si="46"/>
        <v>0</v>
      </c>
      <c r="BH147" s="186">
        <f t="shared" si="47"/>
        <v>0</v>
      </c>
      <c r="BI147" s="186">
        <f t="shared" si="48"/>
        <v>0</v>
      </c>
      <c r="BJ147" s="24" t="s">
        <v>80</v>
      </c>
      <c r="BK147" s="186">
        <f t="shared" si="49"/>
        <v>0</v>
      </c>
      <c r="BL147" s="24" t="s">
        <v>193</v>
      </c>
      <c r="BM147" s="24" t="s">
        <v>1305</v>
      </c>
    </row>
    <row r="148" spans="2:65" s="1" customFormat="1" ht="31.5" customHeight="1">
      <c r="B148" s="174"/>
      <c r="C148" s="175" t="s">
        <v>72</v>
      </c>
      <c r="D148" s="175" t="s">
        <v>188</v>
      </c>
      <c r="E148" s="176" t="s">
        <v>5523</v>
      </c>
      <c r="F148" s="177" t="s">
        <v>5524</v>
      </c>
      <c r="G148" s="178" t="s">
        <v>5</v>
      </c>
      <c r="H148" s="179">
        <v>2</v>
      </c>
      <c r="I148" s="180"/>
      <c r="J148" s="181">
        <f t="shared" si="40"/>
        <v>0</v>
      </c>
      <c r="K148" s="177" t="s">
        <v>5</v>
      </c>
      <c r="L148" s="41"/>
      <c r="M148" s="182" t="s">
        <v>5</v>
      </c>
      <c r="N148" s="183" t="s">
        <v>43</v>
      </c>
      <c r="O148" s="42"/>
      <c r="P148" s="184">
        <f t="shared" si="41"/>
        <v>0</v>
      </c>
      <c r="Q148" s="184">
        <v>0</v>
      </c>
      <c r="R148" s="184">
        <f t="shared" si="42"/>
        <v>0</v>
      </c>
      <c r="S148" s="184">
        <v>0</v>
      </c>
      <c r="T148" s="185">
        <f t="shared" si="43"/>
        <v>0</v>
      </c>
      <c r="AR148" s="24" t="s">
        <v>193</v>
      </c>
      <c r="AT148" s="24" t="s">
        <v>188</v>
      </c>
      <c r="AU148" s="24" t="s">
        <v>80</v>
      </c>
      <c r="AY148" s="24" t="s">
        <v>185</v>
      </c>
      <c r="BE148" s="186">
        <f t="shared" si="44"/>
        <v>0</v>
      </c>
      <c r="BF148" s="186">
        <f t="shared" si="45"/>
        <v>0</v>
      </c>
      <c r="BG148" s="186">
        <f t="shared" si="46"/>
        <v>0</v>
      </c>
      <c r="BH148" s="186">
        <f t="shared" si="47"/>
        <v>0</v>
      </c>
      <c r="BI148" s="186">
        <f t="shared" si="48"/>
        <v>0</v>
      </c>
      <c r="BJ148" s="24" t="s">
        <v>80</v>
      </c>
      <c r="BK148" s="186">
        <f t="shared" si="49"/>
        <v>0</v>
      </c>
      <c r="BL148" s="24" t="s">
        <v>193</v>
      </c>
      <c r="BM148" s="24" t="s">
        <v>1323</v>
      </c>
    </row>
    <row r="149" spans="2:65" s="1" customFormat="1" ht="146.25" customHeight="1">
      <c r="B149" s="174"/>
      <c r="C149" s="175" t="s">
        <v>72</v>
      </c>
      <c r="D149" s="175" t="s">
        <v>188</v>
      </c>
      <c r="E149" s="176" t="s">
        <v>5525</v>
      </c>
      <c r="F149" s="177" t="s">
        <v>5526</v>
      </c>
      <c r="G149" s="178" t="s">
        <v>5</v>
      </c>
      <c r="H149" s="179">
        <v>2</v>
      </c>
      <c r="I149" s="180"/>
      <c r="J149" s="181">
        <f t="shared" si="40"/>
        <v>0</v>
      </c>
      <c r="K149" s="177" t="s">
        <v>5</v>
      </c>
      <c r="L149" s="41"/>
      <c r="M149" s="182" t="s">
        <v>5</v>
      </c>
      <c r="N149" s="183" t="s">
        <v>43</v>
      </c>
      <c r="O149" s="42"/>
      <c r="P149" s="184">
        <f t="shared" si="41"/>
        <v>0</v>
      </c>
      <c r="Q149" s="184">
        <v>0</v>
      </c>
      <c r="R149" s="184">
        <f t="shared" si="42"/>
        <v>0</v>
      </c>
      <c r="S149" s="184">
        <v>0</v>
      </c>
      <c r="T149" s="185">
        <f t="shared" si="43"/>
        <v>0</v>
      </c>
      <c r="AR149" s="24" t="s">
        <v>193</v>
      </c>
      <c r="AT149" s="24" t="s">
        <v>188</v>
      </c>
      <c r="AU149" s="24" t="s">
        <v>80</v>
      </c>
      <c r="AY149" s="24" t="s">
        <v>185</v>
      </c>
      <c r="BE149" s="186">
        <f t="shared" si="44"/>
        <v>0</v>
      </c>
      <c r="BF149" s="186">
        <f t="shared" si="45"/>
        <v>0</v>
      </c>
      <c r="BG149" s="186">
        <f t="shared" si="46"/>
        <v>0</v>
      </c>
      <c r="BH149" s="186">
        <f t="shared" si="47"/>
        <v>0</v>
      </c>
      <c r="BI149" s="186">
        <f t="shared" si="48"/>
        <v>0</v>
      </c>
      <c r="BJ149" s="24" t="s">
        <v>80</v>
      </c>
      <c r="BK149" s="186">
        <f t="shared" si="49"/>
        <v>0</v>
      </c>
      <c r="BL149" s="24" t="s">
        <v>193</v>
      </c>
      <c r="BM149" s="24" t="s">
        <v>792</v>
      </c>
    </row>
    <row r="150" spans="2:65" s="1" customFormat="1" ht="31.5" customHeight="1">
      <c r="B150" s="174"/>
      <c r="C150" s="175" t="s">
        <v>72</v>
      </c>
      <c r="D150" s="175" t="s">
        <v>188</v>
      </c>
      <c r="E150" s="176" t="s">
        <v>5527</v>
      </c>
      <c r="F150" s="177" t="s">
        <v>5528</v>
      </c>
      <c r="G150" s="178" t="s">
        <v>5</v>
      </c>
      <c r="H150" s="179">
        <v>2</v>
      </c>
      <c r="I150" s="180"/>
      <c r="J150" s="181">
        <f t="shared" si="40"/>
        <v>0</v>
      </c>
      <c r="K150" s="177" t="s">
        <v>5</v>
      </c>
      <c r="L150" s="41"/>
      <c r="M150" s="182" t="s">
        <v>5</v>
      </c>
      <c r="N150" s="183" t="s">
        <v>43</v>
      </c>
      <c r="O150" s="42"/>
      <c r="P150" s="184">
        <f t="shared" si="41"/>
        <v>0</v>
      </c>
      <c r="Q150" s="184">
        <v>0</v>
      </c>
      <c r="R150" s="184">
        <f t="shared" si="42"/>
        <v>0</v>
      </c>
      <c r="S150" s="184">
        <v>0</v>
      </c>
      <c r="T150" s="185">
        <f t="shared" si="43"/>
        <v>0</v>
      </c>
      <c r="AR150" s="24" t="s">
        <v>193</v>
      </c>
      <c r="AT150" s="24" t="s">
        <v>188</v>
      </c>
      <c r="AU150" s="24" t="s">
        <v>80</v>
      </c>
      <c r="AY150" s="24" t="s">
        <v>185</v>
      </c>
      <c r="BE150" s="186">
        <f t="shared" si="44"/>
        <v>0</v>
      </c>
      <c r="BF150" s="186">
        <f t="shared" si="45"/>
        <v>0</v>
      </c>
      <c r="BG150" s="186">
        <f t="shared" si="46"/>
        <v>0</v>
      </c>
      <c r="BH150" s="186">
        <f t="shared" si="47"/>
        <v>0</v>
      </c>
      <c r="BI150" s="186">
        <f t="shared" si="48"/>
        <v>0</v>
      </c>
      <c r="BJ150" s="24" t="s">
        <v>80</v>
      </c>
      <c r="BK150" s="186">
        <f t="shared" si="49"/>
        <v>0</v>
      </c>
      <c r="BL150" s="24" t="s">
        <v>193</v>
      </c>
      <c r="BM150" s="24" t="s">
        <v>525</v>
      </c>
    </row>
    <row r="151" spans="2:65" s="1" customFormat="1" ht="184.5" customHeight="1">
      <c r="B151" s="174"/>
      <c r="C151" s="175" t="s">
        <v>72</v>
      </c>
      <c r="D151" s="175" t="s">
        <v>188</v>
      </c>
      <c r="E151" s="176" t="s">
        <v>5529</v>
      </c>
      <c r="F151" s="177" t="s">
        <v>5530</v>
      </c>
      <c r="G151" s="178" t="s">
        <v>5</v>
      </c>
      <c r="H151" s="179">
        <v>1</v>
      </c>
      <c r="I151" s="180"/>
      <c r="J151" s="181">
        <f t="shared" si="40"/>
        <v>0</v>
      </c>
      <c r="K151" s="177" t="s">
        <v>5</v>
      </c>
      <c r="L151" s="41"/>
      <c r="M151" s="182" t="s">
        <v>5</v>
      </c>
      <c r="N151" s="183" t="s">
        <v>43</v>
      </c>
      <c r="O151" s="42"/>
      <c r="P151" s="184">
        <f t="shared" si="41"/>
        <v>0</v>
      </c>
      <c r="Q151" s="184">
        <v>0</v>
      </c>
      <c r="R151" s="184">
        <f t="shared" si="42"/>
        <v>0</v>
      </c>
      <c r="S151" s="184">
        <v>0</v>
      </c>
      <c r="T151" s="185">
        <f t="shared" si="43"/>
        <v>0</v>
      </c>
      <c r="AR151" s="24" t="s">
        <v>193</v>
      </c>
      <c r="AT151" s="24" t="s">
        <v>188</v>
      </c>
      <c r="AU151" s="24" t="s">
        <v>80</v>
      </c>
      <c r="AY151" s="24" t="s">
        <v>185</v>
      </c>
      <c r="BE151" s="186">
        <f t="shared" si="44"/>
        <v>0</v>
      </c>
      <c r="BF151" s="186">
        <f t="shared" si="45"/>
        <v>0</v>
      </c>
      <c r="BG151" s="186">
        <f t="shared" si="46"/>
        <v>0</v>
      </c>
      <c r="BH151" s="186">
        <f t="shared" si="47"/>
        <v>0</v>
      </c>
      <c r="BI151" s="186">
        <f t="shared" si="48"/>
        <v>0</v>
      </c>
      <c r="BJ151" s="24" t="s">
        <v>80</v>
      </c>
      <c r="BK151" s="186">
        <f t="shared" si="49"/>
        <v>0</v>
      </c>
      <c r="BL151" s="24" t="s">
        <v>193</v>
      </c>
      <c r="BM151" s="24" t="s">
        <v>1353</v>
      </c>
    </row>
    <row r="152" spans="2:65" s="1" customFormat="1" ht="184.5" customHeight="1">
      <c r="B152" s="174"/>
      <c r="C152" s="175" t="s">
        <v>72</v>
      </c>
      <c r="D152" s="175" t="s">
        <v>188</v>
      </c>
      <c r="E152" s="176" t="s">
        <v>5531</v>
      </c>
      <c r="F152" s="177" t="s">
        <v>5532</v>
      </c>
      <c r="G152" s="178" t="s">
        <v>5</v>
      </c>
      <c r="H152" s="179">
        <v>1</v>
      </c>
      <c r="I152" s="180"/>
      <c r="J152" s="181">
        <f t="shared" si="40"/>
        <v>0</v>
      </c>
      <c r="K152" s="177" t="s">
        <v>5</v>
      </c>
      <c r="L152" s="41"/>
      <c r="M152" s="182" t="s">
        <v>5</v>
      </c>
      <c r="N152" s="183" t="s">
        <v>43</v>
      </c>
      <c r="O152" s="42"/>
      <c r="P152" s="184">
        <f t="shared" si="41"/>
        <v>0</v>
      </c>
      <c r="Q152" s="184">
        <v>0</v>
      </c>
      <c r="R152" s="184">
        <f t="shared" si="42"/>
        <v>0</v>
      </c>
      <c r="S152" s="184">
        <v>0</v>
      </c>
      <c r="T152" s="185">
        <f t="shared" si="43"/>
        <v>0</v>
      </c>
      <c r="AR152" s="24" t="s">
        <v>193</v>
      </c>
      <c r="AT152" s="24" t="s">
        <v>188</v>
      </c>
      <c r="AU152" s="24" t="s">
        <v>80</v>
      </c>
      <c r="AY152" s="24" t="s">
        <v>185</v>
      </c>
      <c r="BE152" s="186">
        <f t="shared" si="44"/>
        <v>0</v>
      </c>
      <c r="BF152" s="186">
        <f t="shared" si="45"/>
        <v>0</v>
      </c>
      <c r="BG152" s="186">
        <f t="shared" si="46"/>
        <v>0</v>
      </c>
      <c r="BH152" s="186">
        <f t="shared" si="47"/>
        <v>0</v>
      </c>
      <c r="BI152" s="186">
        <f t="shared" si="48"/>
        <v>0</v>
      </c>
      <c r="BJ152" s="24" t="s">
        <v>80</v>
      </c>
      <c r="BK152" s="186">
        <f t="shared" si="49"/>
        <v>0</v>
      </c>
      <c r="BL152" s="24" t="s">
        <v>193</v>
      </c>
      <c r="BM152" s="24" t="s">
        <v>1361</v>
      </c>
    </row>
    <row r="153" spans="2:65" s="1" customFormat="1" ht="31.5" customHeight="1">
      <c r="B153" s="174"/>
      <c r="C153" s="175" t="s">
        <v>72</v>
      </c>
      <c r="D153" s="175" t="s">
        <v>188</v>
      </c>
      <c r="E153" s="176" t="s">
        <v>5533</v>
      </c>
      <c r="F153" s="177" t="s">
        <v>5534</v>
      </c>
      <c r="G153" s="178" t="s">
        <v>5</v>
      </c>
      <c r="H153" s="179">
        <v>1</v>
      </c>
      <c r="I153" s="180"/>
      <c r="J153" s="181">
        <f t="shared" si="40"/>
        <v>0</v>
      </c>
      <c r="K153" s="177" t="s">
        <v>5</v>
      </c>
      <c r="L153" s="41"/>
      <c r="M153" s="182" t="s">
        <v>5</v>
      </c>
      <c r="N153" s="183" t="s">
        <v>43</v>
      </c>
      <c r="O153" s="42"/>
      <c r="P153" s="184">
        <f t="shared" si="41"/>
        <v>0</v>
      </c>
      <c r="Q153" s="184">
        <v>0</v>
      </c>
      <c r="R153" s="184">
        <f t="shared" si="42"/>
        <v>0</v>
      </c>
      <c r="S153" s="184">
        <v>0</v>
      </c>
      <c r="T153" s="185">
        <f t="shared" si="43"/>
        <v>0</v>
      </c>
      <c r="AR153" s="24" t="s">
        <v>193</v>
      </c>
      <c r="AT153" s="24" t="s">
        <v>188</v>
      </c>
      <c r="AU153" s="24" t="s">
        <v>80</v>
      </c>
      <c r="AY153" s="24" t="s">
        <v>185</v>
      </c>
      <c r="BE153" s="186">
        <f t="shared" si="44"/>
        <v>0</v>
      </c>
      <c r="BF153" s="186">
        <f t="shared" si="45"/>
        <v>0</v>
      </c>
      <c r="BG153" s="186">
        <f t="shared" si="46"/>
        <v>0</v>
      </c>
      <c r="BH153" s="186">
        <f t="shared" si="47"/>
        <v>0</v>
      </c>
      <c r="BI153" s="186">
        <f t="shared" si="48"/>
        <v>0</v>
      </c>
      <c r="BJ153" s="24" t="s">
        <v>80</v>
      </c>
      <c r="BK153" s="186">
        <f t="shared" si="49"/>
        <v>0</v>
      </c>
      <c r="BL153" s="24" t="s">
        <v>193</v>
      </c>
      <c r="BM153" s="24" t="s">
        <v>1369</v>
      </c>
    </row>
    <row r="154" spans="2:65" s="1" customFormat="1" ht="31.5" customHeight="1">
      <c r="B154" s="174"/>
      <c r="C154" s="175" t="s">
        <v>72</v>
      </c>
      <c r="D154" s="175" t="s">
        <v>188</v>
      </c>
      <c r="E154" s="176" t="s">
        <v>5535</v>
      </c>
      <c r="F154" s="177" t="s">
        <v>5451</v>
      </c>
      <c r="G154" s="178" t="s">
        <v>5</v>
      </c>
      <c r="H154" s="179">
        <v>1</v>
      </c>
      <c r="I154" s="180"/>
      <c r="J154" s="181">
        <f t="shared" si="40"/>
        <v>0</v>
      </c>
      <c r="K154" s="177" t="s">
        <v>5</v>
      </c>
      <c r="L154" s="41"/>
      <c r="M154" s="182" t="s">
        <v>5</v>
      </c>
      <c r="N154" s="183" t="s">
        <v>43</v>
      </c>
      <c r="O154" s="42"/>
      <c r="P154" s="184">
        <f t="shared" si="41"/>
        <v>0</v>
      </c>
      <c r="Q154" s="184">
        <v>0</v>
      </c>
      <c r="R154" s="184">
        <f t="shared" si="42"/>
        <v>0</v>
      </c>
      <c r="S154" s="184">
        <v>0</v>
      </c>
      <c r="T154" s="185">
        <f t="shared" si="43"/>
        <v>0</v>
      </c>
      <c r="AR154" s="24" t="s">
        <v>193</v>
      </c>
      <c r="AT154" s="24" t="s">
        <v>188</v>
      </c>
      <c r="AU154" s="24" t="s">
        <v>80</v>
      </c>
      <c r="AY154" s="24" t="s">
        <v>185</v>
      </c>
      <c r="BE154" s="186">
        <f t="shared" si="44"/>
        <v>0</v>
      </c>
      <c r="BF154" s="186">
        <f t="shared" si="45"/>
        <v>0</v>
      </c>
      <c r="BG154" s="186">
        <f t="shared" si="46"/>
        <v>0</v>
      </c>
      <c r="BH154" s="186">
        <f t="shared" si="47"/>
        <v>0</v>
      </c>
      <c r="BI154" s="186">
        <f t="shared" si="48"/>
        <v>0</v>
      </c>
      <c r="BJ154" s="24" t="s">
        <v>80</v>
      </c>
      <c r="BK154" s="186">
        <f t="shared" si="49"/>
        <v>0</v>
      </c>
      <c r="BL154" s="24" t="s">
        <v>193</v>
      </c>
      <c r="BM154" s="24" t="s">
        <v>1381</v>
      </c>
    </row>
    <row r="155" spans="2:65" s="1" customFormat="1" ht="31.5" customHeight="1">
      <c r="B155" s="174"/>
      <c r="C155" s="175" t="s">
        <v>72</v>
      </c>
      <c r="D155" s="175" t="s">
        <v>188</v>
      </c>
      <c r="E155" s="176" t="s">
        <v>5536</v>
      </c>
      <c r="F155" s="177" t="s">
        <v>5537</v>
      </c>
      <c r="G155" s="178" t="s">
        <v>5</v>
      </c>
      <c r="H155" s="179">
        <v>1</v>
      </c>
      <c r="I155" s="180"/>
      <c r="J155" s="181">
        <f t="shared" si="40"/>
        <v>0</v>
      </c>
      <c r="K155" s="177" t="s">
        <v>5</v>
      </c>
      <c r="L155" s="41"/>
      <c r="M155" s="182" t="s">
        <v>5</v>
      </c>
      <c r="N155" s="183" t="s">
        <v>43</v>
      </c>
      <c r="O155" s="42"/>
      <c r="P155" s="184">
        <f t="shared" si="41"/>
        <v>0</v>
      </c>
      <c r="Q155" s="184">
        <v>0</v>
      </c>
      <c r="R155" s="184">
        <f t="shared" si="42"/>
        <v>0</v>
      </c>
      <c r="S155" s="184">
        <v>0</v>
      </c>
      <c r="T155" s="185">
        <f t="shared" si="43"/>
        <v>0</v>
      </c>
      <c r="AR155" s="24" t="s">
        <v>193</v>
      </c>
      <c r="AT155" s="24" t="s">
        <v>188</v>
      </c>
      <c r="AU155" s="24" t="s">
        <v>80</v>
      </c>
      <c r="AY155" s="24" t="s">
        <v>185</v>
      </c>
      <c r="BE155" s="186">
        <f t="shared" si="44"/>
        <v>0</v>
      </c>
      <c r="BF155" s="186">
        <f t="shared" si="45"/>
        <v>0</v>
      </c>
      <c r="BG155" s="186">
        <f t="shared" si="46"/>
        <v>0</v>
      </c>
      <c r="BH155" s="186">
        <f t="shared" si="47"/>
        <v>0</v>
      </c>
      <c r="BI155" s="186">
        <f t="shared" si="48"/>
        <v>0</v>
      </c>
      <c r="BJ155" s="24" t="s">
        <v>80</v>
      </c>
      <c r="BK155" s="186">
        <f t="shared" si="49"/>
        <v>0</v>
      </c>
      <c r="BL155" s="24" t="s">
        <v>193</v>
      </c>
      <c r="BM155" s="24" t="s">
        <v>1413</v>
      </c>
    </row>
    <row r="156" spans="2:65" s="1" customFormat="1" ht="31.5" customHeight="1">
      <c r="B156" s="174"/>
      <c r="C156" s="175" t="s">
        <v>72</v>
      </c>
      <c r="D156" s="175" t="s">
        <v>188</v>
      </c>
      <c r="E156" s="176" t="s">
        <v>5538</v>
      </c>
      <c r="F156" s="177" t="s">
        <v>5539</v>
      </c>
      <c r="G156" s="178" t="s">
        <v>5</v>
      </c>
      <c r="H156" s="179">
        <v>1</v>
      </c>
      <c r="I156" s="180"/>
      <c r="J156" s="181">
        <f t="shared" si="40"/>
        <v>0</v>
      </c>
      <c r="K156" s="177" t="s">
        <v>5</v>
      </c>
      <c r="L156" s="41"/>
      <c r="M156" s="182" t="s">
        <v>5</v>
      </c>
      <c r="N156" s="183" t="s">
        <v>43</v>
      </c>
      <c r="O156" s="42"/>
      <c r="P156" s="184">
        <f t="shared" si="41"/>
        <v>0</v>
      </c>
      <c r="Q156" s="184">
        <v>0</v>
      </c>
      <c r="R156" s="184">
        <f t="shared" si="42"/>
        <v>0</v>
      </c>
      <c r="S156" s="184">
        <v>0</v>
      </c>
      <c r="T156" s="185">
        <f t="shared" si="43"/>
        <v>0</v>
      </c>
      <c r="AR156" s="24" t="s">
        <v>193</v>
      </c>
      <c r="AT156" s="24" t="s">
        <v>188</v>
      </c>
      <c r="AU156" s="24" t="s">
        <v>80</v>
      </c>
      <c r="AY156" s="24" t="s">
        <v>185</v>
      </c>
      <c r="BE156" s="186">
        <f t="shared" si="44"/>
        <v>0</v>
      </c>
      <c r="BF156" s="186">
        <f t="shared" si="45"/>
        <v>0</v>
      </c>
      <c r="BG156" s="186">
        <f t="shared" si="46"/>
        <v>0</v>
      </c>
      <c r="BH156" s="186">
        <f t="shared" si="47"/>
        <v>0</v>
      </c>
      <c r="BI156" s="186">
        <f t="shared" si="48"/>
        <v>0</v>
      </c>
      <c r="BJ156" s="24" t="s">
        <v>80</v>
      </c>
      <c r="BK156" s="186">
        <f t="shared" si="49"/>
        <v>0</v>
      </c>
      <c r="BL156" s="24" t="s">
        <v>193</v>
      </c>
      <c r="BM156" s="24" t="s">
        <v>1435</v>
      </c>
    </row>
    <row r="157" spans="2:65" s="1" customFormat="1" ht="31.5" customHeight="1">
      <c r="B157" s="174"/>
      <c r="C157" s="175" t="s">
        <v>72</v>
      </c>
      <c r="D157" s="175" t="s">
        <v>188</v>
      </c>
      <c r="E157" s="176" t="s">
        <v>5540</v>
      </c>
      <c r="F157" s="177" t="s">
        <v>5541</v>
      </c>
      <c r="G157" s="178" t="s">
        <v>5</v>
      </c>
      <c r="H157" s="179">
        <v>1</v>
      </c>
      <c r="I157" s="180"/>
      <c r="J157" s="181">
        <f t="shared" si="40"/>
        <v>0</v>
      </c>
      <c r="K157" s="177" t="s">
        <v>5</v>
      </c>
      <c r="L157" s="41"/>
      <c r="M157" s="182" t="s">
        <v>5</v>
      </c>
      <c r="N157" s="183" t="s">
        <v>43</v>
      </c>
      <c r="O157" s="42"/>
      <c r="P157" s="184">
        <f t="shared" si="41"/>
        <v>0</v>
      </c>
      <c r="Q157" s="184">
        <v>0</v>
      </c>
      <c r="R157" s="184">
        <f t="shared" si="42"/>
        <v>0</v>
      </c>
      <c r="S157" s="184">
        <v>0</v>
      </c>
      <c r="T157" s="185">
        <f t="shared" si="43"/>
        <v>0</v>
      </c>
      <c r="AR157" s="24" t="s">
        <v>193</v>
      </c>
      <c r="AT157" s="24" t="s">
        <v>188</v>
      </c>
      <c r="AU157" s="24" t="s">
        <v>80</v>
      </c>
      <c r="AY157" s="24" t="s">
        <v>185</v>
      </c>
      <c r="BE157" s="186">
        <f t="shared" si="44"/>
        <v>0</v>
      </c>
      <c r="BF157" s="186">
        <f t="shared" si="45"/>
        <v>0</v>
      </c>
      <c r="BG157" s="186">
        <f t="shared" si="46"/>
        <v>0</v>
      </c>
      <c r="BH157" s="186">
        <f t="shared" si="47"/>
        <v>0</v>
      </c>
      <c r="BI157" s="186">
        <f t="shared" si="48"/>
        <v>0</v>
      </c>
      <c r="BJ157" s="24" t="s">
        <v>80</v>
      </c>
      <c r="BK157" s="186">
        <f t="shared" si="49"/>
        <v>0</v>
      </c>
      <c r="BL157" s="24" t="s">
        <v>193</v>
      </c>
      <c r="BM157" s="24" t="s">
        <v>1446</v>
      </c>
    </row>
    <row r="158" spans="2:65" s="1" customFormat="1" ht="31.5" customHeight="1">
      <c r="B158" s="174"/>
      <c r="C158" s="175" t="s">
        <v>72</v>
      </c>
      <c r="D158" s="175" t="s">
        <v>188</v>
      </c>
      <c r="E158" s="176" t="s">
        <v>5542</v>
      </c>
      <c r="F158" s="177" t="s">
        <v>5543</v>
      </c>
      <c r="G158" s="178" t="s">
        <v>5</v>
      </c>
      <c r="H158" s="179">
        <v>1</v>
      </c>
      <c r="I158" s="180"/>
      <c r="J158" s="181">
        <f t="shared" si="40"/>
        <v>0</v>
      </c>
      <c r="K158" s="177" t="s">
        <v>5</v>
      </c>
      <c r="L158" s="41"/>
      <c r="M158" s="182" t="s">
        <v>5</v>
      </c>
      <c r="N158" s="183" t="s">
        <v>43</v>
      </c>
      <c r="O158" s="42"/>
      <c r="P158" s="184">
        <f t="shared" si="41"/>
        <v>0</v>
      </c>
      <c r="Q158" s="184">
        <v>0</v>
      </c>
      <c r="R158" s="184">
        <f t="shared" si="42"/>
        <v>0</v>
      </c>
      <c r="S158" s="184">
        <v>0</v>
      </c>
      <c r="T158" s="185">
        <f t="shared" si="43"/>
        <v>0</v>
      </c>
      <c r="AR158" s="24" t="s">
        <v>193</v>
      </c>
      <c r="AT158" s="24" t="s">
        <v>188</v>
      </c>
      <c r="AU158" s="24" t="s">
        <v>80</v>
      </c>
      <c r="AY158" s="24" t="s">
        <v>185</v>
      </c>
      <c r="BE158" s="186">
        <f t="shared" si="44"/>
        <v>0</v>
      </c>
      <c r="BF158" s="186">
        <f t="shared" si="45"/>
        <v>0</v>
      </c>
      <c r="BG158" s="186">
        <f t="shared" si="46"/>
        <v>0</v>
      </c>
      <c r="BH158" s="186">
        <f t="shared" si="47"/>
        <v>0</v>
      </c>
      <c r="BI158" s="186">
        <f t="shared" si="48"/>
        <v>0</v>
      </c>
      <c r="BJ158" s="24" t="s">
        <v>80</v>
      </c>
      <c r="BK158" s="186">
        <f t="shared" si="49"/>
        <v>0</v>
      </c>
      <c r="BL158" s="24" t="s">
        <v>193</v>
      </c>
      <c r="BM158" s="24" t="s">
        <v>1455</v>
      </c>
    </row>
    <row r="159" spans="2:65" s="10" customFormat="1" ht="37.35" customHeight="1">
      <c r="B159" s="160"/>
      <c r="D159" s="171" t="s">
        <v>71</v>
      </c>
      <c r="E159" s="240" t="s">
        <v>5544</v>
      </c>
      <c r="F159" s="240" t="s">
        <v>5545</v>
      </c>
      <c r="I159" s="163"/>
      <c r="J159" s="241">
        <f>BK159</f>
        <v>0</v>
      </c>
      <c r="L159" s="160"/>
      <c r="M159" s="165"/>
      <c r="N159" s="166"/>
      <c r="O159" s="166"/>
      <c r="P159" s="167">
        <f>SUM(P160:P164)</f>
        <v>0</v>
      </c>
      <c r="Q159" s="166"/>
      <c r="R159" s="167">
        <f>SUM(R160:R164)</f>
        <v>0</v>
      </c>
      <c r="S159" s="166"/>
      <c r="T159" s="168">
        <f>SUM(T160:T164)</f>
        <v>0</v>
      </c>
      <c r="AR159" s="161" t="s">
        <v>80</v>
      </c>
      <c r="AT159" s="169" t="s">
        <v>71</v>
      </c>
      <c r="AU159" s="169" t="s">
        <v>72</v>
      </c>
      <c r="AY159" s="161" t="s">
        <v>185</v>
      </c>
      <c r="BK159" s="170">
        <f>SUM(BK160:BK164)</f>
        <v>0</v>
      </c>
    </row>
    <row r="160" spans="2:65" s="1" customFormat="1" ht="31.5" customHeight="1">
      <c r="B160" s="174"/>
      <c r="C160" s="175" t="s">
        <v>72</v>
      </c>
      <c r="D160" s="175" t="s">
        <v>188</v>
      </c>
      <c r="E160" s="176" t="s">
        <v>5546</v>
      </c>
      <c r="F160" s="177" t="s">
        <v>5547</v>
      </c>
      <c r="G160" s="178" t="s">
        <v>5</v>
      </c>
      <c r="H160" s="179">
        <v>1</v>
      </c>
      <c r="I160" s="180"/>
      <c r="J160" s="181">
        <f>ROUND(I160*H160,2)</f>
        <v>0</v>
      </c>
      <c r="K160" s="177" t="s">
        <v>5</v>
      </c>
      <c r="L160" s="41"/>
      <c r="M160" s="182" t="s">
        <v>5</v>
      </c>
      <c r="N160" s="183" t="s">
        <v>43</v>
      </c>
      <c r="O160" s="42"/>
      <c r="P160" s="184">
        <f>O160*H160</f>
        <v>0</v>
      </c>
      <c r="Q160" s="184">
        <v>0</v>
      </c>
      <c r="R160" s="184">
        <f>Q160*H160</f>
        <v>0</v>
      </c>
      <c r="S160" s="184">
        <v>0</v>
      </c>
      <c r="T160" s="185">
        <f>S160*H160</f>
        <v>0</v>
      </c>
      <c r="AR160" s="24" t="s">
        <v>193</v>
      </c>
      <c r="AT160" s="24" t="s">
        <v>188</v>
      </c>
      <c r="AU160" s="24" t="s">
        <v>80</v>
      </c>
      <c r="AY160" s="24" t="s">
        <v>185</v>
      </c>
      <c r="BE160" s="186">
        <f>IF(N160="základní",J160,0)</f>
        <v>0</v>
      </c>
      <c r="BF160" s="186">
        <f>IF(N160="snížená",J160,0)</f>
        <v>0</v>
      </c>
      <c r="BG160" s="186">
        <f>IF(N160="zákl. přenesená",J160,0)</f>
        <v>0</v>
      </c>
      <c r="BH160" s="186">
        <f>IF(N160="sníž. přenesená",J160,0)</f>
        <v>0</v>
      </c>
      <c r="BI160" s="186">
        <f>IF(N160="nulová",J160,0)</f>
        <v>0</v>
      </c>
      <c r="BJ160" s="24" t="s">
        <v>80</v>
      </c>
      <c r="BK160" s="186">
        <f>ROUND(I160*H160,2)</f>
        <v>0</v>
      </c>
      <c r="BL160" s="24" t="s">
        <v>193</v>
      </c>
      <c r="BM160" s="24" t="s">
        <v>1463</v>
      </c>
    </row>
    <row r="161" spans="2:65" s="1" customFormat="1" ht="31.5" customHeight="1">
      <c r="B161" s="174"/>
      <c r="C161" s="175" t="s">
        <v>72</v>
      </c>
      <c r="D161" s="175" t="s">
        <v>188</v>
      </c>
      <c r="E161" s="176" t="s">
        <v>5548</v>
      </c>
      <c r="F161" s="177" t="s">
        <v>5549</v>
      </c>
      <c r="G161" s="178" t="s">
        <v>5</v>
      </c>
      <c r="H161" s="179">
        <v>1</v>
      </c>
      <c r="I161" s="180"/>
      <c r="J161" s="181">
        <f>ROUND(I161*H161,2)</f>
        <v>0</v>
      </c>
      <c r="K161" s="177" t="s">
        <v>5</v>
      </c>
      <c r="L161" s="41"/>
      <c r="M161" s="182" t="s">
        <v>5</v>
      </c>
      <c r="N161" s="183" t="s">
        <v>43</v>
      </c>
      <c r="O161" s="42"/>
      <c r="P161" s="184">
        <f>O161*H161</f>
        <v>0</v>
      </c>
      <c r="Q161" s="184">
        <v>0</v>
      </c>
      <c r="R161" s="184">
        <f>Q161*H161</f>
        <v>0</v>
      </c>
      <c r="S161" s="184">
        <v>0</v>
      </c>
      <c r="T161" s="185">
        <f>S161*H161</f>
        <v>0</v>
      </c>
      <c r="AR161" s="24" t="s">
        <v>193</v>
      </c>
      <c r="AT161" s="24" t="s">
        <v>188</v>
      </c>
      <c r="AU161" s="24" t="s">
        <v>80</v>
      </c>
      <c r="AY161" s="24" t="s">
        <v>185</v>
      </c>
      <c r="BE161" s="186">
        <f>IF(N161="základní",J161,0)</f>
        <v>0</v>
      </c>
      <c r="BF161" s="186">
        <f>IF(N161="snížená",J161,0)</f>
        <v>0</v>
      </c>
      <c r="BG161" s="186">
        <f>IF(N161="zákl. přenesená",J161,0)</f>
        <v>0</v>
      </c>
      <c r="BH161" s="186">
        <f>IF(N161="sníž. přenesená",J161,0)</f>
        <v>0</v>
      </c>
      <c r="BI161" s="186">
        <f>IF(N161="nulová",J161,0)</f>
        <v>0</v>
      </c>
      <c r="BJ161" s="24" t="s">
        <v>80</v>
      </c>
      <c r="BK161" s="186">
        <f>ROUND(I161*H161,2)</f>
        <v>0</v>
      </c>
      <c r="BL161" s="24" t="s">
        <v>193</v>
      </c>
      <c r="BM161" s="24" t="s">
        <v>1471</v>
      </c>
    </row>
    <row r="162" spans="2:65" s="1" customFormat="1" ht="31.5" customHeight="1">
      <c r="B162" s="174"/>
      <c r="C162" s="175" t="s">
        <v>72</v>
      </c>
      <c r="D162" s="175" t="s">
        <v>188</v>
      </c>
      <c r="E162" s="176" t="s">
        <v>5550</v>
      </c>
      <c r="F162" s="177" t="s">
        <v>5551</v>
      </c>
      <c r="G162" s="178" t="s">
        <v>5</v>
      </c>
      <c r="H162" s="179">
        <v>1</v>
      </c>
      <c r="I162" s="180"/>
      <c r="J162" s="181">
        <f>ROUND(I162*H162,2)</f>
        <v>0</v>
      </c>
      <c r="K162" s="177" t="s">
        <v>5</v>
      </c>
      <c r="L162" s="41"/>
      <c r="M162" s="182" t="s">
        <v>5</v>
      </c>
      <c r="N162" s="183" t="s">
        <v>43</v>
      </c>
      <c r="O162" s="42"/>
      <c r="P162" s="184">
        <f>O162*H162</f>
        <v>0</v>
      </c>
      <c r="Q162" s="184">
        <v>0</v>
      </c>
      <c r="R162" s="184">
        <f>Q162*H162</f>
        <v>0</v>
      </c>
      <c r="S162" s="184">
        <v>0</v>
      </c>
      <c r="T162" s="185">
        <f>S162*H162</f>
        <v>0</v>
      </c>
      <c r="AR162" s="24" t="s">
        <v>193</v>
      </c>
      <c r="AT162" s="24" t="s">
        <v>188</v>
      </c>
      <c r="AU162" s="24" t="s">
        <v>80</v>
      </c>
      <c r="AY162" s="24" t="s">
        <v>185</v>
      </c>
      <c r="BE162" s="186">
        <f>IF(N162="základní",J162,0)</f>
        <v>0</v>
      </c>
      <c r="BF162" s="186">
        <f>IF(N162="snížená",J162,0)</f>
        <v>0</v>
      </c>
      <c r="BG162" s="186">
        <f>IF(N162="zákl. přenesená",J162,0)</f>
        <v>0</v>
      </c>
      <c r="BH162" s="186">
        <f>IF(N162="sníž. přenesená",J162,0)</f>
        <v>0</v>
      </c>
      <c r="BI162" s="186">
        <f>IF(N162="nulová",J162,0)</f>
        <v>0</v>
      </c>
      <c r="BJ162" s="24" t="s">
        <v>80</v>
      </c>
      <c r="BK162" s="186">
        <f>ROUND(I162*H162,2)</f>
        <v>0</v>
      </c>
      <c r="BL162" s="24" t="s">
        <v>193</v>
      </c>
      <c r="BM162" s="24" t="s">
        <v>3468</v>
      </c>
    </row>
    <row r="163" spans="2:65" s="1" customFormat="1" ht="31.5" customHeight="1">
      <c r="B163" s="174"/>
      <c r="C163" s="175" t="s">
        <v>72</v>
      </c>
      <c r="D163" s="175" t="s">
        <v>188</v>
      </c>
      <c r="E163" s="176" t="s">
        <v>5552</v>
      </c>
      <c r="F163" s="177" t="s">
        <v>5553</v>
      </c>
      <c r="G163" s="178" t="s">
        <v>5</v>
      </c>
      <c r="H163" s="179">
        <v>1</v>
      </c>
      <c r="I163" s="180"/>
      <c r="J163" s="181">
        <f>ROUND(I163*H163,2)</f>
        <v>0</v>
      </c>
      <c r="K163" s="177" t="s">
        <v>5</v>
      </c>
      <c r="L163" s="41"/>
      <c r="M163" s="182" t="s">
        <v>5</v>
      </c>
      <c r="N163" s="183" t="s">
        <v>43</v>
      </c>
      <c r="O163" s="42"/>
      <c r="P163" s="184">
        <f>O163*H163</f>
        <v>0</v>
      </c>
      <c r="Q163" s="184">
        <v>0</v>
      </c>
      <c r="R163" s="184">
        <f>Q163*H163</f>
        <v>0</v>
      </c>
      <c r="S163" s="184">
        <v>0</v>
      </c>
      <c r="T163" s="185">
        <f>S163*H163</f>
        <v>0</v>
      </c>
      <c r="AR163" s="24" t="s">
        <v>193</v>
      </c>
      <c r="AT163" s="24" t="s">
        <v>188</v>
      </c>
      <c r="AU163" s="24" t="s">
        <v>80</v>
      </c>
      <c r="AY163" s="24" t="s">
        <v>185</v>
      </c>
      <c r="BE163" s="186">
        <f>IF(N163="základní",J163,0)</f>
        <v>0</v>
      </c>
      <c r="BF163" s="186">
        <f>IF(N163="snížená",J163,0)</f>
        <v>0</v>
      </c>
      <c r="BG163" s="186">
        <f>IF(N163="zákl. přenesená",J163,0)</f>
        <v>0</v>
      </c>
      <c r="BH163" s="186">
        <f>IF(N163="sníž. přenesená",J163,0)</f>
        <v>0</v>
      </c>
      <c r="BI163" s="186">
        <f>IF(N163="nulová",J163,0)</f>
        <v>0</v>
      </c>
      <c r="BJ163" s="24" t="s">
        <v>80</v>
      </c>
      <c r="BK163" s="186">
        <f>ROUND(I163*H163,2)</f>
        <v>0</v>
      </c>
      <c r="BL163" s="24" t="s">
        <v>193</v>
      </c>
      <c r="BM163" s="24" t="s">
        <v>3519</v>
      </c>
    </row>
    <row r="164" spans="2:65" s="1" customFormat="1" ht="31.5" customHeight="1">
      <c r="B164" s="174"/>
      <c r="C164" s="175" t="s">
        <v>72</v>
      </c>
      <c r="D164" s="175" t="s">
        <v>188</v>
      </c>
      <c r="E164" s="176" t="s">
        <v>5554</v>
      </c>
      <c r="F164" s="177" t="s">
        <v>5451</v>
      </c>
      <c r="G164" s="178" t="s">
        <v>5</v>
      </c>
      <c r="H164" s="179">
        <v>1</v>
      </c>
      <c r="I164" s="180"/>
      <c r="J164" s="181">
        <f>ROUND(I164*H164,2)</f>
        <v>0</v>
      </c>
      <c r="K164" s="177" t="s">
        <v>5</v>
      </c>
      <c r="L164" s="41"/>
      <c r="M164" s="182" t="s">
        <v>5</v>
      </c>
      <c r="N164" s="183" t="s">
        <v>43</v>
      </c>
      <c r="O164" s="42"/>
      <c r="P164" s="184">
        <f>O164*H164</f>
        <v>0</v>
      </c>
      <c r="Q164" s="184">
        <v>0</v>
      </c>
      <c r="R164" s="184">
        <f>Q164*H164</f>
        <v>0</v>
      </c>
      <c r="S164" s="184">
        <v>0</v>
      </c>
      <c r="T164" s="185">
        <f>S164*H164</f>
        <v>0</v>
      </c>
      <c r="AR164" s="24" t="s">
        <v>193</v>
      </c>
      <c r="AT164" s="24" t="s">
        <v>188</v>
      </c>
      <c r="AU164" s="24" t="s">
        <v>80</v>
      </c>
      <c r="AY164" s="24" t="s">
        <v>185</v>
      </c>
      <c r="BE164" s="186">
        <f>IF(N164="základní",J164,0)</f>
        <v>0</v>
      </c>
      <c r="BF164" s="186">
        <f>IF(N164="snížená",J164,0)</f>
        <v>0</v>
      </c>
      <c r="BG164" s="186">
        <f>IF(N164="zákl. přenesená",J164,0)</f>
        <v>0</v>
      </c>
      <c r="BH164" s="186">
        <f>IF(N164="sníž. přenesená",J164,0)</f>
        <v>0</v>
      </c>
      <c r="BI164" s="186">
        <f>IF(N164="nulová",J164,0)</f>
        <v>0</v>
      </c>
      <c r="BJ164" s="24" t="s">
        <v>80</v>
      </c>
      <c r="BK164" s="186">
        <f>ROUND(I164*H164,2)</f>
        <v>0</v>
      </c>
      <c r="BL164" s="24" t="s">
        <v>193</v>
      </c>
      <c r="BM164" s="24" t="s">
        <v>3527</v>
      </c>
    </row>
    <row r="165" spans="2:65" s="10" customFormat="1" ht="37.35" customHeight="1">
      <c r="B165" s="160"/>
      <c r="D165" s="171" t="s">
        <v>71</v>
      </c>
      <c r="E165" s="240" t="s">
        <v>5555</v>
      </c>
      <c r="F165" s="240" t="s">
        <v>5556</v>
      </c>
      <c r="I165" s="163"/>
      <c r="J165" s="241">
        <f>BK165</f>
        <v>0</v>
      </c>
      <c r="L165" s="160"/>
      <c r="M165" s="165"/>
      <c r="N165" s="166"/>
      <c r="O165" s="166"/>
      <c r="P165" s="167">
        <f>SUM(P166:P167)</f>
        <v>0</v>
      </c>
      <c r="Q165" s="166"/>
      <c r="R165" s="167">
        <f>SUM(R166:R167)</f>
        <v>0</v>
      </c>
      <c r="S165" s="166"/>
      <c r="T165" s="168">
        <f>SUM(T166:T167)</f>
        <v>0</v>
      </c>
      <c r="AR165" s="161" t="s">
        <v>80</v>
      </c>
      <c r="AT165" s="169" t="s">
        <v>71</v>
      </c>
      <c r="AU165" s="169" t="s">
        <v>72</v>
      </c>
      <c r="AY165" s="161" t="s">
        <v>185</v>
      </c>
      <c r="BK165" s="170">
        <f>SUM(BK166:BK167)</f>
        <v>0</v>
      </c>
    </row>
    <row r="166" spans="2:65" s="1" customFormat="1" ht="31.5" customHeight="1">
      <c r="B166" s="174"/>
      <c r="C166" s="175" t="s">
        <v>72</v>
      </c>
      <c r="D166" s="175" t="s">
        <v>188</v>
      </c>
      <c r="E166" s="176" t="s">
        <v>5557</v>
      </c>
      <c r="F166" s="177" t="s">
        <v>5558</v>
      </c>
      <c r="G166" s="178" t="s">
        <v>5</v>
      </c>
      <c r="H166" s="179">
        <v>1</v>
      </c>
      <c r="I166" s="180"/>
      <c r="J166" s="181">
        <f>ROUND(I166*H166,2)</f>
        <v>0</v>
      </c>
      <c r="K166" s="177" t="s">
        <v>5</v>
      </c>
      <c r="L166" s="41"/>
      <c r="M166" s="182" t="s">
        <v>5</v>
      </c>
      <c r="N166" s="183" t="s">
        <v>43</v>
      </c>
      <c r="O166" s="42"/>
      <c r="P166" s="184">
        <f>O166*H166</f>
        <v>0</v>
      </c>
      <c r="Q166" s="184">
        <v>0</v>
      </c>
      <c r="R166" s="184">
        <f>Q166*H166</f>
        <v>0</v>
      </c>
      <c r="S166" s="184">
        <v>0</v>
      </c>
      <c r="T166" s="185">
        <f>S166*H166</f>
        <v>0</v>
      </c>
      <c r="AR166" s="24" t="s">
        <v>193</v>
      </c>
      <c r="AT166" s="24" t="s">
        <v>188</v>
      </c>
      <c r="AU166" s="24" t="s">
        <v>80</v>
      </c>
      <c r="AY166" s="24" t="s">
        <v>185</v>
      </c>
      <c r="BE166" s="186">
        <f>IF(N166="základní",J166,0)</f>
        <v>0</v>
      </c>
      <c r="BF166" s="186">
        <f>IF(N166="snížená",J166,0)</f>
        <v>0</v>
      </c>
      <c r="BG166" s="186">
        <f>IF(N166="zákl. přenesená",J166,0)</f>
        <v>0</v>
      </c>
      <c r="BH166" s="186">
        <f>IF(N166="sníž. přenesená",J166,0)</f>
        <v>0</v>
      </c>
      <c r="BI166" s="186">
        <f>IF(N166="nulová",J166,0)</f>
        <v>0</v>
      </c>
      <c r="BJ166" s="24" t="s">
        <v>80</v>
      </c>
      <c r="BK166" s="186">
        <f>ROUND(I166*H166,2)</f>
        <v>0</v>
      </c>
      <c r="BL166" s="24" t="s">
        <v>193</v>
      </c>
      <c r="BM166" s="24" t="s">
        <v>3535</v>
      </c>
    </row>
    <row r="167" spans="2:65" s="1" customFormat="1" ht="31.5" customHeight="1">
      <c r="B167" s="174"/>
      <c r="C167" s="175" t="s">
        <v>72</v>
      </c>
      <c r="D167" s="175" t="s">
        <v>188</v>
      </c>
      <c r="E167" s="176" t="s">
        <v>5559</v>
      </c>
      <c r="F167" s="177" t="s">
        <v>5560</v>
      </c>
      <c r="G167" s="178" t="s">
        <v>5</v>
      </c>
      <c r="H167" s="179">
        <v>3</v>
      </c>
      <c r="I167" s="180"/>
      <c r="J167" s="181">
        <f>ROUND(I167*H167,2)</f>
        <v>0</v>
      </c>
      <c r="K167" s="177" t="s">
        <v>5</v>
      </c>
      <c r="L167" s="41"/>
      <c r="M167" s="182" t="s">
        <v>5</v>
      </c>
      <c r="N167" s="183" t="s">
        <v>43</v>
      </c>
      <c r="O167" s="42"/>
      <c r="P167" s="184">
        <f>O167*H167</f>
        <v>0</v>
      </c>
      <c r="Q167" s="184">
        <v>0</v>
      </c>
      <c r="R167" s="184">
        <f>Q167*H167</f>
        <v>0</v>
      </c>
      <c r="S167" s="184">
        <v>0</v>
      </c>
      <c r="T167" s="185">
        <f>S167*H167</f>
        <v>0</v>
      </c>
      <c r="AR167" s="24" t="s">
        <v>193</v>
      </c>
      <c r="AT167" s="24" t="s">
        <v>188</v>
      </c>
      <c r="AU167" s="24" t="s">
        <v>80</v>
      </c>
      <c r="AY167" s="24" t="s">
        <v>185</v>
      </c>
      <c r="BE167" s="186">
        <f>IF(N167="základní",J167,0)</f>
        <v>0</v>
      </c>
      <c r="BF167" s="186">
        <f>IF(N167="snížená",J167,0)</f>
        <v>0</v>
      </c>
      <c r="BG167" s="186">
        <f>IF(N167="zákl. přenesená",J167,0)</f>
        <v>0</v>
      </c>
      <c r="BH167" s="186">
        <f>IF(N167="sníž. přenesená",J167,0)</f>
        <v>0</v>
      </c>
      <c r="BI167" s="186">
        <f>IF(N167="nulová",J167,0)</f>
        <v>0</v>
      </c>
      <c r="BJ167" s="24" t="s">
        <v>80</v>
      </c>
      <c r="BK167" s="186">
        <f>ROUND(I167*H167,2)</f>
        <v>0</v>
      </c>
      <c r="BL167" s="24" t="s">
        <v>193</v>
      </c>
      <c r="BM167" s="24" t="s">
        <v>3922</v>
      </c>
    </row>
    <row r="168" spans="2:65" s="10" customFormat="1" ht="37.35" customHeight="1">
      <c r="B168" s="160"/>
      <c r="D168" s="171" t="s">
        <v>71</v>
      </c>
      <c r="E168" s="240" t="s">
        <v>5561</v>
      </c>
      <c r="F168" s="240" t="s">
        <v>5562</v>
      </c>
      <c r="I168" s="163"/>
      <c r="J168" s="241">
        <f>BK168</f>
        <v>0</v>
      </c>
      <c r="L168" s="160"/>
      <c r="M168" s="165"/>
      <c r="N168" s="166"/>
      <c r="O168" s="166"/>
      <c r="P168" s="167">
        <f>SUM(P169:P171)</f>
        <v>0</v>
      </c>
      <c r="Q168" s="166"/>
      <c r="R168" s="167">
        <f>SUM(R169:R171)</f>
        <v>0</v>
      </c>
      <c r="S168" s="166"/>
      <c r="T168" s="168">
        <f>SUM(T169:T171)</f>
        <v>0</v>
      </c>
      <c r="AR168" s="161" t="s">
        <v>80</v>
      </c>
      <c r="AT168" s="169" t="s">
        <v>71</v>
      </c>
      <c r="AU168" s="169" t="s">
        <v>72</v>
      </c>
      <c r="AY168" s="161" t="s">
        <v>185</v>
      </c>
      <c r="BK168" s="170">
        <f>SUM(BK169:BK171)</f>
        <v>0</v>
      </c>
    </row>
    <row r="169" spans="2:65" s="1" customFormat="1" ht="69.75" customHeight="1">
      <c r="B169" s="174"/>
      <c r="C169" s="175" t="s">
        <v>72</v>
      </c>
      <c r="D169" s="175" t="s">
        <v>188</v>
      </c>
      <c r="E169" s="176" t="s">
        <v>5563</v>
      </c>
      <c r="F169" s="177" t="s">
        <v>5564</v>
      </c>
      <c r="G169" s="178" t="s">
        <v>5</v>
      </c>
      <c r="H169" s="179">
        <v>1</v>
      </c>
      <c r="I169" s="180"/>
      <c r="J169" s="181">
        <f>ROUND(I169*H169,2)</f>
        <v>0</v>
      </c>
      <c r="K169" s="177" t="s">
        <v>5</v>
      </c>
      <c r="L169" s="41"/>
      <c r="M169" s="182" t="s">
        <v>5</v>
      </c>
      <c r="N169" s="183" t="s">
        <v>43</v>
      </c>
      <c r="O169" s="42"/>
      <c r="P169" s="184">
        <f>O169*H169</f>
        <v>0</v>
      </c>
      <c r="Q169" s="184">
        <v>0</v>
      </c>
      <c r="R169" s="184">
        <f>Q169*H169</f>
        <v>0</v>
      </c>
      <c r="S169" s="184">
        <v>0</v>
      </c>
      <c r="T169" s="185">
        <f>S169*H169</f>
        <v>0</v>
      </c>
      <c r="AR169" s="24" t="s">
        <v>193</v>
      </c>
      <c r="AT169" s="24" t="s">
        <v>188</v>
      </c>
      <c r="AU169" s="24" t="s">
        <v>80</v>
      </c>
      <c r="AY169" s="24" t="s">
        <v>185</v>
      </c>
      <c r="BE169" s="186">
        <f>IF(N169="základní",J169,0)</f>
        <v>0</v>
      </c>
      <c r="BF169" s="186">
        <f>IF(N169="snížená",J169,0)</f>
        <v>0</v>
      </c>
      <c r="BG169" s="186">
        <f>IF(N169="zákl. přenesená",J169,0)</f>
        <v>0</v>
      </c>
      <c r="BH169" s="186">
        <f>IF(N169="sníž. přenesená",J169,0)</f>
        <v>0</v>
      </c>
      <c r="BI169" s="186">
        <f>IF(N169="nulová",J169,0)</f>
        <v>0</v>
      </c>
      <c r="BJ169" s="24" t="s">
        <v>80</v>
      </c>
      <c r="BK169" s="186">
        <f>ROUND(I169*H169,2)</f>
        <v>0</v>
      </c>
      <c r="BL169" s="24" t="s">
        <v>193</v>
      </c>
      <c r="BM169" s="24" t="s">
        <v>1904</v>
      </c>
    </row>
    <row r="170" spans="2:65" s="1" customFormat="1" ht="31.5" customHeight="1">
      <c r="B170" s="174"/>
      <c r="C170" s="175" t="s">
        <v>72</v>
      </c>
      <c r="D170" s="175" t="s">
        <v>188</v>
      </c>
      <c r="E170" s="176" t="s">
        <v>5565</v>
      </c>
      <c r="F170" s="177" t="s">
        <v>5566</v>
      </c>
      <c r="G170" s="178" t="s">
        <v>5</v>
      </c>
      <c r="H170" s="179">
        <v>2</v>
      </c>
      <c r="I170" s="180"/>
      <c r="J170" s="181">
        <f>ROUND(I170*H170,2)</f>
        <v>0</v>
      </c>
      <c r="K170" s="177" t="s">
        <v>5</v>
      </c>
      <c r="L170" s="41"/>
      <c r="M170" s="182" t="s">
        <v>5</v>
      </c>
      <c r="N170" s="183" t="s">
        <v>43</v>
      </c>
      <c r="O170" s="42"/>
      <c r="P170" s="184">
        <f>O170*H170</f>
        <v>0</v>
      </c>
      <c r="Q170" s="184">
        <v>0</v>
      </c>
      <c r="R170" s="184">
        <f>Q170*H170</f>
        <v>0</v>
      </c>
      <c r="S170" s="184">
        <v>0</v>
      </c>
      <c r="T170" s="185">
        <f>S170*H170</f>
        <v>0</v>
      </c>
      <c r="AR170" s="24" t="s">
        <v>193</v>
      </c>
      <c r="AT170" s="24" t="s">
        <v>188</v>
      </c>
      <c r="AU170" s="24" t="s">
        <v>80</v>
      </c>
      <c r="AY170" s="24" t="s">
        <v>185</v>
      </c>
      <c r="BE170" s="186">
        <f>IF(N170="základní",J170,0)</f>
        <v>0</v>
      </c>
      <c r="BF170" s="186">
        <f>IF(N170="snížená",J170,0)</f>
        <v>0</v>
      </c>
      <c r="BG170" s="186">
        <f>IF(N170="zákl. přenesená",J170,0)</f>
        <v>0</v>
      </c>
      <c r="BH170" s="186">
        <f>IF(N170="sníž. přenesená",J170,0)</f>
        <v>0</v>
      </c>
      <c r="BI170" s="186">
        <f>IF(N170="nulová",J170,0)</f>
        <v>0</v>
      </c>
      <c r="BJ170" s="24" t="s">
        <v>80</v>
      </c>
      <c r="BK170" s="186">
        <f>ROUND(I170*H170,2)</f>
        <v>0</v>
      </c>
      <c r="BL170" s="24" t="s">
        <v>193</v>
      </c>
      <c r="BM170" s="24" t="s">
        <v>1912</v>
      </c>
    </row>
    <row r="171" spans="2:65" s="1" customFormat="1" ht="31.5" customHeight="1">
      <c r="B171" s="174"/>
      <c r="C171" s="175" t="s">
        <v>72</v>
      </c>
      <c r="D171" s="175" t="s">
        <v>188</v>
      </c>
      <c r="E171" s="176" t="s">
        <v>5567</v>
      </c>
      <c r="F171" s="177" t="s">
        <v>5451</v>
      </c>
      <c r="G171" s="178" t="s">
        <v>5</v>
      </c>
      <c r="H171" s="179">
        <v>1</v>
      </c>
      <c r="I171" s="180"/>
      <c r="J171" s="181">
        <f>ROUND(I171*H171,2)</f>
        <v>0</v>
      </c>
      <c r="K171" s="177" t="s">
        <v>5</v>
      </c>
      <c r="L171" s="41"/>
      <c r="M171" s="182" t="s">
        <v>5</v>
      </c>
      <c r="N171" s="183" t="s">
        <v>43</v>
      </c>
      <c r="O171" s="42"/>
      <c r="P171" s="184">
        <f>O171*H171</f>
        <v>0</v>
      </c>
      <c r="Q171" s="184">
        <v>0</v>
      </c>
      <c r="R171" s="184">
        <f>Q171*H171</f>
        <v>0</v>
      </c>
      <c r="S171" s="184">
        <v>0</v>
      </c>
      <c r="T171" s="185">
        <f>S171*H171</f>
        <v>0</v>
      </c>
      <c r="AR171" s="24" t="s">
        <v>193</v>
      </c>
      <c r="AT171" s="24" t="s">
        <v>188</v>
      </c>
      <c r="AU171" s="24" t="s">
        <v>80</v>
      </c>
      <c r="AY171" s="24" t="s">
        <v>185</v>
      </c>
      <c r="BE171" s="186">
        <f>IF(N171="základní",J171,0)</f>
        <v>0</v>
      </c>
      <c r="BF171" s="186">
        <f>IF(N171="snížená",J171,0)</f>
        <v>0</v>
      </c>
      <c r="BG171" s="186">
        <f>IF(N171="zákl. přenesená",J171,0)</f>
        <v>0</v>
      </c>
      <c r="BH171" s="186">
        <f>IF(N171="sníž. přenesená",J171,0)</f>
        <v>0</v>
      </c>
      <c r="BI171" s="186">
        <f>IF(N171="nulová",J171,0)</f>
        <v>0</v>
      </c>
      <c r="BJ171" s="24" t="s">
        <v>80</v>
      </c>
      <c r="BK171" s="186">
        <f>ROUND(I171*H171,2)</f>
        <v>0</v>
      </c>
      <c r="BL171" s="24" t="s">
        <v>193</v>
      </c>
      <c r="BM171" s="24" t="s">
        <v>912</v>
      </c>
    </row>
    <row r="172" spans="2:65" s="10" customFormat="1" ht="37.35" customHeight="1">
      <c r="B172" s="160"/>
      <c r="D172" s="171" t="s">
        <v>71</v>
      </c>
      <c r="E172" s="240" t="s">
        <v>5568</v>
      </c>
      <c r="F172" s="240" t="s">
        <v>5569</v>
      </c>
      <c r="I172" s="163"/>
      <c r="J172" s="241">
        <f>BK172</f>
        <v>0</v>
      </c>
      <c r="L172" s="160"/>
      <c r="M172" s="165"/>
      <c r="N172" s="166"/>
      <c r="O172" s="166"/>
      <c r="P172" s="167">
        <f>SUM(P173:P174)</f>
        <v>0</v>
      </c>
      <c r="Q172" s="166"/>
      <c r="R172" s="167">
        <f>SUM(R173:R174)</f>
        <v>0</v>
      </c>
      <c r="S172" s="166"/>
      <c r="T172" s="168">
        <f>SUM(T173:T174)</f>
        <v>0</v>
      </c>
      <c r="AR172" s="161" t="s">
        <v>80</v>
      </c>
      <c r="AT172" s="169" t="s">
        <v>71</v>
      </c>
      <c r="AU172" s="169" t="s">
        <v>72</v>
      </c>
      <c r="AY172" s="161" t="s">
        <v>185</v>
      </c>
      <c r="BK172" s="170">
        <f>SUM(BK173:BK174)</f>
        <v>0</v>
      </c>
    </row>
    <row r="173" spans="2:65" s="1" customFormat="1" ht="69.75" customHeight="1">
      <c r="B173" s="174"/>
      <c r="C173" s="175" t="s">
        <v>72</v>
      </c>
      <c r="D173" s="175" t="s">
        <v>188</v>
      </c>
      <c r="E173" s="176" t="s">
        <v>5570</v>
      </c>
      <c r="F173" s="177" t="s">
        <v>5571</v>
      </c>
      <c r="G173" s="178" t="s">
        <v>5</v>
      </c>
      <c r="H173" s="179">
        <v>1</v>
      </c>
      <c r="I173" s="180"/>
      <c r="J173" s="181">
        <f>ROUND(I173*H173,2)</f>
        <v>0</v>
      </c>
      <c r="K173" s="177" t="s">
        <v>5</v>
      </c>
      <c r="L173" s="41"/>
      <c r="M173" s="182" t="s">
        <v>5</v>
      </c>
      <c r="N173" s="183" t="s">
        <v>43</v>
      </c>
      <c r="O173" s="42"/>
      <c r="P173" s="184">
        <f>O173*H173</f>
        <v>0</v>
      </c>
      <c r="Q173" s="184">
        <v>0</v>
      </c>
      <c r="R173" s="184">
        <f>Q173*H173</f>
        <v>0</v>
      </c>
      <c r="S173" s="184">
        <v>0</v>
      </c>
      <c r="T173" s="185">
        <f>S173*H173</f>
        <v>0</v>
      </c>
      <c r="AR173" s="24" t="s">
        <v>193</v>
      </c>
      <c r="AT173" s="24" t="s">
        <v>188</v>
      </c>
      <c r="AU173" s="24" t="s">
        <v>80</v>
      </c>
      <c r="AY173" s="24" t="s">
        <v>185</v>
      </c>
      <c r="BE173" s="186">
        <f>IF(N173="základní",J173,0)</f>
        <v>0</v>
      </c>
      <c r="BF173" s="186">
        <f>IF(N173="snížená",J173,0)</f>
        <v>0</v>
      </c>
      <c r="BG173" s="186">
        <f>IF(N173="zákl. přenesená",J173,0)</f>
        <v>0</v>
      </c>
      <c r="BH173" s="186">
        <f>IF(N173="sníž. přenesená",J173,0)</f>
        <v>0</v>
      </c>
      <c r="BI173" s="186">
        <f>IF(N173="nulová",J173,0)</f>
        <v>0</v>
      </c>
      <c r="BJ173" s="24" t="s">
        <v>80</v>
      </c>
      <c r="BK173" s="186">
        <f>ROUND(I173*H173,2)</f>
        <v>0</v>
      </c>
      <c r="BL173" s="24" t="s">
        <v>193</v>
      </c>
      <c r="BM173" s="24" t="s">
        <v>2132</v>
      </c>
    </row>
    <row r="174" spans="2:65" s="1" customFormat="1" ht="31.5" customHeight="1">
      <c r="B174" s="174"/>
      <c r="C174" s="175" t="s">
        <v>72</v>
      </c>
      <c r="D174" s="175" t="s">
        <v>188</v>
      </c>
      <c r="E174" s="176" t="s">
        <v>5572</v>
      </c>
      <c r="F174" s="177" t="s">
        <v>5573</v>
      </c>
      <c r="G174" s="178" t="s">
        <v>5</v>
      </c>
      <c r="H174" s="179">
        <v>2</v>
      </c>
      <c r="I174" s="180"/>
      <c r="J174" s="181">
        <f>ROUND(I174*H174,2)</f>
        <v>0</v>
      </c>
      <c r="K174" s="177" t="s">
        <v>5</v>
      </c>
      <c r="L174" s="41"/>
      <c r="M174" s="182" t="s">
        <v>5</v>
      </c>
      <c r="N174" s="183" t="s">
        <v>43</v>
      </c>
      <c r="O174" s="42"/>
      <c r="P174" s="184">
        <f>O174*H174</f>
        <v>0</v>
      </c>
      <c r="Q174" s="184">
        <v>0</v>
      </c>
      <c r="R174" s="184">
        <f>Q174*H174</f>
        <v>0</v>
      </c>
      <c r="S174" s="184">
        <v>0</v>
      </c>
      <c r="T174" s="185">
        <f>S174*H174</f>
        <v>0</v>
      </c>
      <c r="AR174" s="24" t="s">
        <v>193</v>
      </c>
      <c r="AT174" s="24" t="s">
        <v>188</v>
      </c>
      <c r="AU174" s="24" t="s">
        <v>80</v>
      </c>
      <c r="AY174" s="24" t="s">
        <v>185</v>
      </c>
      <c r="BE174" s="186">
        <f>IF(N174="základní",J174,0)</f>
        <v>0</v>
      </c>
      <c r="BF174" s="186">
        <f>IF(N174="snížená",J174,0)</f>
        <v>0</v>
      </c>
      <c r="BG174" s="186">
        <f>IF(N174="zákl. přenesená",J174,0)</f>
        <v>0</v>
      </c>
      <c r="BH174" s="186">
        <f>IF(N174="sníž. přenesená",J174,0)</f>
        <v>0</v>
      </c>
      <c r="BI174" s="186">
        <f>IF(N174="nulová",J174,0)</f>
        <v>0</v>
      </c>
      <c r="BJ174" s="24" t="s">
        <v>80</v>
      </c>
      <c r="BK174" s="186">
        <f>ROUND(I174*H174,2)</f>
        <v>0</v>
      </c>
      <c r="BL174" s="24" t="s">
        <v>193</v>
      </c>
      <c r="BM174" s="24" t="s">
        <v>2106</v>
      </c>
    </row>
    <row r="175" spans="2:65" s="10" customFormat="1" ht="37.35" customHeight="1">
      <c r="B175" s="160"/>
      <c r="D175" s="171" t="s">
        <v>71</v>
      </c>
      <c r="E175" s="240" t="s">
        <v>5574</v>
      </c>
      <c r="F175" s="240" t="s">
        <v>5575</v>
      </c>
      <c r="I175" s="163"/>
      <c r="J175" s="241">
        <f>BK175</f>
        <v>0</v>
      </c>
      <c r="L175" s="160"/>
      <c r="M175" s="165"/>
      <c r="N175" s="166"/>
      <c r="O175" s="166"/>
      <c r="P175" s="167">
        <f>SUM(P176:P179)</f>
        <v>0</v>
      </c>
      <c r="Q175" s="166"/>
      <c r="R175" s="167">
        <f>SUM(R176:R179)</f>
        <v>0</v>
      </c>
      <c r="S175" s="166"/>
      <c r="T175" s="168">
        <f>SUM(T176:T179)</f>
        <v>0</v>
      </c>
      <c r="AR175" s="161" t="s">
        <v>80</v>
      </c>
      <c r="AT175" s="169" t="s">
        <v>71</v>
      </c>
      <c r="AU175" s="169" t="s">
        <v>72</v>
      </c>
      <c r="AY175" s="161" t="s">
        <v>185</v>
      </c>
      <c r="BK175" s="170">
        <f>SUM(BK176:BK179)</f>
        <v>0</v>
      </c>
    </row>
    <row r="176" spans="2:65" s="1" customFormat="1" ht="69.75" customHeight="1">
      <c r="B176" s="174"/>
      <c r="C176" s="175" t="s">
        <v>72</v>
      </c>
      <c r="D176" s="175" t="s">
        <v>188</v>
      </c>
      <c r="E176" s="176" t="s">
        <v>5576</v>
      </c>
      <c r="F176" s="177" t="s">
        <v>5564</v>
      </c>
      <c r="G176" s="178" t="s">
        <v>5</v>
      </c>
      <c r="H176" s="179">
        <v>1</v>
      </c>
      <c r="I176" s="180"/>
      <c r="J176" s="181">
        <f>ROUND(I176*H176,2)</f>
        <v>0</v>
      </c>
      <c r="K176" s="177" t="s">
        <v>5</v>
      </c>
      <c r="L176" s="41"/>
      <c r="M176" s="182" t="s">
        <v>5</v>
      </c>
      <c r="N176" s="183" t="s">
        <v>43</v>
      </c>
      <c r="O176" s="42"/>
      <c r="P176" s="184">
        <f>O176*H176</f>
        <v>0</v>
      </c>
      <c r="Q176" s="184">
        <v>0</v>
      </c>
      <c r="R176" s="184">
        <f>Q176*H176</f>
        <v>0</v>
      </c>
      <c r="S176" s="184">
        <v>0</v>
      </c>
      <c r="T176" s="185">
        <f>S176*H176</f>
        <v>0</v>
      </c>
      <c r="AR176" s="24" t="s">
        <v>193</v>
      </c>
      <c r="AT176" s="24" t="s">
        <v>188</v>
      </c>
      <c r="AU176" s="24" t="s">
        <v>80</v>
      </c>
      <c r="AY176" s="24" t="s">
        <v>185</v>
      </c>
      <c r="BE176" s="186">
        <f>IF(N176="základní",J176,0)</f>
        <v>0</v>
      </c>
      <c r="BF176" s="186">
        <f>IF(N176="snížená",J176,0)</f>
        <v>0</v>
      </c>
      <c r="BG176" s="186">
        <f>IF(N176="zákl. přenesená",J176,0)</f>
        <v>0</v>
      </c>
      <c r="BH176" s="186">
        <f>IF(N176="sníž. přenesená",J176,0)</f>
        <v>0</v>
      </c>
      <c r="BI176" s="186">
        <f>IF(N176="nulová",J176,0)</f>
        <v>0</v>
      </c>
      <c r="BJ176" s="24" t="s">
        <v>80</v>
      </c>
      <c r="BK176" s="186">
        <f>ROUND(I176*H176,2)</f>
        <v>0</v>
      </c>
      <c r="BL176" s="24" t="s">
        <v>193</v>
      </c>
      <c r="BM176" s="24" t="s">
        <v>1889</v>
      </c>
    </row>
    <row r="177" spans="2:65" s="1" customFormat="1" ht="31.5" customHeight="1">
      <c r="B177" s="174"/>
      <c r="C177" s="175" t="s">
        <v>72</v>
      </c>
      <c r="D177" s="175" t="s">
        <v>188</v>
      </c>
      <c r="E177" s="176" t="s">
        <v>5577</v>
      </c>
      <c r="F177" s="177" t="s">
        <v>5578</v>
      </c>
      <c r="G177" s="178" t="s">
        <v>5</v>
      </c>
      <c r="H177" s="179">
        <v>1</v>
      </c>
      <c r="I177" s="180"/>
      <c r="J177" s="181">
        <f>ROUND(I177*H177,2)</f>
        <v>0</v>
      </c>
      <c r="K177" s="177" t="s">
        <v>5</v>
      </c>
      <c r="L177" s="41"/>
      <c r="M177" s="182" t="s">
        <v>5</v>
      </c>
      <c r="N177" s="183" t="s">
        <v>43</v>
      </c>
      <c r="O177" s="42"/>
      <c r="P177" s="184">
        <f>O177*H177</f>
        <v>0</v>
      </c>
      <c r="Q177" s="184">
        <v>0</v>
      </c>
      <c r="R177" s="184">
        <f>Q177*H177</f>
        <v>0</v>
      </c>
      <c r="S177" s="184">
        <v>0</v>
      </c>
      <c r="T177" s="185">
        <f>S177*H177</f>
        <v>0</v>
      </c>
      <c r="AR177" s="24" t="s">
        <v>193</v>
      </c>
      <c r="AT177" s="24" t="s">
        <v>188</v>
      </c>
      <c r="AU177" s="24" t="s">
        <v>80</v>
      </c>
      <c r="AY177" s="24" t="s">
        <v>185</v>
      </c>
      <c r="BE177" s="186">
        <f>IF(N177="základní",J177,0)</f>
        <v>0</v>
      </c>
      <c r="BF177" s="186">
        <f>IF(N177="snížená",J177,0)</f>
        <v>0</v>
      </c>
      <c r="BG177" s="186">
        <f>IF(N177="zákl. přenesená",J177,0)</f>
        <v>0</v>
      </c>
      <c r="BH177" s="186">
        <f>IF(N177="sníž. přenesená",J177,0)</f>
        <v>0</v>
      </c>
      <c r="BI177" s="186">
        <f>IF(N177="nulová",J177,0)</f>
        <v>0</v>
      </c>
      <c r="BJ177" s="24" t="s">
        <v>80</v>
      </c>
      <c r="BK177" s="186">
        <f>ROUND(I177*H177,2)</f>
        <v>0</v>
      </c>
      <c r="BL177" s="24" t="s">
        <v>193</v>
      </c>
      <c r="BM177" s="24" t="s">
        <v>2142</v>
      </c>
    </row>
    <row r="178" spans="2:65" s="1" customFormat="1" ht="31.5" customHeight="1">
      <c r="B178" s="174"/>
      <c r="C178" s="175" t="s">
        <v>72</v>
      </c>
      <c r="D178" s="175" t="s">
        <v>188</v>
      </c>
      <c r="E178" s="176" t="s">
        <v>5579</v>
      </c>
      <c r="F178" s="177" t="s">
        <v>5580</v>
      </c>
      <c r="G178" s="178" t="s">
        <v>5</v>
      </c>
      <c r="H178" s="179">
        <v>1</v>
      </c>
      <c r="I178" s="180"/>
      <c r="J178" s="181">
        <f>ROUND(I178*H178,2)</f>
        <v>0</v>
      </c>
      <c r="K178" s="177" t="s">
        <v>5</v>
      </c>
      <c r="L178" s="41"/>
      <c r="M178" s="182" t="s">
        <v>5</v>
      </c>
      <c r="N178" s="183" t="s">
        <v>43</v>
      </c>
      <c r="O178" s="42"/>
      <c r="P178" s="184">
        <f>O178*H178</f>
        <v>0</v>
      </c>
      <c r="Q178" s="184">
        <v>0</v>
      </c>
      <c r="R178" s="184">
        <f>Q178*H178</f>
        <v>0</v>
      </c>
      <c r="S178" s="184">
        <v>0</v>
      </c>
      <c r="T178" s="185">
        <f>S178*H178</f>
        <v>0</v>
      </c>
      <c r="AR178" s="24" t="s">
        <v>193</v>
      </c>
      <c r="AT178" s="24" t="s">
        <v>188</v>
      </c>
      <c r="AU178" s="24" t="s">
        <v>80</v>
      </c>
      <c r="AY178" s="24" t="s">
        <v>185</v>
      </c>
      <c r="BE178" s="186">
        <f>IF(N178="základní",J178,0)</f>
        <v>0</v>
      </c>
      <c r="BF178" s="186">
        <f>IF(N178="snížená",J178,0)</f>
        <v>0</v>
      </c>
      <c r="BG178" s="186">
        <f>IF(N178="zákl. přenesená",J178,0)</f>
        <v>0</v>
      </c>
      <c r="BH178" s="186">
        <f>IF(N178="sníž. přenesená",J178,0)</f>
        <v>0</v>
      </c>
      <c r="BI178" s="186">
        <f>IF(N178="nulová",J178,0)</f>
        <v>0</v>
      </c>
      <c r="BJ178" s="24" t="s">
        <v>80</v>
      </c>
      <c r="BK178" s="186">
        <f>ROUND(I178*H178,2)</f>
        <v>0</v>
      </c>
      <c r="BL178" s="24" t="s">
        <v>193</v>
      </c>
      <c r="BM178" s="24" t="s">
        <v>2150</v>
      </c>
    </row>
    <row r="179" spans="2:65" s="1" customFormat="1" ht="31.5" customHeight="1">
      <c r="B179" s="174"/>
      <c r="C179" s="175" t="s">
        <v>72</v>
      </c>
      <c r="D179" s="175" t="s">
        <v>188</v>
      </c>
      <c r="E179" s="176" t="s">
        <v>5581</v>
      </c>
      <c r="F179" s="177" t="s">
        <v>5451</v>
      </c>
      <c r="G179" s="178" t="s">
        <v>5</v>
      </c>
      <c r="H179" s="179">
        <v>1</v>
      </c>
      <c r="I179" s="180"/>
      <c r="J179" s="181">
        <f>ROUND(I179*H179,2)</f>
        <v>0</v>
      </c>
      <c r="K179" s="177" t="s">
        <v>5</v>
      </c>
      <c r="L179" s="41"/>
      <c r="M179" s="182" t="s">
        <v>5</v>
      </c>
      <c r="N179" s="183" t="s">
        <v>43</v>
      </c>
      <c r="O179" s="42"/>
      <c r="P179" s="184">
        <f>O179*H179</f>
        <v>0</v>
      </c>
      <c r="Q179" s="184">
        <v>0</v>
      </c>
      <c r="R179" s="184">
        <f>Q179*H179</f>
        <v>0</v>
      </c>
      <c r="S179" s="184">
        <v>0</v>
      </c>
      <c r="T179" s="185">
        <f>S179*H179</f>
        <v>0</v>
      </c>
      <c r="AR179" s="24" t="s">
        <v>193</v>
      </c>
      <c r="AT179" s="24" t="s">
        <v>188</v>
      </c>
      <c r="AU179" s="24" t="s">
        <v>80</v>
      </c>
      <c r="AY179" s="24" t="s">
        <v>185</v>
      </c>
      <c r="BE179" s="186">
        <f>IF(N179="základní",J179,0)</f>
        <v>0</v>
      </c>
      <c r="BF179" s="186">
        <f>IF(N179="snížená",J179,0)</f>
        <v>0</v>
      </c>
      <c r="BG179" s="186">
        <f>IF(N179="zákl. přenesená",J179,0)</f>
        <v>0</v>
      </c>
      <c r="BH179" s="186">
        <f>IF(N179="sníž. přenesená",J179,0)</f>
        <v>0</v>
      </c>
      <c r="BI179" s="186">
        <f>IF(N179="nulová",J179,0)</f>
        <v>0</v>
      </c>
      <c r="BJ179" s="24" t="s">
        <v>80</v>
      </c>
      <c r="BK179" s="186">
        <f>ROUND(I179*H179,2)</f>
        <v>0</v>
      </c>
      <c r="BL179" s="24" t="s">
        <v>193</v>
      </c>
      <c r="BM179" s="24" t="s">
        <v>2158</v>
      </c>
    </row>
    <row r="180" spans="2:65" s="10" customFormat="1" ht="37.35" customHeight="1">
      <c r="B180" s="160"/>
      <c r="D180" s="171" t="s">
        <v>71</v>
      </c>
      <c r="E180" s="240" t="s">
        <v>5568</v>
      </c>
      <c r="F180" s="240" t="s">
        <v>5569</v>
      </c>
      <c r="I180" s="163"/>
      <c r="J180" s="241">
        <f>BK180</f>
        <v>0</v>
      </c>
      <c r="L180" s="160"/>
      <c r="M180" s="165"/>
      <c r="N180" s="166"/>
      <c r="O180" s="166"/>
      <c r="P180" s="167">
        <f>SUM(P181:P182)</f>
        <v>0</v>
      </c>
      <c r="Q180" s="166"/>
      <c r="R180" s="167">
        <f>SUM(R181:R182)</f>
        <v>0</v>
      </c>
      <c r="S180" s="166"/>
      <c r="T180" s="168">
        <f>SUM(T181:T182)</f>
        <v>0</v>
      </c>
      <c r="AR180" s="161" t="s">
        <v>80</v>
      </c>
      <c r="AT180" s="169" t="s">
        <v>71</v>
      </c>
      <c r="AU180" s="169" t="s">
        <v>72</v>
      </c>
      <c r="AY180" s="161" t="s">
        <v>185</v>
      </c>
      <c r="BK180" s="170">
        <f>SUM(BK181:BK182)</f>
        <v>0</v>
      </c>
    </row>
    <row r="181" spans="2:65" s="1" customFormat="1" ht="69.75" customHeight="1">
      <c r="B181" s="174"/>
      <c r="C181" s="175" t="s">
        <v>72</v>
      </c>
      <c r="D181" s="175" t="s">
        <v>188</v>
      </c>
      <c r="E181" s="176" t="s">
        <v>5582</v>
      </c>
      <c r="F181" s="177" t="s">
        <v>5571</v>
      </c>
      <c r="G181" s="178" t="s">
        <v>5</v>
      </c>
      <c r="H181" s="179">
        <v>1</v>
      </c>
      <c r="I181" s="180"/>
      <c r="J181" s="181">
        <f>ROUND(I181*H181,2)</f>
        <v>0</v>
      </c>
      <c r="K181" s="177" t="s">
        <v>5</v>
      </c>
      <c r="L181" s="41"/>
      <c r="M181" s="182" t="s">
        <v>5</v>
      </c>
      <c r="N181" s="183" t="s">
        <v>43</v>
      </c>
      <c r="O181" s="42"/>
      <c r="P181" s="184">
        <f>O181*H181</f>
        <v>0</v>
      </c>
      <c r="Q181" s="184">
        <v>0</v>
      </c>
      <c r="R181" s="184">
        <f>Q181*H181</f>
        <v>0</v>
      </c>
      <c r="S181" s="184">
        <v>0</v>
      </c>
      <c r="T181" s="185">
        <f>S181*H181</f>
        <v>0</v>
      </c>
      <c r="AR181" s="24" t="s">
        <v>193</v>
      </c>
      <c r="AT181" s="24" t="s">
        <v>188</v>
      </c>
      <c r="AU181" s="24" t="s">
        <v>80</v>
      </c>
      <c r="AY181" s="24" t="s">
        <v>185</v>
      </c>
      <c r="BE181" s="186">
        <f>IF(N181="základní",J181,0)</f>
        <v>0</v>
      </c>
      <c r="BF181" s="186">
        <f>IF(N181="snížená",J181,0)</f>
        <v>0</v>
      </c>
      <c r="BG181" s="186">
        <f>IF(N181="zákl. přenesená",J181,0)</f>
        <v>0</v>
      </c>
      <c r="BH181" s="186">
        <f>IF(N181="sníž. přenesená",J181,0)</f>
        <v>0</v>
      </c>
      <c r="BI181" s="186">
        <f>IF(N181="nulová",J181,0)</f>
        <v>0</v>
      </c>
      <c r="BJ181" s="24" t="s">
        <v>80</v>
      </c>
      <c r="BK181" s="186">
        <f>ROUND(I181*H181,2)</f>
        <v>0</v>
      </c>
      <c r="BL181" s="24" t="s">
        <v>193</v>
      </c>
      <c r="BM181" s="24" t="s">
        <v>2166</v>
      </c>
    </row>
    <row r="182" spans="2:65" s="1" customFormat="1" ht="31.5" customHeight="1">
      <c r="B182" s="174"/>
      <c r="C182" s="175" t="s">
        <v>72</v>
      </c>
      <c r="D182" s="175" t="s">
        <v>188</v>
      </c>
      <c r="E182" s="176" t="s">
        <v>5583</v>
      </c>
      <c r="F182" s="177" t="s">
        <v>5573</v>
      </c>
      <c r="G182" s="178" t="s">
        <v>5</v>
      </c>
      <c r="H182" s="179">
        <v>2</v>
      </c>
      <c r="I182" s="180"/>
      <c r="J182" s="181">
        <f>ROUND(I182*H182,2)</f>
        <v>0</v>
      </c>
      <c r="K182" s="177" t="s">
        <v>5</v>
      </c>
      <c r="L182" s="41"/>
      <c r="M182" s="182" t="s">
        <v>5</v>
      </c>
      <c r="N182" s="183" t="s">
        <v>43</v>
      </c>
      <c r="O182" s="42"/>
      <c r="P182" s="184">
        <f>O182*H182</f>
        <v>0</v>
      </c>
      <c r="Q182" s="184">
        <v>0</v>
      </c>
      <c r="R182" s="184">
        <f>Q182*H182</f>
        <v>0</v>
      </c>
      <c r="S182" s="184">
        <v>0</v>
      </c>
      <c r="T182" s="185">
        <f>S182*H182</f>
        <v>0</v>
      </c>
      <c r="AR182" s="24" t="s">
        <v>193</v>
      </c>
      <c r="AT182" s="24" t="s">
        <v>188</v>
      </c>
      <c r="AU182" s="24" t="s">
        <v>80</v>
      </c>
      <c r="AY182" s="24" t="s">
        <v>185</v>
      </c>
      <c r="BE182" s="186">
        <f>IF(N182="základní",J182,0)</f>
        <v>0</v>
      </c>
      <c r="BF182" s="186">
        <f>IF(N182="snížená",J182,0)</f>
        <v>0</v>
      </c>
      <c r="BG182" s="186">
        <f>IF(N182="zákl. přenesená",J182,0)</f>
        <v>0</v>
      </c>
      <c r="BH182" s="186">
        <f>IF(N182="sníž. přenesená",J182,0)</f>
        <v>0</v>
      </c>
      <c r="BI182" s="186">
        <f>IF(N182="nulová",J182,0)</f>
        <v>0</v>
      </c>
      <c r="BJ182" s="24" t="s">
        <v>80</v>
      </c>
      <c r="BK182" s="186">
        <f>ROUND(I182*H182,2)</f>
        <v>0</v>
      </c>
      <c r="BL182" s="24" t="s">
        <v>193</v>
      </c>
      <c r="BM182" s="24" t="s">
        <v>1880</v>
      </c>
    </row>
    <row r="183" spans="2:65" s="10" customFormat="1" ht="37.35" customHeight="1">
      <c r="B183" s="160"/>
      <c r="D183" s="171" t="s">
        <v>71</v>
      </c>
      <c r="E183" s="240" t="s">
        <v>5584</v>
      </c>
      <c r="F183" s="240" t="s">
        <v>5585</v>
      </c>
      <c r="I183" s="163"/>
      <c r="J183" s="241">
        <f>BK183</f>
        <v>0</v>
      </c>
      <c r="L183" s="160"/>
      <c r="M183" s="165"/>
      <c r="N183" s="166"/>
      <c r="O183" s="166"/>
      <c r="P183" s="167">
        <f>SUM(P184:P190)</f>
        <v>0</v>
      </c>
      <c r="Q183" s="166"/>
      <c r="R183" s="167">
        <f>SUM(R184:R190)</f>
        <v>0</v>
      </c>
      <c r="S183" s="166"/>
      <c r="T183" s="168">
        <f>SUM(T184:T190)</f>
        <v>0</v>
      </c>
      <c r="AR183" s="161" t="s">
        <v>80</v>
      </c>
      <c r="AT183" s="169" t="s">
        <v>71</v>
      </c>
      <c r="AU183" s="169" t="s">
        <v>72</v>
      </c>
      <c r="AY183" s="161" t="s">
        <v>185</v>
      </c>
      <c r="BK183" s="170">
        <f>SUM(BK184:BK190)</f>
        <v>0</v>
      </c>
    </row>
    <row r="184" spans="2:65" s="1" customFormat="1" ht="31.5" customHeight="1">
      <c r="B184" s="174"/>
      <c r="C184" s="175" t="s">
        <v>72</v>
      </c>
      <c r="D184" s="175" t="s">
        <v>188</v>
      </c>
      <c r="E184" s="176" t="s">
        <v>5586</v>
      </c>
      <c r="F184" s="177" t="s">
        <v>5455</v>
      </c>
      <c r="G184" s="178" t="s">
        <v>5</v>
      </c>
      <c r="H184" s="179">
        <v>1</v>
      </c>
      <c r="I184" s="180"/>
      <c r="J184" s="181">
        <f t="shared" ref="J184:J190" si="50">ROUND(I184*H184,2)</f>
        <v>0</v>
      </c>
      <c r="K184" s="177" t="s">
        <v>5</v>
      </c>
      <c r="L184" s="41"/>
      <c r="M184" s="182" t="s">
        <v>5</v>
      </c>
      <c r="N184" s="183" t="s">
        <v>43</v>
      </c>
      <c r="O184" s="42"/>
      <c r="P184" s="184">
        <f t="shared" ref="P184:P190" si="51">O184*H184</f>
        <v>0</v>
      </c>
      <c r="Q184" s="184">
        <v>0</v>
      </c>
      <c r="R184" s="184">
        <f t="shared" ref="R184:R190" si="52">Q184*H184</f>
        <v>0</v>
      </c>
      <c r="S184" s="184">
        <v>0</v>
      </c>
      <c r="T184" s="185">
        <f t="shared" ref="T184:T190" si="53">S184*H184</f>
        <v>0</v>
      </c>
      <c r="AR184" s="24" t="s">
        <v>193</v>
      </c>
      <c r="AT184" s="24" t="s">
        <v>188</v>
      </c>
      <c r="AU184" s="24" t="s">
        <v>80</v>
      </c>
      <c r="AY184" s="24" t="s">
        <v>185</v>
      </c>
      <c r="BE184" s="186">
        <f t="shared" ref="BE184:BE190" si="54">IF(N184="základní",J184,0)</f>
        <v>0</v>
      </c>
      <c r="BF184" s="186">
        <f t="shared" ref="BF184:BF190" si="55">IF(N184="snížená",J184,0)</f>
        <v>0</v>
      </c>
      <c r="BG184" s="186">
        <f t="shared" ref="BG184:BG190" si="56">IF(N184="zákl. přenesená",J184,0)</f>
        <v>0</v>
      </c>
      <c r="BH184" s="186">
        <f t="shared" ref="BH184:BH190" si="57">IF(N184="sníž. přenesená",J184,0)</f>
        <v>0</v>
      </c>
      <c r="BI184" s="186">
        <f t="shared" ref="BI184:BI190" si="58">IF(N184="nulová",J184,0)</f>
        <v>0</v>
      </c>
      <c r="BJ184" s="24" t="s">
        <v>80</v>
      </c>
      <c r="BK184" s="186">
        <f t="shared" ref="BK184:BK190" si="59">ROUND(I184*H184,2)</f>
        <v>0</v>
      </c>
      <c r="BL184" s="24" t="s">
        <v>193</v>
      </c>
      <c r="BM184" s="24" t="s">
        <v>1696</v>
      </c>
    </row>
    <row r="185" spans="2:65" s="1" customFormat="1" ht="44.25" customHeight="1">
      <c r="B185" s="174"/>
      <c r="C185" s="175" t="s">
        <v>72</v>
      </c>
      <c r="D185" s="175" t="s">
        <v>188</v>
      </c>
      <c r="E185" s="176" t="s">
        <v>5587</v>
      </c>
      <c r="F185" s="177" t="s">
        <v>5588</v>
      </c>
      <c r="G185" s="178" t="s">
        <v>5</v>
      </c>
      <c r="H185" s="179">
        <v>1</v>
      </c>
      <c r="I185" s="180"/>
      <c r="J185" s="181">
        <f t="shared" si="50"/>
        <v>0</v>
      </c>
      <c r="K185" s="177" t="s">
        <v>5</v>
      </c>
      <c r="L185" s="41"/>
      <c r="M185" s="182" t="s">
        <v>5</v>
      </c>
      <c r="N185" s="183" t="s">
        <v>43</v>
      </c>
      <c r="O185" s="42"/>
      <c r="P185" s="184">
        <f t="shared" si="51"/>
        <v>0</v>
      </c>
      <c r="Q185" s="184">
        <v>0</v>
      </c>
      <c r="R185" s="184">
        <f t="shared" si="52"/>
        <v>0</v>
      </c>
      <c r="S185" s="184">
        <v>0</v>
      </c>
      <c r="T185" s="185">
        <f t="shared" si="53"/>
        <v>0</v>
      </c>
      <c r="AR185" s="24" t="s">
        <v>193</v>
      </c>
      <c r="AT185" s="24" t="s">
        <v>188</v>
      </c>
      <c r="AU185" s="24" t="s">
        <v>80</v>
      </c>
      <c r="AY185" s="24" t="s">
        <v>185</v>
      </c>
      <c r="BE185" s="186">
        <f t="shared" si="54"/>
        <v>0</v>
      </c>
      <c r="BF185" s="186">
        <f t="shared" si="55"/>
        <v>0</v>
      </c>
      <c r="BG185" s="186">
        <f t="shared" si="56"/>
        <v>0</v>
      </c>
      <c r="BH185" s="186">
        <f t="shared" si="57"/>
        <v>0</v>
      </c>
      <c r="BI185" s="186">
        <f t="shared" si="58"/>
        <v>0</v>
      </c>
      <c r="BJ185" s="24" t="s">
        <v>80</v>
      </c>
      <c r="BK185" s="186">
        <f t="shared" si="59"/>
        <v>0</v>
      </c>
      <c r="BL185" s="24" t="s">
        <v>193</v>
      </c>
      <c r="BM185" s="24" t="s">
        <v>1700</v>
      </c>
    </row>
    <row r="186" spans="2:65" s="1" customFormat="1" ht="44.25" customHeight="1">
      <c r="B186" s="174"/>
      <c r="C186" s="175" t="s">
        <v>72</v>
      </c>
      <c r="D186" s="175" t="s">
        <v>188</v>
      </c>
      <c r="E186" s="176" t="s">
        <v>5589</v>
      </c>
      <c r="F186" s="177" t="s">
        <v>5469</v>
      </c>
      <c r="G186" s="178" t="s">
        <v>5</v>
      </c>
      <c r="H186" s="179">
        <v>1</v>
      </c>
      <c r="I186" s="180"/>
      <c r="J186" s="181">
        <f t="shared" si="50"/>
        <v>0</v>
      </c>
      <c r="K186" s="177" t="s">
        <v>5</v>
      </c>
      <c r="L186" s="41"/>
      <c r="M186" s="182" t="s">
        <v>5</v>
      </c>
      <c r="N186" s="183" t="s">
        <v>43</v>
      </c>
      <c r="O186" s="42"/>
      <c r="P186" s="184">
        <f t="shared" si="51"/>
        <v>0</v>
      </c>
      <c r="Q186" s="184">
        <v>0</v>
      </c>
      <c r="R186" s="184">
        <f t="shared" si="52"/>
        <v>0</v>
      </c>
      <c r="S186" s="184">
        <v>0</v>
      </c>
      <c r="T186" s="185">
        <f t="shared" si="53"/>
        <v>0</v>
      </c>
      <c r="AR186" s="24" t="s">
        <v>193</v>
      </c>
      <c r="AT186" s="24" t="s">
        <v>188</v>
      </c>
      <c r="AU186" s="24" t="s">
        <v>80</v>
      </c>
      <c r="AY186" s="24" t="s">
        <v>185</v>
      </c>
      <c r="BE186" s="186">
        <f t="shared" si="54"/>
        <v>0</v>
      </c>
      <c r="BF186" s="186">
        <f t="shared" si="55"/>
        <v>0</v>
      </c>
      <c r="BG186" s="186">
        <f t="shared" si="56"/>
        <v>0</v>
      </c>
      <c r="BH186" s="186">
        <f t="shared" si="57"/>
        <v>0</v>
      </c>
      <c r="BI186" s="186">
        <f t="shared" si="58"/>
        <v>0</v>
      </c>
      <c r="BJ186" s="24" t="s">
        <v>80</v>
      </c>
      <c r="BK186" s="186">
        <f t="shared" si="59"/>
        <v>0</v>
      </c>
      <c r="BL186" s="24" t="s">
        <v>193</v>
      </c>
      <c r="BM186" s="24" t="s">
        <v>1712</v>
      </c>
    </row>
    <row r="187" spans="2:65" s="1" customFormat="1" ht="22.5" customHeight="1">
      <c r="B187" s="174"/>
      <c r="C187" s="175" t="s">
        <v>72</v>
      </c>
      <c r="D187" s="175" t="s">
        <v>188</v>
      </c>
      <c r="E187" s="176" t="s">
        <v>5590</v>
      </c>
      <c r="F187" s="177" t="s">
        <v>5591</v>
      </c>
      <c r="G187" s="178" t="s">
        <v>5</v>
      </c>
      <c r="H187" s="179">
        <v>1</v>
      </c>
      <c r="I187" s="180"/>
      <c r="J187" s="181">
        <f t="shared" si="50"/>
        <v>0</v>
      </c>
      <c r="K187" s="177" t="s">
        <v>5</v>
      </c>
      <c r="L187" s="41"/>
      <c r="M187" s="182" t="s">
        <v>5</v>
      </c>
      <c r="N187" s="183" t="s">
        <v>43</v>
      </c>
      <c r="O187" s="42"/>
      <c r="P187" s="184">
        <f t="shared" si="51"/>
        <v>0</v>
      </c>
      <c r="Q187" s="184">
        <v>0</v>
      </c>
      <c r="R187" s="184">
        <f t="shared" si="52"/>
        <v>0</v>
      </c>
      <c r="S187" s="184">
        <v>0</v>
      </c>
      <c r="T187" s="185">
        <f t="shared" si="53"/>
        <v>0</v>
      </c>
      <c r="AR187" s="24" t="s">
        <v>193</v>
      </c>
      <c r="AT187" s="24" t="s">
        <v>188</v>
      </c>
      <c r="AU187" s="24" t="s">
        <v>80</v>
      </c>
      <c r="AY187" s="24" t="s">
        <v>185</v>
      </c>
      <c r="BE187" s="186">
        <f t="shared" si="54"/>
        <v>0</v>
      </c>
      <c r="BF187" s="186">
        <f t="shared" si="55"/>
        <v>0</v>
      </c>
      <c r="BG187" s="186">
        <f t="shared" si="56"/>
        <v>0</v>
      </c>
      <c r="BH187" s="186">
        <f t="shared" si="57"/>
        <v>0</v>
      </c>
      <c r="BI187" s="186">
        <f t="shared" si="58"/>
        <v>0</v>
      </c>
      <c r="BJ187" s="24" t="s">
        <v>80</v>
      </c>
      <c r="BK187" s="186">
        <f t="shared" si="59"/>
        <v>0</v>
      </c>
      <c r="BL187" s="24" t="s">
        <v>193</v>
      </c>
      <c r="BM187" s="24" t="s">
        <v>1728</v>
      </c>
    </row>
    <row r="188" spans="2:65" s="1" customFormat="1" ht="31.5" customHeight="1">
      <c r="B188" s="174"/>
      <c r="C188" s="175" t="s">
        <v>72</v>
      </c>
      <c r="D188" s="175" t="s">
        <v>188</v>
      </c>
      <c r="E188" s="176" t="s">
        <v>5592</v>
      </c>
      <c r="F188" s="177" t="s">
        <v>5593</v>
      </c>
      <c r="G188" s="178" t="s">
        <v>5</v>
      </c>
      <c r="H188" s="179">
        <v>1</v>
      </c>
      <c r="I188" s="180"/>
      <c r="J188" s="181">
        <f t="shared" si="50"/>
        <v>0</v>
      </c>
      <c r="K188" s="177" t="s">
        <v>5</v>
      </c>
      <c r="L188" s="41"/>
      <c r="M188" s="182" t="s">
        <v>5</v>
      </c>
      <c r="N188" s="183" t="s">
        <v>43</v>
      </c>
      <c r="O188" s="42"/>
      <c r="P188" s="184">
        <f t="shared" si="51"/>
        <v>0</v>
      </c>
      <c r="Q188" s="184">
        <v>0</v>
      </c>
      <c r="R188" s="184">
        <f t="shared" si="52"/>
        <v>0</v>
      </c>
      <c r="S188" s="184">
        <v>0</v>
      </c>
      <c r="T188" s="185">
        <f t="shared" si="53"/>
        <v>0</v>
      </c>
      <c r="AR188" s="24" t="s">
        <v>193</v>
      </c>
      <c r="AT188" s="24" t="s">
        <v>188</v>
      </c>
      <c r="AU188" s="24" t="s">
        <v>80</v>
      </c>
      <c r="AY188" s="24" t="s">
        <v>185</v>
      </c>
      <c r="BE188" s="186">
        <f t="shared" si="54"/>
        <v>0</v>
      </c>
      <c r="BF188" s="186">
        <f t="shared" si="55"/>
        <v>0</v>
      </c>
      <c r="BG188" s="186">
        <f t="shared" si="56"/>
        <v>0</v>
      </c>
      <c r="BH188" s="186">
        <f t="shared" si="57"/>
        <v>0</v>
      </c>
      <c r="BI188" s="186">
        <f t="shared" si="58"/>
        <v>0</v>
      </c>
      <c r="BJ188" s="24" t="s">
        <v>80</v>
      </c>
      <c r="BK188" s="186">
        <f t="shared" si="59"/>
        <v>0</v>
      </c>
      <c r="BL188" s="24" t="s">
        <v>193</v>
      </c>
      <c r="BM188" s="24" t="s">
        <v>1720</v>
      </c>
    </row>
    <row r="189" spans="2:65" s="1" customFormat="1" ht="44.25" customHeight="1">
      <c r="B189" s="174"/>
      <c r="C189" s="175" t="s">
        <v>72</v>
      </c>
      <c r="D189" s="175" t="s">
        <v>188</v>
      </c>
      <c r="E189" s="176" t="s">
        <v>5594</v>
      </c>
      <c r="F189" s="177" t="s">
        <v>5469</v>
      </c>
      <c r="G189" s="178" t="s">
        <v>5</v>
      </c>
      <c r="H189" s="179">
        <v>1</v>
      </c>
      <c r="I189" s="180"/>
      <c r="J189" s="181">
        <f t="shared" si="50"/>
        <v>0</v>
      </c>
      <c r="K189" s="177" t="s">
        <v>5</v>
      </c>
      <c r="L189" s="41"/>
      <c r="M189" s="182" t="s">
        <v>5</v>
      </c>
      <c r="N189" s="183" t="s">
        <v>43</v>
      </c>
      <c r="O189" s="42"/>
      <c r="P189" s="184">
        <f t="shared" si="51"/>
        <v>0</v>
      </c>
      <c r="Q189" s="184">
        <v>0</v>
      </c>
      <c r="R189" s="184">
        <f t="shared" si="52"/>
        <v>0</v>
      </c>
      <c r="S189" s="184">
        <v>0</v>
      </c>
      <c r="T189" s="185">
        <f t="shared" si="53"/>
        <v>0</v>
      </c>
      <c r="AR189" s="24" t="s">
        <v>193</v>
      </c>
      <c r="AT189" s="24" t="s">
        <v>188</v>
      </c>
      <c r="AU189" s="24" t="s">
        <v>80</v>
      </c>
      <c r="AY189" s="24" t="s">
        <v>185</v>
      </c>
      <c r="BE189" s="186">
        <f t="shared" si="54"/>
        <v>0</v>
      </c>
      <c r="BF189" s="186">
        <f t="shared" si="55"/>
        <v>0</v>
      </c>
      <c r="BG189" s="186">
        <f t="shared" si="56"/>
        <v>0</v>
      </c>
      <c r="BH189" s="186">
        <f t="shared" si="57"/>
        <v>0</v>
      </c>
      <c r="BI189" s="186">
        <f t="shared" si="58"/>
        <v>0</v>
      </c>
      <c r="BJ189" s="24" t="s">
        <v>80</v>
      </c>
      <c r="BK189" s="186">
        <f t="shared" si="59"/>
        <v>0</v>
      </c>
      <c r="BL189" s="24" t="s">
        <v>193</v>
      </c>
      <c r="BM189" s="24" t="s">
        <v>257</v>
      </c>
    </row>
    <row r="190" spans="2:65" s="1" customFormat="1" ht="69.75" customHeight="1">
      <c r="B190" s="174"/>
      <c r="C190" s="175" t="s">
        <v>72</v>
      </c>
      <c r="D190" s="175" t="s">
        <v>188</v>
      </c>
      <c r="E190" s="176" t="s">
        <v>5595</v>
      </c>
      <c r="F190" s="177" t="s">
        <v>5596</v>
      </c>
      <c r="G190" s="178" t="s">
        <v>5</v>
      </c>
      <c r="H190" s="179">
        <v>1</v>
      </c>
      <c r="I190" s="180"/>
      <c r="J190" s="181">
        <f t="shared" si="50"/>
        <v>0</v>
      </c>
      <c r="K190" s="177" t="s">
        <v>5</v>
      </c>
      <c r="L190" s="41"/>
      <c r="M190" s="182" t="s">
        <v>5</v>
      </c>
      <c r="N190" s="183" t="s">
        <v>43</v>
      </c>
      <c r="O190" s="42"/>
      <c r="P190" s="184">
        <f t="shared" si="51"/>
        <v>0</v>
      </c>
      <c r="Q190" s="184">
        <v>0</v>
      </c>
      <c r="R190" s="184">
        <f t="shared" si="52"/>
        <v>0</v>
      </c>
      <c r="S190" s="184">
        <v>0</v>
      </c>
      <c r="T190" s="185">
        <f t="shared" si="53"/>
        <v>0</v>
      </c>
      <c r="AR190" s="24" t="s">
        <v>193</v>
      </c>
      <c r="AT190" s="24" t="s">
        <v>188</v>
      </c>
      <c r="AU190" s="24" t="s">
        <v>80</v>
      </c>
      <c r="AY190" s="24" t="s">
        <v>185</v>
      </c>
      <c r="BE190" s="186">
        <f t="shared" si="54"/>
        <v>0</v>
      </c>
      <c r="BF190" s="186">
        <f t="shared" si="55"/>
        <v>0</v>
      </c>
      <c r="BG190" s="186">
        <f t="shared" si="56"/>
        <v>0</v>
      </c>
      <c r="BH190" s="186">
        <f t="shared" si="57"/>
        <v>0</v>
      </c>
      <c r="BI190" s="186">
        <f t="shared" si="58"/>
        <v>0</v>
      </c>
      <c r="BJ190" s="24" t="s">
        <v>80</v>
      </c>
      <c r="BK190" s="186">
        <f t="shared" si="59"/>
        <v>0</v>
      </c>
      <c r="BL190" s="24" t="s">
        <v>193</v>
      </c>
      <c r="BM190" s="24" t="s">
        <v>306</v>
      </c>
    </row>
    <row r="191" spans="2:65" s="10" customFormat="1" ht="37.35" customHeight="1">
      <c r="B191" s="160"/>
      <c r="D191" s="171" t="s">
        <v>71</v>
      </c>
      <c r="E191" s="240" t="s">
        <v>5597</v>
      </c>
      <c r="F191" s="240" t="s">
        <v>5598</v>
      </c>
      <c r="I191" s="163"/>
      <c r="J191" s="241">
        <f>BK191</f>
        <v>0</v>
      </c>
      <c r="L191" s="160"/>
      <c r="M191" s="165"/>
      <c r="N191" s="166"/>
      <c r="O191" s="166"/>
      <c r="P191" s="167">
        <f>SUM(P192:P193)</f>
        <v>0</v>
      </c>
      <c r="Q191" s="166"/>
      <c r="R191" s="167">
        <f>SUM(R192:R193)</f>
        <v>0</v>
      </c>
      <c r="S191" s="166"/>
      <c r="T191" s="168">
        <f>SUM(T192:T193)</f>
        <v>0</v>
      </c>
      <c r="AR191" s="161" t="s">
        <v>80</v>
      </c>
      <c r="AT191" s="169" t="s">
        <v>71</v>
      </c>
      <c r="AU191" s="169" t="s">
        <v>72</v>
      </c>
      <c r="AY191" s="161" t="s">
        <v>185</v>
      </c>
      <c r="BK191" s="170">
        <f>SUM(BK192:BK193)</f>
        <v>0</v>
      </c>
    </row>
    <row r="192" spans="2:65" s="1" customFormat="1" ht="22.5" customHeight="1">
      <c r="B192" s="174"/>
      <c r="C192" s="175" t="s">
        <v>72</v>
      </c>
      <c r="D192" s="175" t="s">
        <v>188</v>
      </c>
      <c r="E192" s="176" t="s">
        <v>5599</v>
      </c>
      <c r="F192" s="177" t="s">
        <v>5600</v>
      </c>
      <c r="G192" s="178" t="s">
        <v>5</v>
      </c>
      <c r="H192" s="179">
        <v>1</v>
      </c>
      <c r="I192" s="180"/>
      <c r="J192" s="181">
        <f>ROUND(I192*H192,2)</f>
        <v>0</v>
      </c>
      <c r="K192" s="177" t="s">
        <v>5</v>
      </c>
      <c r="L192" s="41"/>
      <c r="M192" s="182" t="s">
        <v>5</v>
      </c>
      <c r="N192" s="183" t="s">
        <v>43</v>
      </c>
      <c r="O192" s="42"/>
      <c r="P192" s="184">
        <f>O192*H192</f>
        <v>0</v>
      </c>
      <c r="Q192" s="184">
        <v>0</v>
      </c>
      <c r="R192" s="184">
        <f>Q192*H192</f>
        <v>0</v>
      </c>
      <c r="S192" s="184">
        <v>0</v>
      </c>
      <c r="T192" s="185">
        <f>S192*H192</f>
        <v>0</v>
      </c>
      <c r="AR192" s="24" t="s">
        <v>193</v>
      </c>
      <c r="AT192" s="24" t="s">
        <v>188</v>
      </c>
      <c r="AU192" s="24" t="s">
        <v>80</v>
      </c>
      <c r="AY192" s="24" t="s">
        <v>185</v>
      </c>
      <c r="BE192" s="186">
        <f>IF(N192="základní",J192,0)</f>
        <v>0</v>
      </c>
      <c r="BF192" s="186">
        <f>IF(N192="snížená",J192,0)</f>
        <v>0</v>
      </c>
      <c r="BG192" s="186">
        <f>IF(N192="zákl. přenesená",J192,0)</f>
        <v>0</v>
      </c>
      <c r="BH192" s="186">
        <f>IF(N192="sníž. přenesená",J192,0)</f>
        <v>0</v>
      </c>
      <c r="BI192" s="186">
        <f>IF(N192="nulová",J192,0)</f>
        <v>0</v>
      </c>
      <c r="BJ192" s="24" t="s">
        <v>80</v>
      </c>
      <c r="BK192" s="186">
        <f>ROUND(I192*H192,2)</f>
        <v>0</v>
      </c>
      <c r="BL192" s="24" t="s">
        <v>193</v>
      </c>
      <c r="BM192" s="24" t="s">
        <v>251</v>
      </c>
    </row>
    <row r="193" spans="2:65" s="1" customFormat="1" ht="31.5" customHeight="1">
      <c r="B193" s="174"/>
      <c r="C193" s="175" t="s">
        <v>72</v>
      </c>
      <c r="D193" s="175" t="s">
        <v>188</v>
      </c>
      <c r="E193" s="176" t="s">
        <v>5601</v>
      </c>
      <c r="F193" s="177" t="s">
        <v>5602</v>
      </c>
      <c r="G193" s="178" t="s">
        <v>5</v>
      </c>
      <c r="H193" s="179">
        <v>3</v>
      </c>
      <c r="I193" s="180"/>
      <c r="J193" s="181">
        <f>ROUND(I193*H193,2)</f>
        <v>0</v>
      </c>
      <c r="K193" s="177" t="s">
        <v>5</v>
      </c>
      <c r="L193" s="41"/>
      <c r="M193" s="182" t="s">
        <v>5</v>
      </c>
      <c r="N193" s="183" t="s">
        <v>43</v>
      </c>
      <c r="O193" s="42"/>
      <c r="P193" s="184">
        <f>O193*H193</f>
        <v>0</v>
      </c>
      <c r="Q193" s="184">
        <v>0</v>
      </c>
      <c r="R193" s="184">
        <f>Q193*H193</f>
        <v>0</v>
      </c>
      <c r="S193" s="184">
        <v>0</v>
      </c>
      <c r="T193" s="185">
        <f>S193*H193</f>
        <v>0</v>
      </c>
      <c r="AR193" s="24" t="s">
        <v>193</v>
      </c>
      <c r="AT193" s="24" t="s">
        <v>188</v>
      </c>
      <c r="AU193" s="24" t="s">
        <v>80</v>
      </c>
      <c r="AY193" s="24" t="s">
        <v>185</v>
      </c>
      <c r="BE193" s="186">
        <f>IF(N193="základní",J193,0)</f>
        <v>0</v>
      </c>
      <c r="BF193" s="186">
        <f>IF(N193="snížená",J193,0)</f>
        <v>0</v>
      </c>
      <c r="BG193" s="186">
        <f>IF(N193="zákl. přenesená",J193,0)</f>
        <v>0</v>
      </c>
      <c r="BH193" s="186">
        <f>IF(N193="sníž. přenesená",J193,0)</f>
        <v>0</v>
      </c>
      <c r="BI193" s="186">
        <f>IF(N193="nulová",J193,0)</f>
        <v>0</v>
      </c>
      <c r="BJ193" s="24" t="s">
        <v>80</v>
      </c>
      <c r="BK193" s="186">
        <f>ROUND(I193*H193,2)</f>
        <v>0</v>
      </c>
      <c r="BL193" s="24" t="s">
        <v>193</v>
      </c>
      <c r="BM193" s="24" t="s">
        <v>270</v>
      </c>
    </row>
    <row r="194" spans="2:65" s="10" customFormat="1" ht="37.35" customHeight="1">
      <c r="B194" s="160"/>
      <c r="D194" s="171" t="s">
        <v>71</v>
      </c>
      <c r="E194" s="240" t="s">
        <v>5603</v>
      </c>
      <c r="F194" s="240" t="s">
        <v>5604</v>
      </c>
      <c r="I194" s="163"/>
      <c r="J194" s="241">
        <f>BK194</f>
        <v>0</v>
      </c>
      <c r="L194" s="160"/>
      <c r="M194" s="165"/>
      <c r="N194" s="166"/>
      <c r="O194" s="166"/>
      <c r="P194" s="167">
        <f>SUM(P195:P213)</f>
        <v>0</v>
      </c>
      <c r="Q194" s="166"/>
      <c r="R194" s="167">
        <f>SUM(R195:R213)</f>
        <v>0</v>
      </c>
      <c r="S194" s="166"/>
      <c r="T194" s="168">
        <f>SUM(T195:T213)</f>
        <v>0</v>
      </c>
      <c r="AR194" s="161" t="s">
        <v>80</v>
      </c>
      <c r="AT194" s="169" t="s">
        <v>71</v>
      </c>
      <c r="AU194" s="169" t="s">
        <v>72</v>
      </c>
      <c r="AY194" s="161" t="s">
        <v>185</v>
      </c>
      <c r="BK194" s="170">
        <f>SUM(BK195:BK213)</f>
        <v>0</v>
      </c>
    </row>
    <row r="195" spans="2:65" s="1" customFormat="1" ht="22.5" customHeight="1">
      <c r="B195" s="174"/>
      <c r="C195" s="175" t="s">
        <v>72</v>
      </c>
      <c r="D195" s="175" t="s">
        <v>188</v>
      </c>
      <c r="E195" s="176" t="s">
        <v>5605</v>
      </c>
      <c r="F195" s="177" t="s">
        <v>5606</v>
      </c>
      <c r="G195" s="178" t="s">
        <v>5</v>
      </c>
      <c r="H195" s="179">
        <v>2</v>
      </c>
      <c r="I195" s="180"/>
      <c r="J195" s="181">
        <f t="shared" ref="J195:J213" si="60">ROUND(I195*H195,2)</f>
        <v>0</v>
      </c>
      <c r="K195" s="177" t="s">
        <v>5</v>
      </c>
      <c r="L195" s="41"/>
      <c r="M195" s="182" t="s">
        <v>5</v>
      </c>
      <c r="N195" s="183" t="s">
        <v>43</v>
      </c>
      <c r="O195" s="42"/>
      <c r="P195" s="184">
        <f t="shared" ref="P195:P213" si="61">O195*H195</f>
        <v>0</v>
      </c>
      <c r="Q195" s="184">
        <v>0</v>
      </c>
      <c r="R195" s="184">
        <f t="shared" ref="R195:R213" si="62">Q195*H195</f>
        <v>0</v>
      </c>
      <c r="S195" s="184">
        <v>0</v>
      </c>
      <c r="T195" s="185">
        <f t="shared" ref="T195:T213" si="63">S195*H195</f>
        <v>0</v>
      </c>
      <c r="AR195" s="24" t="s">
        <v>193</v>
      </c>
      <c r="AT195" s="24" t="s">
        <v>188</v>
      </c>
      <c r="AU195" s="24" t="s">
        <v>80</v>
      </c>
      <c r="AY195" s="24" t="s">
        <v>185</v>
      </c>
      <c r="BE195" s="186">
        <f t="shared" ref="BE195:BE213" si="64">IF(N195="základní",J195,0)</f>
        <v>0</v>
      </c>
      <c r="BF195" s="186">
        <f t="shared" ref="BF195:BF213" si="65">IF(N195="snížená",J195,0)</f>
        <v>0</v>
      </c>
      <c r="BG195" s="186">
        <f t="shared" ref="BG195:BG213" si="66">IF(N195="zákl. přenesená",J195,0)</f>
        <v>0</v>
      </c>
      <c r="BH195" s="186">
        <f t="shared" ref="BH195:BH213" si="67">IF(N195="sníž. přenesená",J195,0)</f>
        <v>0</v>
      </c>
      <c r="BI195" s="186">
        <f t="shared" ref="BI195:BI213" si="68">IF(N195="nulová",J195,0)</f>
        <v>0</v>
      </c>
      <c r="BJ195" s="24" t="s">
        <v>80</v>
      </c>
      <c r="BK195" s="186">
        <f t="shared" ref="BK195:BK213" si="69">ROUND(I195*H195,2)</f>
        <v>0</v>
      </c>
      <c r="BL195" s="24" t="s">
        <v>193</v>
      </c>
      <c r="BM195" s="24" t="s">
        <v>286</v>
      </c>
    </row>
    <row r="196" spans="2:65" s="1" customFormat="1" ht="44.25" customHeight="1">
      <c r="B196" s="174"/>
      <c r="C196" s="175" t="s">
        <v>72</v>
      </c>
      <c r="D196" s="175" t="s">
        <v>188</v>
      </c>
      <c r="E196" s="176" t="s">
        <v>5607</v>
      </c>
      <c r="F196" s="177" t="s">
        <v>5608</v>
      </c>
      <c r="G196" s="178" t="s">
        <v>5</v>
      </c>
      <c r="H196" s="179">
        <v>1</v>
      </c>
      <c r="I196" s="180"/>
      <c r="J196" s="181">
        <f t="shared" si="60"/>
        <v>0</v>
      </c>
      <c r="K196" s="177" t="s">
        <v>5</v>
      </c>
      <c r="L196" s="41"/>
      <c r="M196" s="182" t="s">
        <v>5</v>
      </c>
      <c r="N196" s="183" t="s">
        <v>43</v>
      </c>
      <c r="O196" s="42"/>
      <c r="P196" s="184">
        <f t="shared" si="61"/>
        <v>0</v>
      </c>
      <c r="Q196" s="184">
        <v>0</v>
      </c>
      <c r="R196" s="184">
        <f t="shared" si="62"/>
        <v>0</v>
      </c>
      <c r="S196" s="184">
        <v>0</v>
      </c>
      <c r="T196" s="185">
        <f t="shared" si="63"/>
        <v>0</v>
      </c>
      <c r="AR196" s="24" t="s">
        <v>193</v>
      </c>
      <c r="AT196" s="24" t="s">
        <v>188</v>
      </c>
      <c r="AU196" s="24" t="s">
        <v>80</v>
      </c>
      <c r="AY196" s="24" t="s">
        <v>185</v>
      </c>
      <c r="BE196" s="186">
        <f t="shared" si="64"/>
        <v>0</v>
      </c>
      <c r="BF196" s="186">
        <f t="shared" si="65"/>
        <v>0</v>
      </c>
      <c r="BG196" s="186">
        <f t="shared" si="66"/>
        <v>0</v>
      </c>
      <c r="BH196" s="186">
        <f t="shared" si="67"/>
        <v>0</v>
      </c>
      <c r="BI196" s="186">
        <f t="shared" si="68"/>
        <v>0</v>
      </c>
      <c r="BJ196" s="24" t="s">
        <v>80</v>
      </c>
      <c r="BK196" s="186">
        <f t="shared" si="69"/>
        <v>0</v>
      </c>
      <c r="BL196" s="24" t="s">
        <v>193</v>
      </c>
      <c r="BM196" s="24" t="s">
        <v>302</v>
      </c>
    </row>
    <row r="197" spans="2:65" s="1" customFormat="1" ht="22.5" customHeight="1">
      <c r="B197" s="174"/>
      <c r="C197" s="175" t="s">
        <v>72</v>
      </c>
      <c r="D197" s="175" t="s">
        <v>188</v>
      </c>
      <c r="E197" s="176" t="s">
        <v>5609</v>
      </c>
      <c r="F197" s="177" t="s">
        <v>5610</v>
      </c>
      <c r="G197" s="178" t="s">
        <v>5</v>
      </c>
      <c r="H197" s="179">
        <v>1</v>
      </c>
      <c r="I197" s="180"/>
      <c r="J197" s="181">
        <f t="shared" si="60"/>
        <v>0</v>
      </c>
      <c r="K197" s="177" t="s">
        <v>5</v>
      </c>
      <c r="L197" s="41"/>
      <c r="M197" s="182" t="s">
        <v>5</v>
      </c>
      <c r="N197" s="183" t="s">
        <v>43</v>
      </c>
      <c r="O197" s="42"/>
      <c r="P197" s="184">
        <f t="shared" si="61"/>
        <v>0</v>
      </c>
      <c r="Q197" s="184">
        <v>0</v>
      </c>
      <c r="R197" s="184">
        <f t="shared" si="62"/>
        <v>0</v>
      </c>
      <c r="S197" s="184">
        <v>0</v>
      </c>
      <c r="T197" s="185">
        <f t="shared" si="63"/>
        <v>0</v>
      </c>
      <c r="AR197" s="24" t="s">
        <v>193</v>
      </c>
      <c r="AT197" s="24" t="s">
        <v>188</v>
      </c>
      <c r="AU197" s="24" t="s">
        <v>80</v>
      </c>
      <c r="AY197" s="24" t="s">
        <v>185</v>
      </c>
      <c r="BE197" s="186">
        <f t="shared" si="64"/>
        <v>0</v>
      </c>
      <c r="BF197" s="186">
        <f t="shared" si="65"/>
        <v>0</v>
      </c>
      <c r="BG197" s="186">
        <f t="shared" si="66"/>
        <v>0</v>
      </c>
      <c r="BH197" s="186">
        <f t="shared" si="67"/>
        <v>0</v>
      </c>
      <c r="BI197" s="186">
        <f t="shared" si="68"/>
        <v>0</v>
      </c>
      <c r="BJ197" s="24" t="s">
        <v>80</v>
      </c>
      <c r="BK197" s="186">
        <f t="shared" si="69"/>
        <v>0</v>
      </c>
      <c r="BL197" s="24" t="s">
        <v>193</v>
      </c>
      <c r="BM197" s="24" t="s">
        <v>3582</v>
      </c>
    </row>
    <row r="198" spans="2:65" s="1" customFormat="1" ht="22.5" customHeight="1">
      <c r="B198" s="174"/>
      <c r="C198" s="175" t="s">
        <v>72</v>
      </c>
      <c r="D198" s="175" t="s">
        <v>188</v>
      </c>
      <c r="E198" s="176" t="s">
        <v>5611</v>
      </c>
      <c r="F198" s="177" t="s">
        <v>5612</v>
      </c>
      <c r="G198" s="178" t="s">
        <v>5</v>
      </c>
      <c r="H198" s="179">
        <v>2</v>
      </c>
      <c r="I198" s="180"/>
      <c r="J198" s="181">
        <f t="shared" si="60"/>
        <v>0</v>
      </c>
      <c r="K198" s="177" t="s">
        <v>5</v>
      </c>
      <c r="L198" s="41"/>
      <c r="M198" s="182" t="s">
        <v>5</v>
      </c>
      <c r="N198" s="183" t="s">
        <v>43</v>
      </c>
      <c r="O198" s="42"/>
      <c r="P198" s="184">
        <f t="shared" si="61"/>
        <v>0</v>
      </c>
      <c r="Q198" s="184">
        <v>0</v>
      </c>
      <c r="R198" s="184">
        <f t="shared" si="62"/>
        <v>0</v>
      </c>
      <c r="S198" s="184">
        <v>0</v>
      </c>
      <c r="T198" s="185">
        <f t="shared" si="63"/>
        <v>0</v>
      </c>
      <c r="AR198" s="24" t="s">
        <v>193</v>
      </c>
      <c r="AT198" s="24" t="s">
        <v>188</v>
      </c>
      <c r="AU198" s="24" t="s">
        <v>80</v>
      </c>
      <c r="AY198" s="24" t="s">
        <v>185</v>
      </c>
      <c r="BE198" s="186">
        <f t="shared" si="64"/>
        <v>0</v>
      </c>
      <c r="BF198" s="186">
        <f t="shared" si="65"/>
        <v>0</v>
      </c>
      <c r="BG198" s="186">
        <f t="shared" si="66"/>
        <v>0</v>
      </c>
      <c r="BH198" s="186">
        <f t="shared" si="67"/>
        <v>0</v>
      </c>
      <c r="BI198" s="186">
        <f t="shared" si="68"/>
        <v>0</v>
      </c>
      <c r="BJ198" s="24" t="s">
        <v>80</v>
      </c>
      <c r="BK198" s="186">
        <f t="shared" si="69"/>
        <v>0</v>
      </c>
      <c r="BL198" s="24" t="s">
        <v>193</v>
      </c>
      <c r="BM198" s="24" t="s">
        <v>322</v>
      </c>
    </row>
    <row r="199" spans="2:65" s="1" customFormat="1" ht="44.25" customHeight="1">
      <c r="B199" s="174"/>
      <c r="C199" s="175" t="s">
        <v>72</v>
      </c>
      <c r="D199" s="175" t="s">
        <v>188</v>
      </c>
      <c r="E199" s="176" t="s">
        <v>5613</v>
      </c>
      <c r="F199" s="177" t="s">
        <v>5614</v>
      </c>
      <c r="G199" s="178" t="s">
        <v>5</v>
      </c>
      <c r="H199" s="179">
        <v>1</v>
      </c>
      <c r="I199" s="180"/>
      <c r="J199" s="181">
        <f t="shared" si="60"/>
        <v>0</v>
      </c>
      <c r="K199" s="177" t="s">
        <v>5</v>
      </c>
      <c r="L199" s="41"/>
      <c r="M199" s="182" t="s">
        <v>5</v>
      </c>
      <c r="N199" s="183" t="s">
        <v>43</v>
      </c>
      <c r="O199" s="42"/>
      <c r="P199" s="184">
        <f t="shared" si="61"/>
        <v>0</v>
      </c>
      <c r="Q199" s="184">
        <v>0</v>
      </c>
      <c r="R199" s="184">
        <f t="shared" si="62"/>
        <v>0</v>
      </c>
      <c r="S199" s="184">
        <v>0</v>
      </c>
      <c r="T199" s="185">
        <f t="shared" si="63"/>
        <v>0</v>
      </c>
      <c r="AR199" s="24" t="s">
        <v>193</v>
      </c>
      <c r="AT199" s="24" t="s">
        <v>188</v>
      </c>
      <c r="AU199" s="24" t="s">
        <v>80</v>
      </c>
      <c r="AY199" s="24" t="s">
        <v>185</v>
      </c>
      <c r="BE199" s="186">
        <f t="shared" si="64"/>
        <v>0</v>
      </c>
      <c r="BF199" s="186">
        <f t="shared" si="65"/>
        <v>0</v>
      </c>
      <c r="BG199" s="186">
        <f t="shared" si="66"/>
        <v>0</v>
      </c>
      <c r="BH199" s="186">
        <f t="shared" si="67"/>
        <v>0</v>
      </c>
      <c r="BI199" s="186">
        <f t="shared" si="68"/>
        <v>0</v>
      </c>
      <c r="BJ199" s="24" t="s">
        <v>80</v>
      </c>
      <c r="BK199" s="186">
        <f t="shared" si="69"/>
        <v>0</v>
      </c>
      <c r="BL199" s="24" t="s">
        <v>193</v>
      </c>
      <c r="BM199" s="24" t="s">
        <v>1953</v>
      </c>
    </row>
    <row r="200" spans="2:65" s="1" customFormat="1" ht="22.5" customHeight="1">
      <c r="B200" s="174"/>
      <c r="C200" s="175" t="s">
        <v>72</v>
      </c>
      <c r="D200" s="175" t="s">
        <v>188</v>
      </c>
      <c r="E200" s="176" t="s">
        <v>5615</v>
      </c>
      <c r="F200" s="177" t="s">
        <v>5616</v>
      </c>
      <c r="G200" s="178" t="s">
        <v>5</v>
      </c>
      <c r="H200" s="179">
        <v>1</v>
      </c>
      <c r="I200" s="180"/>
      <c r="J200" s="181">
        <f t="shared" si="60"/>
        <v>0</v>
      </c>
      <c r="K200" s="177" t="s">
        <v>5</v>
      </c>
      <c r="L200" s="41"/>
      <c r="M200" s="182" t="s">
        <v>5</v>
      </c>
      <c r="N200" s="183" t="s">
        <v>43</v>
      </c>
      <c r="O200" s="42"/>
      <c r="P200" s="184">
        <f t="shared" si="61"/>
        <v>0</v>
      </c>
      <c r="Q200" s="184">
        <v>0</v>
      </c>
      <c r="R200" s="184">
        <f t="shared" si="62"/>
        <v>0</v>
      </c>
      <c r="S200" s="184">
        <v>0</v>
      </c>
      <c r="T200" s="185">
        <f t="shared" si="63"/>
        <v>0</v>
      </c>
      <c r="AR200" s="24" t="s">
        <v>193</v>
      </c>
      <c r="AT200" s="24" t="s">
        <v>188</v>
      </c>
      <c r="AU200" s="24" t="s">
        <v>80</v>
      </c>
      <c r="AY200" s="24" t="s">
        <v>185</v>
      </c>
      <c r="BE200" s="186">
        <f t="shared" si="64"/>
        <v>0</v>
      </c>
      <c r="BF200" s="186">
        <f t="shared" si="65"/>
        <v>0</v>
      </c>
      <c r="BG200" s="186">
        <f t="shared" si="66"/>
        <v>0</v>
      </c>
      <c r="BH200" s="186">
        <f t="shared" si="67"/>
        <v>0</v>
      </c>
      <c r="BI200" s="186">
        <f t="shared" si="68"/>
        <v>0</v>
      </c>
      <c r="BJ200" s="24" t="s">
        <v>80</v>
      </c>
      <c r="BK200" s="186">
        <f t="shared" si="69"/>
        <v>0</v>
      </c>
      <c r="BL200" s="24" t="s">
        <v>193</v>
      </c>
      <c r="BM200" s="24" t="s">
        <v>1945</v>
      </c>
    </row>
    <row r="201" spans="2:65" s="1" customFormat="1" ht="22.5" customHeight="1">
      <c r="B201" s="174"/>
      <c r="C201" s="175" t="s">
        <v>72</v>
      </c>
      <c r="D201" s="175" t="s">
        <v>188</v>
      </c>
      <c r="E201" s="176" t="s">
        <v>5617</v>
      </c>
      <c r="F201" s="177" t="s">
        <v>5618</v>
      </c>
      <c r="G201" s="178" t="s">
        <v>5</v>
      </c>
      <c r="H201" s="179">
        <v>2</v>
      </c>
      <c r="I201" s="180"/>
      <c r="J201" s="181">
        <f t="shared" si="60"/>
        <v>0</v>
      </c>
      <c r="K201" s="177" t="s">
        <v>5</v>
      </c>
      <c r="L201" s="41"/>
      <c r="M201" s="182" t="s">
        <v>5</v>
      </c>
      <c r="N201" s="183" t="s">
        <v>43</v>
      </c>
      <c r="O201" s="42"/>
      <c r="P201" s="184">
        <f t="shared" si="61"/>
        <v>0</v>
      </c>
      <c r="Q201" s="184">
        <v>0</v>
      </c>
      <c r="R201" s="184">
        <f t="shared" si="62"/>
        <v>0</v>
      </c>
      <c r="S201" s="184">
        <v>0</v>
      </c>
      <c r="T201" s="185">
        <f t="shared" si="63"/>
        <v>0</v>
      </c>
      <c r="AR201" s="24" t="s">
        <v>193</v>
      </c>
      <c r="AT201" s="24" t="s">
        <v>188</v>
      </c>
      <c r="AU201" s="24" t="s">
        <v>80</v>
      </c>
      <c r="AY201" s="24" t="s">
        <v>185</v>
      </c>
      <c r="BE201" s="186">
        <f t="shared" si="64"/>
        <v>0</v>
      </c>
      <c r="BF201" s="186">
        <f t="shared" si="65"/>
        <v>0</v>
      </c>
      <c r="BG201" s="186">
        <f t="shared" si="66"/>
        <v>0</v>
      </c>
      <c r="BH201" s="186">
        <f t="shared" si="67"/>
        <v>0</v>
      </c>
      <c r="BI201" s="186">
        <f t="shared" si="68"/>
        <v>0</v>
      </c>
      <c r="BJ201" s="24" t="s">
        <v>80</v>
      </c>
      <c r="BK201" s="186">
        <f t="shared" si="69"/>
        <v>0</v>
      </c>
      <c r="BL201" s="24" t="s">
        <v>193</v>
      </c>
      <c r="BM201" s="24" t="s">
        <v>1968</v>
      </c>
    </row>
    <row r="202" spans="2:65" s="1" customFormat="1" ht="44.25" customHeight="1">
      <c r="B202" s="174"/>
      <c r="C202" s="175" t="s">
        <v>72</v>
      </c>
      <c r="D202" s="175" t="s">
        <v>188</v>
      </c>
      <c r="E202" s="176" t="s">
        <v>5619</v>
      </c>
      <c r="F202" s="177" t="s">
        <v>5620</v>
      </c>
      <c r="G202" s="178" t="s">
        <v>5</v>
      </c>
      <c r="H202" s="179">
        <v>2</v>
      </c>
      <c r="I202" s="180"/>
      <c r="J202" s="181">
        <f t="shared" si="60"/>
        <v>0</v>
      </c>
      <c r="K202" s="177" t="s">
        <v>5</v>
      </c>
      <c r="L202" s="41"/>
      <c r="M202" s="182" t="s">
        <v>5</v>
      </c>
      <c r="N202" s="183" t="s">
        <v>43</v>
      </c>
      <c r="O202" s="42"/>
      <c r="P202" s="184">
        <f t="shared" si="61"/>
        <v>0</v>
      </c>
      <c r="Q202" s="184">
        <v>0</v>
      </c>
      <c r="R202" s="184">
        <f t="shared" si="62"/>
        <v>0</v>
      </c>
      <c r="S202" s="184">
        <v>0</v>
      </c>
      <c r="T202" s="185">
        <f t="shared" si="63"/>
        <v>0</v>
      </c>
      <c r="AR202" s="24" t="s">
        <v>193</v>
      </c>
      <c r="AT202" s="24" t="s">
        <v>188</v>
      </c>
      <c r="AU202" s="24" t="s">
        <v>80</v>
      </c>
      <c r="AY202" s="24" t="s">
        <v>185</v>
      </c>
      <c r="BE202" s="186">
        <f t="shared" si="64"/>
        <v>0</v>
      </c>
      <c r="BF202" s="186">
        <f t="shared" si="65"/>
        <v>0</v>
      </c>
      <c r="BG202" s="186">
        <f t="shared" si="66"/>
        <v>0</v>
      </c>
      <c r="BH202" s="186">
        <f t="shared" si="67"/>
        <v>0</v>
      </c>
      <c r="BI202" s="186">
        <f t="shared" si="68"/>
        <v>0</v>
      </c>
      <c r="BJ202" s="24" t="s">
        <v>80</v>
      </c>
      <c r="BK202" s="186">
        <f t="shared" si="69"/>
        <v>0</v>
      </c>
      <c r="BL202" s="24" t="s">
        <v>193</v>
      </c>
      <c r="BM202" s="24" t="s">
        <v>1976</v>
      </c>
    </row>
    <row r="203" spans="2:65" s="1" customFormat="1" ht="22.5" customHeight="1">
      <c r="B203" s="174"/>
      <c r="C203" s="175" t="s">
        <v>72</v>
      </c>
      <c r="D203" s="175" t="s">
        <v>188</v>
      </c>
      <c r="E203" s="176" t="s">
        <v>5621</v>
      </c>
      <c r="F203" s="177" t="s">
        <v>5622</v>
      </c>
      <c r="G203" s="178" t="s">
        <v>5</v>
      </c>
      <c r="H203" s="179">
        <v>2</v>
      </c>
      <c r="I203" s="180"/>
      <c r="J203" s="181">
        <f t="shared" si="60"/>
        <v>0</v>
      </c>
      <c r="K203" s="177" t="s">
        <v>5</v>
      </c>
      <c r="L203" s="41"/>
      <c r="M203" s="182" t="s">
        <v>5</v>
      </c>
      <c r="N203" s="183" t="s">
        <v>43</v>
      </c>
      <c r="O203" s="42"/>
      <c r="P203" s="184">
        <f t="shared" si="61"/>
        <v>0</v>
      </c>
      <c r="Q203" s="184">
        <v>0</v>
      </c>
      <c r="R203" s="184">
        <f t="shared" si="62"/>
        <v>0</v>
      </c>
      <c r="S203" s="184">
        <v>0</v>
      </c>
      <c r="T203" s="185">
        <f t="shared" si="63"/>
        <v>0</v>
      </c>
      <c r="AR203" s="24" t="s">
        <v>193</v>
      </c>
      <c r="AT203" s="24" t="s">
        <v>188</v>
      </c>
      <c r="AU203" s="24" t="s">
        <v>80</v>
      </c>
      <c r="AY203" s="24" t="s">
        <v>185</v>
      </c>
      <c r="BE203" s="186">
        <f t="shared" si="64"/>
        <v>0</v>
      </c>
      <c r="BF203" s="186">
        <f t="shared" si="65"/>
        <v>0</v>
      </c>
      <c r="BG203" s="186">
        <f t="shared" si="66"/>
        <v>0</v>
      </c>
      <c r="BH203" s="186">
        <f t="shared" si="67"/>
        <v>0</v>
      </c>
      <c r="BI203" s="186">
        <f t="shared" si="68"/>
        <v>0</v>
      </c>
      <c r="BJ203" s="24" t="s">
        <v>80</v>
      </c>
      <c r="BK203" s="186">
        <f t="shared" si="69"/>
        <v>0</v>
      </c>
      <c r="BL203" s="24" t="s">
        <v>193</v>
      </c>
      <c r="BM203" s="24" t="s">
        <v>1984</v>
      </c>
    </row>
    <row r="204" spans="2:65" s="1" customFormat="1" ht="31.5" customHeight="1">
      <c r="B204" s="174"/>
      <c r="C204" s="175" t="s">
        <v>72</v>
      </c>
      <c r="D204" s="175" t="s">
        <v>188</v>
      </c>
      <c r="E204" s="176" t="s">
        <v>5623</v>
      </c>
      <c r="F204" s="177" t="s">
        <v>5624</v>
      </c>
      <c r="G204" s="178" t="s">
        <v>5</v>
      </c>
      <c r="H204" s="179">
        <v>4</v>
      </c>
      <c r="I204" s="180"/>
      <c r="J204" s="181">
        <f t="shared" si="60"/>
        <v>0</v>
      </c>
      <c r="K204" s="177" t="s">
        <v>5</v>
      </c>
      <c r="L204" s="41"/>
      <c r="M204" s="182" t="s">
        <v>5</v>
      </c>
      <c r="N204" s="183" t="s">
        <v>43</v>
      </c>
      <c r="O204" s="42"/>
      <c r="P204" s="184">
        <f t="shared" si="61"/>
        <v>0</v>
      </c>
      <c r="Q204" s="184">
        <v>0</v>
      </c>
      <c r="R204" s="184">
        <f t="shared" si="62"/>
        <v>0</v>
      </c>
      <c r="S204" s="184">
        <v>0</v>
      </c>
      <c r="T204" s="185">
        <f t="shared" si="63"/>
        <v>0</v>
      </c>
      <c r="AR204" s="24" t="s">
        <v>193</v>
      </c>
      <c r="AT204" s="24" t="s">
        <v>188</v>
      </c>
      <c r="AU204" s="24" t="s">
        <v>80</v>
      </c>
      <c r="AY204" s="24" t="s">
        <v>185</v>
      </c>
      <c r="BE204" s="186">
        <f t="shared" si="64"/>
        <v>0</v>
      </c>
      <c r="BF204" s="186">
        <f t="shared" si="65"/>
        <v>0</v>
      </c>
      <c r="BG204" s="186">
        <f t="shared" si="66"/>
        <v>0</v>
      </c>
      <c r="BH204" s="186">
        <f t="shared" si="67"/>
        <v>0</v>
      </c>
      <c r="BI204" s="186">
        <f t="shared" si="68"/>
        <v>0</v>
      </c>
      <c r="BJ204" s="24" t="s">
        <v>80</v>
      </c>
      <c r="BK204" s="186">
        <f t="shared" si="69"/>
        <v>0</v>
      </c>
      <c r="BL204" s="24" t="s">
        <v>193</v>
      </c>
      <c r="BM204" s="24" t="s">
        <v>1992</v>
      </c>
    </row>
    <row r="205" spans="2:65" s="1" customFormat="1" ht="22.5" customHeight="1">
      <c r="B205" s="174"/>
      <c r="C205" s="175" t="s">
        <v>72</v>
      </c>
      <c r="D205" s="175" t="s">
        <v>188</v>
      </c>
      <c r="E205" s="176" t="s">
        <v>5625</v>
      </c>
      <c r="F205" s="177" t="s">
        <v>5626</v>
      </c>
      <c r="G205" s="178" t="s">
        <v>5</v>
      </c>
      <c r="H205" s="179">
        <v>1</v>
      </c>
      <c r="I205" s="180"/>
      <c r="J205" s="181">
        <f t="shared" si="60"/>
        <v>0</v>
      </c>
      <c r="K205" s="177" t="s">
        <v>5</v>
      </c>
      <c r="L205" s="41"/>
      <c r="M205" s="182" t="s">
        <v>5</v>
      </c>
      <c r="N205" s="183" t="s">
        <v>43</v>
      </c>
      <c r="O205" s="42"/>
      <c r="P205" s="184">
        <f t="shared" si="61"/>
        <v>0</v>
      </c>
      <c r="Q205" s="184">
        <v>0</v>
      </c>
      <c r="R205" s="184">
        <f t="shared" si="62"/>
        <v>0</v>
      </c>
      <c r="S205" s="184">
        <v>0</v>
      </c>
      <c r="T205" s="185">
        <f t="shared" si="63"/>
        <v>0</v>
      </c>
      <c r="AR205" s="24" t="s">
        <v>193</v>
      </c>
      <c r="AT205" s="24" t="s">
        <v>188</v>
      </c>
      <c r="AU205" s="24" t="s">
        <v>80</v>
      </c>
      <c r="AY205" s="24" t="s">
        <v>185</v>
      </c>
      <c r="BE205" s="186">
        <f t="shared" si="64"/>
        <v>0</v>
      </c>
      <c r="BF205" s="186">
        <f t="shared" si="65"/>
        <v>0</v>
      </c>
      <c r="BG205" s="186">
        <f t="shared" si="66"/>
        <v>0</v>
      </c>
      <c r="BH205" s="186">
        <f t="shared" si="67"/>
        <v>0</v>
      </c>
      <c r="BI205" s="186">
        <f t="shared" si="68"/>
        <v>0</v>
      </c>
      <c r="BJ205" s="24" t="s">
        <v>80</v>
      </c>
      <c r="BK205" s="186">
        <f t="shared" si="69"/>
        <v>0</v>
      </c>
      <c r="BL205" s="24" t="s">
        <v>193</v>
      </c>
      <c r="BM205" s="24" t="s">
        <v>2000</v>
      </c>
    </row>
    <row r="206" spans="2:65" s="1" customFormat="1" ht="31.5" customHeight="1">
      <c r="B206" s="174"/>
      <c r="C206" s="175" t="s">
        <v>72</v>
      </c>
      <c r="D206" s="175" t="s">
        <v>188</v>
      </c>
      <c r="E206" s="176" t="s">
        <v>5627</v>
      </c>
      <c r="F206" s="177" t="s">
        <v>5628</v>
      </c>
      <c r="G206" s="178" t="s">
        <v>5</v>
      </c>
      <c r="H206" s="179">
        <v>1</v>
      </c>
      <c r="I206" s="180"/>
      <c r="J206" s="181">
        <f t="shared" si="60"/>
        <v>0</v>
      </c>
      <c r="K206" s="177" t="s">
        <v>5</v>
      </c>
      <c r="L206" s="41"/>
      <c r="M206" s="182" t="s">
        <v>5</v>
      </c>
      <c r="N206" s="183" t="s">
        <v>43</v>
      </c>
      <c r="O206" s="42"/>
      <c r="P206" s="184">
        <f t="shared" si="61"/>
        <v>0</v>
      </c>
      <c r="Q206" s="184">
        <v>0</v>
      </c>
      <c r="R206" s="184">
        <f t="shared" si="62"/>
        <v>0</v>
      </c>
      <c r="S206" s="184">
        <v>0</v>
      </c>
      <c r="T206" s="185">
        <f t="shared" si="63"/>
        <v>0</v>
      </c>
      <c r="AR206" s="24" t="s">
        <v>193</v>
      </c>
      <c r="AT206" s="24" t="s">
        <v>188</v>
      </c>
      <c r="AU206" s="24" t="s">
        <v>80</v>
      </c>
      <c r="AY206" s="24" t="s">
        <v>185</v>
      </c>
      <c r="BE206" s="186">
        <f t="shared" si="64"/>
        <v>0</v>
      </c>
      <c r="BF206" s="186">
        <f t="shared" si="65"/>
        <v>0</v>
      </c>
      <c r="BG206" s="186">
        <f t="shared" si="66"/>
        <v>0</v>
      </c>
      <c r="BH206" s="186">
        <f t="shared" si="67"/>
        <v>0</v>
      </c>
      <c r="BI206" s="186">
        <f t="shared" si="68"/>
        <v>0</v>
      </c>
      <c r="BJ206" s="24" t="s">
        <v>80</v>
      </c>
      <c r="BK206" s="186">
        <f t="shared" si="69"/>
        <v>0</v>
      </c>
      <c r="BL206" s="24" t="s">
        <v>193</v>
      </c>
      <c r="BM206" s="24" t="s">
        <v>2030</v>
      </c>
    </row>
    <row r="207" spans="2:65" s="1" customFormat="1" ht="22.5" customHeight="1">
      <c r="B207" s="174"/>
      <c r="C207" s="175" t="s">
        <v>72</v>
      </c>
      <c r="D207" s="175" t="s">
        <v>188</v>
      </c>
      <c r="E207" s="176" t="s">
        <v>5629</v>
      </c>
      <c r="F207" s="177" t="s">
        <v>5630</v>
      </c>
      <c r="G207" s="178" t="s">
        <v>5</v>
      </c>
      <c r="H207" s="179">
        <v>1</v>
      </c>
      <c r="I207" s="180"/>
      <c r="J207" s="181">
        <f t="shared" si="60"/>
        <v>0</v>
      </c>
      <c r="K207" s="177" t="s">
        <v>5</v>
      </c>
      <c r="L207" s="41"/>
      <c r="M207" s="182" t="s">
        <v>5</v>
      </c>
      <c r="N207" s="183" t="s">
        <v>43</v>
      </c>
      <c r="O207" s="42"/>
      <c r="P207" s="184">
        <f t="shared" si="61"/>
        <v>0</v>
      </c>
      <c r="Q207" s="184">
        <v>0</v>
      </c>
      <c r="R207" s="184">
        <f t="shared" si="62"/>
        <v>0</v>
      </c>
      <c r="S207" s="184">
        <v>0</v>
      </c>
      <c r="T207" s="185">
        <f t="shared" si="63"/>
        <v>0</v>
      </c>
      <c r="AR207" s="24" t="s">
        <v>193</v>
      </c>
      <c r="AT207" s="24" t="s">
        <v>188</v>
      </c>
      <c r="AU207" s="24" t="s">
        <v>80</v>
      </c>
      <c r="AY207" s="24" t="s">
        <v>185</v>
      </c>
      <c r="BE207" s="186">
        <f t="shared" si="64"/>
        <v>0</v>
      </c>
      <c r="BF207" s="186">
        <f t="shared" si="65"/>
        <v>0</v>
      </c>
      <c r="BG207" s="186">
        <f t="shared" si="66"/>
        <v>0</v>
      </c>
      <c r="BH207" s="186">
        <f t="shared" si="67"/>
        <v>0</v>
      </c>
      <c r="BI207" s="186">
        <f t="shared" si="68"/>
        <v>0</v>
      </c>
      <c r="BJ207" s="24" t="s">
        <v>80</v>
      </c>
      <c r="BK207" s="186">
        <f t="shared" si="69"/>
        <v>0</v>
      </c>
      <c r="BL207" s="24" t="s">
        <v>193</v>
      </c>
      <c r="BM207" s="24" t="s">
        <v>2034</v>
      </c>
    </row>
    <row r="208" spans="2:65" s="1" customFormat="1" ht="82.5" customHeight="1">
      <c r="B208" s="174"/>
      <c r="C208" s="175" t="s">
        <v>72</v>
      </c>
      <c r="D208" s="175" t="s">
        <v>188</v>
      </c>
      <c r="E208" s="176" t="s">
        <v>5631</v>
      </c>
      <c r="F208" s="177" t="s">
        <v>5632</v>
      </c>
      <c r="G208" s="178" t="s">
        <v>5</v>
      </c>
      <c r="H208" s="179">
        <v>2</v>
      </c>
      <c r="I208" s="180"/>
      <c r="J208" s="181">
        <f t="shared" si="60"/>
        <v>0</v>
      </c>
      <c r="K208" s="177" t="s">
        <v>5</v>
      </c>
      <c r="L208" s="41"/>
      <c r="M208" s="182" t="s">
        <v>5</v>
      </c>
      <c r="N208" s="183" t="s">
        <v>43</v>
      </c>
      <c r="O208" s="42"/>
      <c r="P208" s="184">
        <f t="shared" si="61"/>
        <v>0</v>
      </c>
      <c r="Q208" s="184">
        <v>0</v>
      </c>
      <c r="R208" s="184">
        <f t="shared" si="62"/>
        <v>0</v>
      </c>
      <c r="S208" s="184">
        <v>0</v>
      </c>
      <c r="T208" s="185">
        <f t="shared" si="63"/>
        <v>0</v>
      </c>
      <c r="AR208" s="24" t="s">
        <v>193</v>
      </c>
      <c r="AT208" s="24" t="s">
        <v>188</v>
      </c>
      <c r="AU208" s="24" t="s">
        <v>80</v>
      </c>
      <c r="AY208" s="24" t="s">
        <v>185</v>
      </c>
      <c r="BE208" s="186">
        <f t="shared" si="64"/>
        <v>0</v>
      </c>
      <c r="BF208" s="186">
        <f t="shared" si="65"/>
        <v>0</v>
      </c>
      <c r="BG208" s="186">
        <f t="shared" si="66"/>
        <v>0</v>
      </c>
      <c r="BH208" s="186">
        <f t="shared" si="67"/>
        <v>0</v>
      </c>
      <c r="BI208" s="186">
        <f t="shared" si="68"/>
        <v>0</v>
      </c>
      <c r="BJ208" s="24" t="s">
        <v>80</v>
      </c>
      <c r="BK208" s="186">
        <f t="shared" si="69"/>
        <v>0</v>
      </c>
      <c r="BL208" s="24" t="s">
        <v>193</v>
      </c>
      <c r="BM208" s="24" t="s">
        <v>2050</v>
      </c>
    </row>
    <row r="209" spans="2:65" s="1" customFormat="1" ht="31.5" customHeight="1">
      <c r="B209" s="174"/>
      <c r="C209" s="175" t="s">
        <v>72</v>
      </c>
      <c r="D209" s="175" t="s">
        <v>188</v>
      </c>
      <c r="E209" s="176" t="s">
        <v>5633</v>
      </c>
      <c r="F209" s="177" t="s">
        <v>5634</v>
      </c>
      <c r="G209" s="178" t="s">
        <v>5</v>
      </c>
      <c r="H209" s="179">
        <v>2</v>
      </c>
      <c r="I209" s="180"/>
      <c r="J209" s="181">
        <f t="shared" si="60"/>
        <v>0</v>
      </c>
      <c r="K209" s="177" t="s">
        <v>5</v>
      </c>
      <c r="L209" s="41"/>
      <c r="M209" s="182" t="s">
        <v>5</v>
      </c>
      <c r="N209" s="183" t="s">
        <v>43</v>
      </c>
      <c r="O209" s="42"/>
      <c r="P209" s="184">
        <f t="shared" si="61"/>
        <v>0</v>
      </c>
      <c r="Q209" s="184">
        <v>0</v>
      </c>
      <c r="R209" s="184">
        <f t="shared" si="62"/>
        <v>0</v>
      </c>
      <c r="S209" s="184">
        <v>0</v>
      </c>
      <c r="T209" s="185">
        <f t="shared" si="63"/>
        <v>0</v>
      </c>
      <c r="AR209" s="24" t="s">
        <v>193</v>
      </c>
      <c r="AT209" s="24" t="s">
        <v>188</v>
      </c>
      <c r="AU209" s="24" t="s">
        <v>80</v>
      </c>
      <c r="AY209" s="24" t="s">
        <v>185</v>
      </c>
      <c r="BE209" s="186">
        <f t="shared" si="64"/>
        <v>0</v>
      </c>
      <c r="BF209" s="186">
        <f t="shared" si="65"/>
        <v>0</v>
      </c>
      <c r="BG209" s="186">
        <f t="shared" si="66"/>
        <v>0</v>
      </c>
      <c r="BH209" s="186">
        <f t="shared" si="67"/>
        <v>0</v>
      </c>
      <c r="BI209" s="186">
        <f t="shared" si="68"/>
        <v>0</v>
      </c>
      <c r="BJ209" s="24" t="s">
        <v>80</v>
      </c>
      <c r="BK209" s="186">
        <f t="shared" si="69"/>
        <v>0</v>
      </c>
      <c r="BL209" s="24" t="s">
        <v>193</v>
      </c>
      <c r="BM209" s="24" t="s">
        <v>2058</v>
      </c>
    </row>
    <row r="210" spans="2:65" s="1" customFormat="1" ht="31.5" customHeight="1">
      <c r="B210" s="174"/>
      <c r="C210" s="175" t="s">
        <v>72</v>
      </c>
      <c r="D210" s="175" t="s">
        <v>188</v>
      </c>
      <c r="E210" s="176" t="s">
        <v>5635</v>
      </c>
      <c r="F210" s="177" t="s">
        <v>5455</v>
      </c>
      <c r="G210" s="178" t="s">
        <v>5</v>
      </c>
      <c r="H210" s="179">
        <v>1</v>
      </c>
      <c r="I210" s="180"/>
      <c r="J210" s="181">
        <f t="shared" si="60"/>
        <v>0</v>
      </c>
      <c r="K210" s="177" t="s">
        <v>5</v>
      </c>
      <c r="L210" s="41"/>
      <c r="M210" s="182" t="s">
        <v>5</v>
      </c>
      <c r="N210" s="183" t="s">
        <v>43</v>
      </c>
      <c r="O210" s="42"/>
      <c r="P210" s="184">
        <f t="shared" si="61"/>
        <v>0</v>
      </c>
      <c r="Q210" s="184">
        <v>0</v>
      </c>
      <c r="R210" s="184">
        <f t="shared" si="62"/>
        <v>0</v>
      </c>
      <c r="S210" s="184">
        <v>0</v>
      </c>
      <c r="T210" s="185">
        <f t="shared" si="63"/>
        <v>0</v>
      </c>
      <c r="AR210" s="24" t="s">
        <v>193</v>
      </c>
      <c r="AT210" s="24" t="s">
        <v>188</v>
      </c>
      <c r="AU210" s="24" t="s">
        <v>80</v>
      </c>
      <c r="AY210" s="24" t="s">
        <v>185</v>
      </c>
      <c r="BE210" s="186">
        <f t="shared" si="64"/>
        <v>0</v>
      </c>
      <c r="BF210" s="186">
        <f t="shared" si="65"/>
        <v>0</v>
      </c>
      <c r="BG210" s="186">
        <f t="shared" si="66"/>
        <v>0</v>
      </c>
      <c r="BH210" s="186">
        <f t="shared" si="67"/>
        <v>0</v>
      </c>
      <c r="BI210" s="186">
        <f t="shared" si="68"/>
        <v>0</v>
      </c>
      <c r="BJ210" s="24" t="s">
        <v>80</v>
      </c>
      <c r="BK210" s="186">
        <f t="shared" si="69"/>
        <v>0</v>
      </c>
      <c r="BL210" s="24" t="s">
        <v>193</v>
      </c>
      <c r="BM210" s="24" t="s">
        <v>1996</v>
      </c>
    </row>
    <row r="211" spans="2:65" s="1" customFormat="1" ht="31.5" customHeight="1">
      <c r="B211" s="174"/>
      <c r="C211" s="175" t="s">
        <v>72</v>
      </c>
      <c r="D211" s="175" t="s">
        <v>188</v>
      </c>
      <c r="E211" s="176" t="s">
        <v>5636</v>
      </c>
      <c r="F211" s="177" t="s">
        <v>5637</v>
      </c>
      <c r="G211" s="178" t="s">
        <v>5</v>
      </c>
      <c r="H211" s="179">
        <v>1</v>
      </c>
      <c r="I211" s="180"/>
      <c r="J211" s="181">
        <f t="shared" si="60"/>
        <v>0</v>
      </c>
      <c r="K211" s="177" t="s">
        <v>5</v>
      </c>
      <c r="L211" s="41"/>
      <c r="M211" s="182" t="s">
        <v>5</v>
      </c>
      <c r="N211" s="183" t="s">
        <v>43</v>
      </c>
      <c r="O211" s="42"/>
      <c r="P211" s="184">
        <f t="shared" si="61"/>
        <v>0</v>
      </c>
      <c r="Q211" s="184">
        <v>0</v>
      </c>
      <c r="R211" s="184">
        <f t="shared" si="62"/>
        <v>0</v>
      </c>
      <c r="S211" s="184">
        <v>0</v>
      </c>
      <c r="T211" s="185">
        <f t="shared" si="63"/>
        <v>0</v>
      </c>
      <c r="AR211" s="24" t="s">
        <v>193</v>
      </c>
      <c r="AT211" s="24" t="s">
        <v>188</v>
      </c>
      <c r="AU211" s="24" t="s">
        <v>80</v>
      </c>
      <c r="AY211" s="24" t="s">
        <v>185</v>
      </c>
      <c r="BE211" s="186">
        <f t="shared" si="64"/>
        <v>0</v>
      </c>
      <c r="BF211" s="186">
        <f t="shared" si="65"/>
        <v>0</v>
      </c>
      <c r="BG211" s="186">
        <f t="shared" si="66"/>
        <v>0</v>
      </c>
      <c r="BH211" s="186">
        <f t="shared" si="67"/>
        <v>0</v>
      </c>
      <c r="BI211" s="186">
        <f t="shared" si="68"/>
        <v>0</v>
      </c>
      <c r="BJ211" s="24" t="s">
        <v>80</v>
      </c>
      <c r="BK211" s="186">
        <f t="shared" si="69"/>
        <v>0</v>
      </c>
      <c r="BL211" s="24" t="s">
        <v>193</v>
      </c>
      <c r="BM211" s="24" t="s">
        <v>2026</v>
      </c>
    </row>
    <row r="212" spans="2:65" s="1" customFormat="1" ht="69.75" customHeight="1">
      <c r="B212" s="174"/>
      <c r="C212" s="175" t="s">
        <v>72</v>
      </c>
      <c r="D212" s="175" t="s">
        <v>188</v>
      </c>
      <c r="E212" s="176" t="s">
        <v>5638</v>
      </c>
      <c r="F212" s="177" t="s">
        <v>5639</v>
      </c>
      <c r="G212" s="178" t="s">
        <v>5</v>
      </c>
      <c r="H212" s="179">
        <v>1</v>
      </c>
      <c r="I212" s="180"/>
      <c r="J212" s="181">
        <f t="shared" si="60"/>
        <v>0</v>
      </c>
      <c r="K212" s="177" t="s">
        <v>5</v>
      </c>
      <c r="L212" s="41"/>
      <c r="M212" s="182" t="s">
        <v>5</v>
      </c>
      <c r="N212" s="183" t="s">
        <v>43</v>
      </c>
      <c r="O212" s="42"/>
      <c r="P212" s="184">
        <f t="shared" si="61"/>
        <v>0</v>
      </c>
      <c r="Q212" s="184">
        <v>0</v>
      </c>
      <c r="R212" s="184">
        <f t="shared" si="62"/>
        <v>0</v>
      </c>
      <c r="S212" s="184">
        <v>0</v>
      </c>
      <c r="T212" s="185">
        <f t="shared" si="63"/>
        <v>0</v>
      </c>
      <c r="AR212" s="24" t="s">
        <v>193</v>
      </c>
      <c r="AT212" s="24" t="s">
        <v>188</v>
      </c>
      <c r="AU212" s="24" t="s">
        <v>80</v>
      </c>
      <c r="AY212" s="24" t="s">
        <v>185</v>
      </c>
      <c r="BE212" s="186">
        <f t="shared" si="64"/>
        <v>0</v>
      </c>
      <c r="BF212" s="186">
        <f t="shared" si="65"/>
        <v>0</v>
      </c>
      <c r="BG212" s="186">
        <f t="shared" si="66"/>
        <v>0</v>
      </c>
      <c r="BH212" s="186">
        <f t="shared" si="67"/>
        <v>0</v>
      </c>
      <c r="BI212" s="186">
        <f t="shared" si="68"/>
        <v>0</v>
      </c>
      <c r="BJ212" s="24" t="s">
        <v>80</v>
      </c>
      <c r="BK212" s="186">
        <f t="shared" si="69"/>
        <v>0</v>
      </c>
      <c r="BL212" s="24" t="s">
        <v>193</v>
      </c>
      <c r="BM212" s="24" t="s">
        <v>2042</v>
      </c>
    </row>
    <row r="213" spans="2:65" s="1" customFormat="1" ht="31.5" customHeight="1">
      <c r="B213" s="174"/>
      <c r="C213" s="175" t="s">
        <v>72</v>
      </c>
      <c r="D213" s="175" t="s">
        <v>188</v>
      </c>
      <c r="E213" s="176" t="s">
        <v>5640</v>
      </c>
      <c r="F213" s="177" t="s">
        <v>5641</v>
      </c>
      <c r="G213" s="178" t="s">
        <v>5</v>
      </c>
      <c r="H213" s="179">
        <v>1</v>
      </c>
      <c r="I213" s="180"/>
      <c r="J213" s="181">
        <f t="shared" si="60"/>
        <v>0</v>
      </c>
      <c r="K213" s="177" t="s">
        <v>5</v>
      </c>
      <c r="L213" s="41"/>
      <c r="M213" s="182" t="s">
        <v>5</v>
      </c>
      <c r="N213" s="183" t="s">
        <v>43</v>
      </c>
      <c r="O213" s="42"/>
      <c r="P213" s="184">
        <f t="shared" si="61"/>
        <v>0</v>
      </c>
      <c r="Q213" s="184">
        <v>0</v>
      </c>
      <c r="R213" s="184">
        <f t="shared" si="62"/>
        <v>0</v>
      </c>
      <c r="S213" s="184">
        <v>0</v>
      </c>
      <c r="T213" s="185">
        <f t="shared" si="63"/>
        <v>0</v>
      </c>
      <c r="AR213" s="24" t="s">
        <v>193</v>
      </c>
      <c r="AT213" s="24" t="s">
        <v>188</v>
      </c>
      <c r="AU213" s="24" t="s">
        <v>80</v>
      </c>
      <c r="AY213" s="24" t="s">
        <v>185</v>
      </c>
      <c r="BE213" s="186">
        <f t="shared" si="64"/>
        <v>0</v>
      </c>
      <c r="BF213" s="186">
        <f t="shared" si="65"/>
        <v>0</v>
      </c>
      <c r="BG213" s="186">
        <f t="shared" si="66"/>
        <v>0</v>
      </c>
      <c r="BH213" s="186">
        <f t="shared" si="67"/>
        <v>0</v>
      </c>
      <c r="BI213" s="186">
        <f t="shared" si="68"/>
        <v>0</v>
      </c>
      <c r="BJ213" s="24" t="s">
        <v>80</v>
      </c>
      <c r="BK213" s="186">
        <f t="shared" si="69"/>
        <v>0</v>
      </c>
      <c r="BL213" s="24" t="s">
        <v>193</v>
      </c>
      <c r="BM213" s="24" t="s">
        <v>2008</v>
      </c>
    </row>
    <row r="214" spans="2:65" s="10" customFormat="1" ht="37.35" customHeight="1">
      <c r="B214" s="160"/>
      <c r="D214" s="171" t="s">
        <v>71</v>
      </c>
      <c r="E214" s="240" t="s">
        <v>5642</v>
      </c>
      <c r="F214" s="240" t="s">
        <v>5643</v>
      </c>
      <c r="I214" s="163"/>
      <c r="J214" s="241">
        <f>BK214</f>
        <v>0</v>
      </c>
      <c r="L214" s="160"/>
      <c r="M214" s="165"/>
      <c r="N214" s="166"/>
      <c r="O214" s="166"/>
      <c r="P214" s="167">
        <f>SUM(P215:P224)</f>
        <v>0</v>
      </c>
      <c r="Q214" s="166"/>
      <c r="R214" s="167">
        <f>SUM(R215:R224)</f>
        <v>0</v>
      </c>
      <c r="S214" s="166"/>
      <c r="T214" s="168">
        <f>SUM(T215:T224)</f>
        <v>0</v>
      </c>
      <c r="AR214" s="161" t="s">
        <v>80</v>
      </c>
      <c r="AT214" s="169" t="s">
        <v>71</v>
      </c>
      <c r="AU214" s="169" t="s">
        <v>72</v>
      </c>
      <c r="AY214" s="161" t="s">
        <v>185</v>
      </c>
      <c r="BK214" s="170">
        <f>SUM(BK215:BK224)</f>
        <v>0</v>
      </c>
    </row>
    <row r="215" spans="2:65" s="1" customFormat="1" ht="22.5" customHeight="1">
      <c r="B215" s="174"/>
      <c r="C215" s="175" t="s">
        <v>72</v>
      </c>
      <c r="D215" s="175" t="s">
        <v>188</v>
      </c>
      <c r="E215" s="176" t="s">
        <v>5644</v>
      </c>
      <c r="F215" s="177" t="s">
        <v>5645</v>
      </c>
      <c r="G215" s="178" t="s">
        <v>5</v>
      </c>
      <c r="H215" s="179">
        <v>1</v>
      </c>
      <c r="I215" s="180"/>
      <c r="J215" s="181">
        <f t="shared" ref="J215:J224" si="70">ROUND(I215*H215,2)</f>
        <v>0</v>
      </c>
      <c r="K215" s="177" t="s">
        <v>5</v>
      </c>
      <c r="L215" s="41"/>
      <c r="M215" s="182" t="s">
        <v>5</v>
      </c>
      <c r="N215" s="183" t="s">
        <v>43</v>
      </c>
      <c r="O215" s="42"/>
      <c r="P215" s="184">
        <f t="shared" ref="P215:P224" si="71">O215*H215</f>
        <v>0</v>
      </c>
      <c r="Q215" s="184">
        <v>0</v>
      </c>
      <c r="R215" s="184">
        <f t="shared" ref="R215:R224" si="72">Q215*H215</f>
        <v>0</v>
      </c>
      <c r="S215" s="184">
        <v>0</v>
      </c>
      <c r="T215" s="185">
        <f t="shared" ref="T215:T224" si="73">S215*H215</f>
        <v>0</v>
      </c>
      <c r="AR215" s="24" t="s">
        <v>193</v>
      </c>
      <c r="AT215" s="24" t="s">
        <v>188</v>
      </c>
      <c r="AU215" s="24" t="s">
        <v>80</v>
      </c>
      <c r="AY215" s="24" t="s">
        <v>185</v>
      </c>
      <c r="BE215" s="186">
        <f t="shared" ref="BE215:BE224" si="74">IF(N215="základní",J215,0)</f>
        <v>0</v>
      </c>
      <c r="BF215" s="186">
        <f t="shared" ref="BF215:BF224" si="75">IF(N215="snížená",J215,0)</f>
        <v>0</v>
      </c>
      <c r="BG215" s="186">
        <f t="shared" ref="BG215:BG224" si="76">IF(N215="zákl. přenesená",J215,0)</f>
        <v>0</v>
      </c>
      <c r="BH215" s="186">
        <f t="shared" ref="BH215:BH224" si="77">IF(N215="sníž. přenesená",J215,0)</f>
        <v>0</v>
      </c>
      <c r="BI215" s="186">
        <f t="shared" ref="BI215:BI224" si="78">IF(N215="nulová",J215,0)</f>
        <v>0</v>
      </c>
      <c r="BJ215" s="24" t="s">
        <v>80</v>
      </c>
      <c r="BK215" s="186">
        <f t="shared" ref="BK215:BK224" si="79">ROUND(I215*H215,2)</f>
        <v>0</v>
      </c>
      <c r="BL215" s="24" t="s">
        <v>193</v>
      </c>
      <c r="BM215" s="24" t="s">
        <v>2084</v>
      </c>
    </row>
    <row r="216" spans="2:65" s="1" customFormat="1" ht="44.25" customHeight="1">
      <c r="B216" s="174"/>
      <c r="C216" s="175" t="s">
        <v>72</v>
      </c>
      <c r="D216" s="175" t="s">
        <v>188</v>
      </c>
      <c r="E216" s="176" t="s">
        <v>5646</v>
      </c>
      <c r="F216" s="177" t="s">
        <v>5647</v>
      </c>
      <c r="G216" s="178" t="s">
        <v>5</v>
      </c>
      <c r="H216" s="179">
        <v>1</v>
      </c>
      <c r="I216" s="180"/>
      <c r="J216" s="181">
        <f t="shared" si="70"/>
        <v>0</v>
      </c>
      <c r="K216" s="177" t="s">
        <v>5</v>
      </c>
      <c r="L216" s="41"/>
      <c r="M216" s="182" t="s">
        <v>5</v>
      </c>
      <c r="N216" s="183" t="s">
        <v>43</v>
      </c>
      <c r="O216" s="42"/>
      <c r="P216" s="184">
        <f t="shared" si="71"/>
        <v>0</v>
      </c>
      <c r="Q216" s="184">
        <v>0</v>
      </c>
      <c r="R216" s="184">
        <f t="shared" si="72"/>
        <v>0</v>
      </c>
      <c r="S216" s="184">
        <v>0</v>
      </c>
      <c r="T216" s="185">
        <f t="shared" si="73"/>
        <v>0</v>
      </c>
      <c r="AR216" s="24" t="s">
        <v>193</v>
      </c>
      <c r="AT216" s="24" t="s">
        <v>188</v>
      </c>
      <c r="AU216" s="24" t="s">
        <v>80</v>
      </c>
      <c r="AY216" s="24" t="s">
        <v>185</v>
      </c>
      <c r="BE216" s="186">
        <f t="shared" si="74"/>
        <v>0</v>
      </c>
      <c r="BF216" s="186">
        <f t="shared" si="75"/>
        <v>0</v>
      </c>
      <c r="BG216" s="186">
        <f t="shared" si="76"/>
        <v>0</v>
      </c>
      <c r="BH216" s="186">
        <f t="shared" si="77"/>
        <v>0</v>
      </c>
      <c r="BI216" s="186">
        <f t="shared" si="78"/>
        <v>0</v>
      </c>
      <c r="BJ216" s="24" t="s">
        <v>80</v>
      </c>
      <c r="BK216" s="186">
        <f t="shared" si="79"/>
        <v>0</v>
      </c>
      <c r="BL216" s="24" t="s">
        <v>193</v>
      </c>
      <c r="BM216" s="24" t="s">
        <v>2092</v>
      </c>
    </row>
    <row r="217" spans="2:65" s="1" customFormat="1" ht="31.5" customHeight="1">
      <c r="B217" s="174"/>
      <c r="C217" s="175" t="s">
        <v>72</v>
      </c>
      <c r="D217" s="175" t="s">
        <v>188</v>
      </c>
      <c r="E217" s="176" t="s">
        <v>5648</v>
      </c>
      <c r="F217" s="177" t="s">
        <v>5443</v>
      </c>
      <c r="G217" s="178" t="s">
        <v>5</v>
      </c>
      <c r="H217" s="179">
        <v>1</v>
      </c>
      <c r="I217" s="180"/>
      <c r="J217" s="181">
        <f t="shared" si="70"/>
        <v>0</v>
      </c>
      <c r="K217" s="177" t="s">
        <v>5</v>
      </c>
      <c r="L217" s="41"/>
      <c r="M217" s="182" t="s">
        <v>5</v>
      </c>
      <c r="N217" s="183" t="s">
        <v>43</v>
      </c>
      <c r="O217" s="42"/>
      <c r="P217" s="184">
        <f t="shared" si="71"/>
        <v>0</v>
      </c>
      <c r="Q217" s="184">
        <v>0</v>
      </c>
      <c r="R217" s="184">
        <f t="shared" si="72"/>
        <v>0</v>
      </c>
      <c r="S217" s="184">
        <v>0</v>
      </c>
      <c r="T217" s="185">
        <f t="shared" si="73"/>
        <v>0</v>
      </c>
      <c r="AR217" s="24" t="s">
        <v>193</v>
      </c>
      <c r="AT217" s="24" t="s">
        <v>188</v>
      </c>
      <c r="AU217" s="24" t="s">
        <v>80</v>
      </c>
      <c r="AY217" s="24" t="s">
        <v>185</v>
      </c>
      <c r="BE217" s="186">
        <f t="shared" si="74"/>
        <v>0</v>
      </c>
      <c r="BF217" s="186">
        <f t="shared" si="75"/>
        <v>0</v>
      </c>
      <c r="BG217" s="186">
        <f t="shared" si="76"/>
        <v>0</v>
      </c>
      <c r="BH217" s="186">
        <f t="shared" si="77"/>
        <v>0</v>
      </c>
      <c r="BI217" s="186">
        <f t="shared" si="78"/>
        <v>0</v>
      </c>
      <c r="BJ217" s="24" t="s">
        <v>80</v>
      </c>
      <c r="BK217" s="186">
        <f t="shared" si="79"/>
        <v>0</v>
      </c>
      <c r="BL217" s="24" t="s">
        <v>193</v>
      </c>
      <c r="BM217" s="24" t="s">
        <v>3166</v>
      </c>
    </row>
    <row r="218" spans="2:65" s="1" customFormat="1" ht="57" customHeight="1">
      <c r="B218" s="174"/>
      <c r="C218" s="175" t="s">
        <v>72</v>
      </c>
      <c r="D218" s="175" t="s">
        <v>188</v>
      </c>
      <c r="E218" s="176" t="s">
        <v>5649</v>
      </c>
      <c r="F218" s="177" t="s">
        <v>5650</v>
      </c>
      <c r="G218" s="178" t="s">
        <v>5</v>
      </c>
      <c r="H218" s="179">
        <v>1</v>
      </c>
      <c r="I218" s="180"/>
      <c r="J218" s="181">
        <f t="shared" si="70"/>
        <v>0</v>
      </c>
      <c r="K218" s="177" t="s">
        <v>5</v>
      </c>
      <c r="L218" s="41"/>
      <c r="M218" s="182" t="s">
        <v>5</v>
      </c>
      <c r="N218" s="183" t="s">
        <v>43</v>
      </c>
      <c r="O218" s="42"/>
      <c r="P218" s="184">
        <f t="shared" si="71"/>
        <v>0</v>
      </c>
      <c r="Q218" s="184">
        <v>0</v>
      </c>
      <c r="R218" s="184">
        <f t="shared" si="72"/>
        <v>0</v>
      </c>
      <c r="S218" s="184">
        <v>0</v>
      </c>
      <c r="T218" s="185">
        <f t="shared" si="73"/>
        <v>0</v>
      </c>
      <c r="AR218" s="24" t="s">
        <v>193</v>
      </c>
      <c r="AT218" s="24" t="s">
        <v>188</v>
      </c>
      <c r="AU218" s="24" t="s">
        <v>80</v>
      </c>
      <c r="AY218" s="24" t="s">
        <v>185</v>
      </c>
      <c r="BE218" s="186">
        <f t="shared" si="74"/>
        <v>0</v>
      </c>
      <c r="BF218" s="186">
        <f t="shared" si="75"/>
        <v>0</v>
      </c>
      <c r="BG218" s="186">
        <f t="shared" si="76"/>
        <v>0</v>
      </c>
      <c r="BH218" s="186">
        <f t="shared" si="77"/>
        <v>0</v>
      </c>
      <c r="BI218" s="186">
        <f t="shared" si="78"/>
        <v>0</v>
      </c>
      <c r="BJ218" s="24" t="s">
        <v>80</v>
      </c>
      <c r="BK218" s="186">
        <f t="shared" si="79"/>
        <v>0</v>
      </c>
      <c r="BL218" s="24" t="s">
        <v>193</v>
      </c>
      <c r="BM218" s="24" t="s">
        <v>2066</v>
      </c>
    </row>
    <row r="219" spans="2:65" s="1" customFormat="1" ht="22.5" customHeight="1">
      <c r="B219" s="174"/>
      <c r="C219" s="175" t="s">
        <v>72</v>
      </c>
      <c r="D219" s="175" t="s">
        <v>188</v>
      </c>
      <c r="E219" s="176" t="s">
        <v>5651</v>
      </c>
      <c r="F219" s="177" t="s">
        <v>5652</v>
      </c>
      <c r="G219" s="178" t="s">
        <v>5</v>
      </c>
      <c r="H219" s="179">
        <v>1</v>
      </c>
      <c r="I219" s="180"/>
      <c r="J219" s="181">
        <f t="shared" si="70"/>
        <v>0</v>
      </c>
      <c r="K219" s="177" t="s">
        <v>5</v>
      </c>
      <c r="L219" s="41"/>
      <c r="M219" s="182" t="s">
        <v>5</v>
      </c>
      <c r="N219" s="183" t="s">
        <v>43</v>
      </c>
      <c r="O219" s="42"/>
      <c r="P219" s="184">
        <f t="shared" si="71"/>
        <v>0</v>
      </c>
      <c r="Q219" s="184">
        <v>0</v>
      </c>
      <c r="R219" s="184">
        <f t="shared" si="72"/>
        <v>0</v>
      </c>
      <c r="S219" s="184">
        <v>0</v>
      </c>
      <c r="T219" s="185">
        <f t="shared" si="73"/>
        <v>0</v>
      </c>
      <c r="AR219" s="24" t="s">
        <v>193</v>
      </c>
      <c r="AT219" s="24" t="s">
        <v>188</v>
      </c>
      <c r="AU219" s="24" t="s">
        <v>80</v>
      </c>
      <c r="AY219" s="24" t="s">
        <v>185</v>
      </c>
      <c r="BE219" s="186">
        <f t="shared" si="74"/>
        <v>0</v>
      </c>
      <c r="BF219" s="186">
        <f t="shared" si="75"/>
        <v>0</v>
      </c>
      <c r="BG219" s="186">
        <f t="shared" si="76"/>
        <v>0</v>
      </c>
      <c r="BH219" s="186">
        <f t="shared" si="77"/>
        <v>0</v>
      </c>
      <c r="BI219" s="186">
        <f t="shared" si="78"/>
        <v>0</v>
      </c>
      <c r="BJ219" s="24" t="s">
        <v>80</v>
      </c>
      <c r="BK219" s="186">
        <f t="shared" si="79"/>
        <v>0</v>
      </c>
      <c r="BL219" s="24" t="s">
        <v>193</v>
      </c>
      <c r="BM219" s="24" t="s">
        <v>1736</v>
      </c>
    </row>
    <row r="220" spans="2:65" s="1" customFormat="1" ht="31.5" customHeight="1">
      <c r="B220" s="174"/>
      <c r="C220" s="175" t="s">
        <v>72</v>
      </c>
      <c r="D220" s="175" t="s">
        <v>188</v>
      </c>
      <c r="E220" s="176" t="s">
        <v>5653</v>
      </c>
      <c r="F220" s="177" t="s">
        <v>5654</v>
      </c>
      <c r="G220" s="178" t="s">
        <v>5</v>
      </c>
      <c r="H220" s="179">
        <v>1</v>
      </c>
      <c r="I220" s="180"/>
      <c r="J220" s="181">
        <f t="shared" si="70"/>
        <v>0</v>
      </c>
      <c r="K220" s="177" t="s">
        <v>5</v>
      </c>
      <c r="L220" s="41"/>
      <c r="M220" s="182" t="s">
        <v>5</v>
      </c>
      <c r="N220" s="183" t="s">
        <v>43</v>
      </c>
      <c r="O220" s="42"/>
      <c r="P220" s="184">
        <f t="shared" si="71"/>
        <v>0</v>
      </c>
      <c r="Q220" s="184">
        <v>0</v>
      </c>
      <c r="R220" s="184">
        <f t="shared" si="72"/>
        <v>0</v>
      </c>
      <c r="S220" s="184">
        <v>0</v>
      </c>
      <c r="T220" s="185">
        <f t="shared" si="73"/>
        <v>0</v>
      </c>
      <c r="AR220" s="24" t="s">
        <v>193</v>
      </c>
      <c r="AT220" s="24" t="s">
        <v>188</v>
      </c>
      <c r="AU220" s="24" t="s">
        <v>80</v>
      </c>
      <c r="AY220" s="24" t="s">
        <v>185</v>
      </c>
      <c r="BE220" s="186">
        <f t="shared" si="74"/>
        <v>0</v>
      </c>
      <c r="BF220" s="186">
        <f t="shared" si="75"/>
        <v>0</v>
      </c>
      <c r="BG220" s="186">
        <f t="shared" si="76"/>
        <v>0</v>
      </c>
      <c r="BH220" s="186">
        <f t="shared" si="77"/>
        <v>0</v>
      </c>
      <c r="BI220" s="186">
        <f t="shared" si="78"/>
        <v>0</v>
      </c>
      <c r="BJ220" s="24" t="s">
        <v>80</v>
      </c>
      <c r="BK220" s="186">
        <f t="shared" si="79"/>
        <v>0</v>
      </c>
      <c r="BL220" s="24" t="s">
        <v>193</v>
      </c>
      <c r="BM220" s="24" t="s">
        <v>2640</v>
      </c>
    </row>
    <row r="221" spans="2:65" s="1" customFormat="1" ht="31.5" customHeight="1">
      <c r="B221" s="174"/>
      <c r="C221" s="175" t="s">
        <v>72</v>
      </c>
      <c r="D221" s="175" t="s">
        <v>188</v>
      </c>
      <c r="E221" s="176" t="s">
        <v>5655</v>
      </c>
      <c r="F221" s="177" t="s">
        <v>5656</v>
      </c>
      <c r="G221" s="178" t="s">
        <v>5</v>
      </c>
      <c r="H221" s="179">
        <v>1</v>
      </c>
      <c r="I221" s="180"/>
      <c r="J221" s="181">
        <f t="shared" si="70"/>
        <v>0</v>
      </c>
      <c r="K221" s="177" t="s">
        <v>5</v>
      </c>
      <c r="L221" s="41"/>
      <c r="M221" s="182" t="s">
        <v>5</v>
      </c>
      <c r="N221" s="183" t="s">
        <v>43</v>
      </c>
      <c r="O221" s="42"/>
      <c r="P221" s="184">
        <f t="shared" si="71"/>
        <v>0</v>
      </c>
      <c r="Q221" s="184">
        <v>0</v>
      </c>
      <c r="R221" s="184">
        <f t="shared" si="72"/>
        <v>0</v>
      </c>
      <c r="S221" s="184">
        <v>0</v>
      </c>
      <c r="T221" s="185">
        <f t="shared" si="73"/>
        <v>0</v>
      </c>
      <c r="AR221" s="24" t="s">
        <v>193</v>
      </c>
      <c r="AT221" s="24" t="s">
        <v>188</v>
      </c>
      <c r="AU221" s="24" t="s">
        <v>80</v>
      </c>
      <c r="AY221" s="24" t="s">
        <v>185</v>
      </c>
      <c r="BE221" s="186">
        <f t="shared" si="74"/>
        <v>0</v>
      </c>
      <c r="BF221" s="186">
        <f t="shared" si="75"/>
        <v>0</v>
      </c>
      <c r="BG221" s="186">
        <f t="shared" si="76"/>
        <v>0</v>
      </c>
      <c r="BH221" s="186">
        <f t="shared" si="77"/>
        <v>0</v>
      </c>
      <c r="BI221" s="186">
        <f t="shared" si="78"/>
        <v>0</v>
      </c>
      <c r="BJ221" s="24" t="s">
        <v>80</v>
      </c>
      <c r="BK221" s="186">
        <f t="shared" si="79"/>
        <v>0</v>
      </c>
      <c r="BL221" s="24" t="s">
        <v>193</v>
      </c>
      <c r="BM221" s="24" t="s">
        <v>2128</v>
      </c>
    </row>
    <row r="222" spans="2:65" s="1" customFormat="1" ht="22.5" customHeight="1">
      <c r="B222" s="174"/>
      <c r="C222" s="175" t="s">
        <v>72</v>
      </c>
      <c r="D222" s="175" t="s">
        <v>188</v>
      </c>
      <c r="E222" s="176" t="s">
        <v>5657</v>
      </c>
      <c r="F222" s="177" t="s">
        <v>5658</v>
      </c>
      <c r="G222" s="178" t="s">
        <v>5</v>
      </c>
      <c r="H222" s="179">
        <v>1</v>
      </c>
      <c r="I222" s="180"/>
      <c r="J222" s="181">
        <f t="shared" si="70"/>
        <v>0</v>
      </c>
      <c r="K222" s="177" t="s">
        <v>5</v>
      </c>
      <c r="L222" s="41"/>
      <c r="M222" s="182" t="s">
        <v>5</v>
      </c>
      <c r="N222" s="183" t="s">
        <v>43</v>
      </c>
      <c r="O222" s="42"/>
      <c r="P222" s="184">
        <f t="shared" si="71"/>
        <v>0</v>
      </c>
      <c r="Q222" s="184">
        <v>0</v>
      </c>
      <c r="R222" s="184">
        <f t="shared" si="72"/>
        <v>0</v>
      </c>
      <c r="S222" s="184">
        <v>0</v>
      </c>
      <c r="T222" s="185">
        <f t="shared" si="73"/>
        <v>0</v>
      </c>
      <c r="AR222" s="24" t="s">
        <v>193</v>
      </c>
      <c r="AT222" s="24" t="s">
        <v>188</v>
      </c>
      <c r="AU222" s="24" t="s">
        <v>80</v>
      </c>
      <c r="AY222" s="24" t="s">
        <v>185</v>
      </c>
      <c r="BE222" s="186">
        <f t="shared" si="74"/>
        <v>0</v>
      </c>
      <c r="BF222" s="186">
        <f t="shared" si="75"/>
        <v>0</v>
      </c>
      <c r="BG222" s="186">
        <f t="shared" si="76"/>
        <v>0</v>
      </c>
      <c r="BH222" s="186">
        <f t="shared" si="77"/>
        <v>0</v>
      </c>
      <c r="BI222" s="186">
        <f t="shared" si="78"/>
        <v>0</v>
      </c>
      <c r="BJ222" s="24" t="s">
        <v>80</v>
      </c>
      <c r="BK222" s="186">
        <f t="shared" si="79"/>
        <v>0</v>
      </c>
      <c r="BL222" s="24" t="s">
        <v>193</v>
      </c>
      <c r="BM222" s="24" t="s">
        <v>229</v>
      </c>
    </row>
    <row r="223" spans="2:65" s="1" customFormat="1" ht="22.5" customHeight="1">
      <c r="B223" s="174"/>
      <c r="C223" s="175" t="s">
        <v>72</v>
      </c>
      <c r="D223" s="175" t="s">
        <v>188</v>
      </c>
      <c r="E223" s="176" t="s">
        <v>5659</v>
      </c>
      <c r="F223" s="177" t="s">
        <v>5660</v>
      </c>
      <c r="G223" s="178" t="s">
        <v>5</v>
      </c>
      <c r="H223" s="179">
        <v>1</v>
      </c>
      <c r="I223" s="180"/>
      <c r="J223" s="181">
        <f t="shared" si="70"/>
        <v>0</v>
      </c>
      <c r="K223" s="177" t="s">
        <v>5</v>
      </c>
      <c r="L223" s="41"/>
      <c r="M223" s="182" t="s">
        <v>5</v>
      </c>
      <c r="N223" s="183" t="s">
        <v>43</v>
      </c>
      <c r="O223" s="42"/>
      <c r="P223" s="184">
        <f t="shared" si="71"/>
        <v>0</v>
      </c>
      <c r="Q223" s="184">
        <v>0</v>
      </c>
      <c r="R223" s="184">
        <f t="shared" si="72"/>
        <v>0</v>
      </c>
      <c r="S223" s="184">
        <v>0</v>
      </c>
      <c r="T223" s="185">
        <f t="shared" si="73"/>
        <v>0</v>
      </c>
      <c r="AR223" s="24" t="s">
        <v>193</v>
      </c>
      <c r="AT223" s="24" t="s">
        <v>188</v>
      </c>
      <c r="AU223" s="24" t="s">
        <v>80</v>
      </c>
      <c r="AY223" s="24" t="s">
        <v>185</v>
      </c>
      <c r="BE223" s="186">
        <f t="shared" si="74"/>
        <v>0</v>
      </c>
      <c r="BF223" s="186">
        <f t="shared" si="75"/>
        <v>0</v>
      </c>
      <c r="BG223" s="186">
        <f t="shared" si="76"/>
        <v>0</v>
      </c>
      <c r="BH223" s="186">
        <f t="shared" si="77"/>
        <v>0</v>
      </c>
      <c r="BI223" s="186">
        <f t="shared" si="78"/>
        <v>0</v>
      </c>
      <c r="BJ223" s="24" t="s">
        <v>80</v>
      </c>
      <c r="BK223" s="186">
        <f t="shared" si="79"/>
        <v>0</v>
      </c>
      <c r="BL223" s="24" t="s">
        <v>193</v>
      </c>
      <c r="BM223" s="24" t="s">
        <v>237</v>
      </c>
    </row>
    <row r="224" spans="2:65" s="1" customFormat="1" ht="31.5" customHeight="1">
      <c r="B224" s="174"/>
      <c r="C224" s="175" t="s">
        <v>72</v>
      </c>
      <c r="D224" s="175" t="s">
        <v>188</v>
      </c>
      <c r="E224" s="176" t="s">
        <v>5661</v>
      </c>
      <c r="F224" s="177" t="s">
        <v>5451</v>
      </c>
      <c r="G224" s="178" t="s">
        <v>5</v>
      </c>
      <c r="H224" s="179">
        <v>1</v>
      </c>
      <c r="I224" s="180"/>
      <c r="J224" s="181">
        <f t="shared" si="70"/>
        <v>0</v>
      </c>
      <c r="K224" s="177" t="s">
        <v>5</v>
      </c>
      <c r="L224" s="41"/>
      <c r="M224" s="182" t="s">
        <v>5</v>
      </c>
      <c r="N224" s="183" t="s">
        <v>43</v>
      </c>
      <c r="O224" s="42"/>
      <c r="P224" s="184">
        <f t="shared" si="71"/>
        <v>0</v>
      </c>
      <c r="Q224" s="184">
        <v>0</v>
      </c>
      <c r="R224" s="184">
        <f t="shared" si="72"/>
        <v>0</v>
      </c>
      <c r="S224" s="184">
        <v>0</v>
      </c>
      <c r="T224" s="185">
        <f t="shared" si="73"/>
        <v>0</v>
      </c>
      <c r="AR224" s="24" t="s">
        <v>193</v>
      </c>
      <c r="AT224" s="24" t="s">
        <v>188</v>
      </c>
      <c r="AU224" s="24" t="s">
        <v>80</v>
      </c>
      <c r="AY224" s="24" t="s">
        <v>185</v>
      </c>
      <c r="BE224" s="186">
        <f t="shared" si="74"/>
        <v>0</v>
      </c>
      <c r="BF224" s="186">
        <f t="shared" si="75"/>
        <v>0</v>
      </c>
      <c r="BG224" s="186">
        <f t="shared" si="76"/>
        <v>0</v>
      </c>
      <c r="BH224" s="186">
        <f t="shared" si="77"/>
        <v>0</v>
      </c>
      <c r="BI224" s="186">
        <f t="shared" si="78"/>
        <v>0</v>
      </c>
      <c r="BJ224" s="24" t="s">
        <v>80</v>
      </c>
      <c r="BK224" s="186">
        <f t="shared" si="79"/>
        <v>0</v>
      </c>
      <c r="BL224" s="24" t="s">
        <v>193</v>
      </c>
      <c r="BM224" s="24" t="s">
        <v>223</v>
      </c>
    </row>
    <row r="225" spans="2:65" s="10" customFormat="1" ht="37.35" customHeight="1">
      <c r="B225" s="160"/>
      <c r="D225" s="171" t="s">
        <v>71</v>
      </c>
      <c r="E225" s="240" t="s">
        <v>397</v>
      </c>
      <c r="F225" s="240" t="s">
        <v>5662</v>
      </c>
      <c r="I225" s="163"/>
      <c r="J225" s="241">
        <f>BK225</f>
        <v>0</v>
      </c>
      <c r="L225" s="160"/>
      <c r="M225" s="165"/>
      <c r="N225" s="166"/>
      <c r="O225" s="166"/>
      <c r="P225" s="167">
        <f>P226</f>
        <v>0</v>
      </c>
      <c r="Q225" s="166"/>
      <c r="R225" s="167">
        <f>R226</f>
        <v>0</v>
      </c>
      <c r="S225" s="166"/>
      <c r="T225" s="168">
        <f>T226</f>
        <v>0</v>
      </c>
      <c r="AR225" s="161" t="s">
        <v>199</v>
      </c>
      <c r="AT225" s="169" t="s">
        <v>71</v>
      </c>
      <c r="AU225" s="169" t="s">
        <v>72</v>
      </c>
      <c r="AY225" s="161" t="s">
        <v>185</v>
      </c>
      <c r="BK225" s="170">
        <f>BK226</f>
        <v>0</v>
      </c>
    </row>
    <row r="226" spans="2:65" s="1" customFormat="1" ht="22.5" customHeight="1">
      <c r="B226" s="174"/>
      <c r="C226" s="175" t="s">
        <v>80</v>
      </c>
      <c r="D226" s="175" t="s">
        <v>188</v>
      </c>
      <c r="E226" s="176" t="s">
        <v>5016</v>
      </c>
      <c r="F226" s="177" t="s">
        <v>5663</v>
      </c>
      <c r="G226" s="178" t="s">
        <v>547</v>
      </c>
      <c r="H226" s="179">
        <v>1</v>
      </c>
      <c r="I226" s="180"/>
      <c r="J226" s="181">
        <f>ROUND(I226*H226,2)</f>
        <v>0</v>
      </c>
      <c r="K226" s="177" t="s">
        <v>5</v>
      </c>
      <c r="L226" s="41"/>
      <c r="M226" s="182" t="s">
        <v>5</v>
      </c>
      <c r="N226" s="236" t="s">
        <v>43</v>
      </c>
      <c r="O226" s="237"/>
      <c r="P226" s="238">
        <f>O226*H226</f>
        <v>0</v>
      </c>
      <c r="Q226" s="238">
        <v>0</v>
      </c>
      <c r="R226" s="238">
        <f>Q226*H226</f>
        <v>0</v>
      </c>
      <c r="S226" s="238">
        <v>0</v>
      </c>
      <c r="T226" s="239">
        <f>S226*H226</f>
        <v>0</v>
      </c>
      <c r="AR226" s="24" t="s">
        <v>1085</v>
      </c>
      <c r="AT226" s="24" t="s">
        <v>188</v>
      </c>
      <c r="AU226" s="24" t="s">
        <v>80</v>
      </c>
      <c r="AY226" s="24" t="s">
        <v>185</v>
      </c>
      <c r="BE226" s="186">
        <f>IF(N226="základní",J226,0)</f>
        <v>0</v>
      </c>
      <c r="BF226" s="186">
        <f>IF(N226="snížená",J226,0)</f>
        <v>0</v>
      </c>
      <c r="BG226" s="186">
        <f>IF(N226="zákl. přenesená",J226,0)</f>
        <v>0</v>
      </c>
      <c r="BH226" s="186">
        <f>IF(N226="sníž. přenesená",J226,0)</f>
        <v>0</v>
      </c>
      <c r="BI226" s="186">
        <f>IF(N226="nulová",J226,0)</f>
        <v>0</v>
      </c>
      <c r="BJ226" s="24" t="s">
        <v>80</v>
      </c>
      <c r="BK226" s="186">
        <f>ROUND(I226*H226,2)</f>
        <v>0</v>
      </c>
      <c r="BL226" s="24" t="s">
        <v>1085</v>
      </c>
      <c r="BM226" s="24" t="s">
        <v>5664</v>
      </c>
    </row>
    <row r="227" spans="2:65" s="1" customFormat="1" ht="6.95" customHeight="1">
      <c r="B227" s="56"/>
      <c r="C227" s="57"/>
      <c r="D227" s="57"/>
      <c r="E227" s="57"/>
      <c r="F227" s="57"/>
      <c r="G227" s="57"/>
      <c r="H227" s="57"/>
      <c r="I227" s="127"/>
      <c r="J227" s="57"/>
      <c r="K227" s="57"/>
      <c r="L227" s="41"/>
    </row>
  </sheetData>
  <autoFilter ref="C93:K226"/>
  <mergeCells count="9">
    <mergeCell ref="E84:H84"/>
    <mergeCell ref="E86:H8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112</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5665</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ROUND(J81,2)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ROUND(SUM(BE81:BE126), 2)</f>
        <v>0</v>
      </c>
      <c r="G30" s="42"/>
      <c r="H30" s="42"/>
      <c r="I30" s="119">
        <v>0.21</v>
      </c>
      <c r="J30" s="118">
        <f>ROUND(ROUND((SUM(BE81:BE126)), 2)*I30, 2)</f>
        <v>0</v>
      </c>
      <c r="K30" s="45"/>
    </row>
    <row r="31" spans="2:11" s="1" customFormat="1" ht="14.45" customHeight="1">
      <c r="B31" s="41"/>
      <c r="C31" s="42"/>
      <c r="D31" s="42"/>
      <c r="E31" s="49" t="s">
        <v>44</v>
      </c>
      <c r="F31" s="118">
        <f>ROUND(SUM(BF81:BF126), 2)</f>
        <v>0</v>
      </c>
      <c r="G31" s="42"/>
      <c r="H31" s="42"/>
      <c r="I31" s="119">
        <v>0.15</v>
      </c>
      <c r="J31" s="118">
        <f>ROUND(ROUND((SUM(BF81:BF126)), 2)*I31, 2)</f>
        <v>0</v>
      </c>
      <c r="K31" s="45"/>
    </row>
    <row r="32" spans="2:11" s="1" customFormat="1" ht="14.45" hidden="1" customHeight="1">
      <c r="B32" s="41"/>
      <c r="C32" s="42"/>
      <c r="D32" s="42"/>
      <c r="E32" s="49" t="s">
        <v>45</v>
      </c>
      <c r="F32" s="118">
        <f>ROUND(SUM(BG81:BG126), 2)</f>
        <v>0</v>
      </c>
      <c r="G32" s="42"/>
      <c r="H32" s="42"/>
      <c r="I32" s="119">
        <v>0.21</v>
      </c>
      <c r="J32" s="118">
        <v>0</v>
      </c>
      <c r="K32" s="45"/>
    </row>
    <row r="33" spans="2:11" s="1" customFormat="1" ht="14.45" hidden="1" customHeight="1">
      <c r="B33" s="41"/>
      <c r="C33" s="42"/>
      <c r="D33" s="42"/>
      <c r="E33" s="49" t="s">
        <v>46</v>
      </c>
      <c r="F33" s="118">
        <f>ROUND(SUM(BH81:BH126), 2)</f>
        <v>0</v>
      </c>
      <c r="G33" s="42"/>
      <c r="H33" s="42"/>
      <c r="I33" s="119">
        <v>0.15</v>
      </c>
      <c r="J33" s="118">
        <v>0</v>
      </c>
      <c r="K33" s="45"/>
    </row>
    <row r="34" spans="2:11" s="1" customFormat="1" ht="14.45" hidden="1" customHeight="1">
      <c r="B34" s="41"/>
      <c r="C34" s="42"/>
      <c r="D34" s="42"/>
      <c r="E34" s="49" t="s">
        <v>47</v>
      </c>
      <c r="F34" s="118">
        <f>ROUND(SUM(BI81:BI126),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11.1 - Venkovní plochy - chodník při ulici Pod Akáty</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J81</f>
        <v>0</v>
      </c>
      <c r="K56" s="45"/>
      <c r="AU56" s="24" t="s">
        <v>143</v>
      </c>
    </row>
    <row r="57" spans="2:47" s="7" customFormat="1" ht="24.95" customHeight="1">
      <c r="B57" s="135"/>
      <c r="C57" s="136"/>
      <c r="D57" s="137" t="s">
        <v>144</v>
      </c>
      <c r="E57" s="138"/>
      <c r="F57" s="138"/>
      <c r="G57" s="138"/>
      <c r="H57" s="138"/>
      <c r="I57" s="139"/>
      <c r="J57" s="140">
        <f>J82</f>
        <v>0</v>
      </c>
      <c r="K57" s="141"/>
    </row>
    <row r="58" spans="2:47" s="8" customFormat="1" ht="19.899999999999999" customHeight="1">
      <c r="B58" s="142"/>
      <c r="C58" s="143"/>
      <c r="D58" s="144" t="s">
        <v>2348</v>
      </c>
      <c r="E58" s="145"/>
      <c r="F58" s="145"/>
      <c r="G58" s="145"/>
      <c r="H58" s="145"/>
      <c r="I58" s="146"/>
      <c r="J58" s="147">
        <f>J83</f>
        <v>0</v>
      </c>
      <c r="K58" s="148"/>
    </row>
    <row r="59" spans="2:47" s="8" customFormat="1" ht="19.899999999999999" customHeight="1">
      <c r="B59" s="142"/>
      <c r="C59" s="143"/>
      <c r="D59" s="144" t="s">
        <v>5666</v>
      </c>
      <c r="E59" s="145"/>
      <c r="F59" s="145"/>
      <c r="G59" s="145"/>
      <c r="H59" s="145"/>
      <c r="I59" s="146"/>
      <c r="J59" s="147">
        <f>J106</f>
        <v>0</v>
      </c>
      <c r="K59" s="148"/>
    </row>
    <row r="60" spans="2:47" s="8" customFormat="1" ht="19.899999999999999" customHeight="1">
      <c r="B60" s="142"/>
      <c r="C60" s="143"/>
      <c r="D60" s="144" t="s">
        <v>149</v>
      </c>
      <c r="E60" s="145"/>
      <c r="F60" s="145"/>
      <c r="G60" s="145"/>
      <c r="H60" s="145"/>
      <c r="I60" s="146"/>
      <c r="J60" s="147">
        <f>J118</f>
        <v>0</v>
      </c>
      <c r="K60" s="148"/>
    </row>
    <row r="61" spans="2:47" s="8" customFormat="1" ht="14.85" customHeight="1">
      <c r="B61" s="142"/>
      <c r="C61" s="143"/>
      <c r="D61" s="144" t="s">
        <v>151</v>
      </c>
      <c r="E61" s="145"/>
      <c r="F61" s="145"/>
      <c r="G61" s="145"/>
      <c r="H61" s="145"/>
      <c r="I61" s="146"/>
      <c r="J61" s="147">
        <f>J122</f>
        <v>0</v>
      </c>
      <c r="K61" s="148"/>
    </row>
    <row r="62" spans="2:47" s="1" customFormat="1" ht="21.75" customHeight="1">
      <c r="B62" s="41"/>
      <c r="C62" s="42"/>
      <c r="D62" s="42"/>
      <c r="E62" s="42"/>
      <c r="F62" s="42"/>
      <c r="G62" s="42"/>
      <c r="H62" s="42"/>
      <c r="I62" s="106"/>
      <c r="J62" s="42"/>
      <c r="K62" s="45"/>
    </row>
    <row r="63" spans="2:47" s="1" customFormat="1" ht="6.95" customHeight="1">
      <c r="B63" s="56"/>
      <c r="C63" s="57"/>
      <c r="D63" s="57"/>
      <c r="E63" s="57"/>
      <c r="F63" s="57"/>
      <c r="G63" s="57"/>
      <c r="H63" s="57"/>
      <c r="I63" s="127"/>
      <c r="J63" s="57"/>
      <c r="K63" s="58"/>
    </row>
    <row r="67" spans="2:20" s="1" customFormat="1" ht="6.95" customHeight="1">
      <c r="B67" s="59"/>
      <c r="C67" s="60"/>
      <c r="D67" s="60"/>
      <c r="E67" s="60"/>
      <c r="F67" s="60"/>
      <c r="G67" s="60"/>
      <c r="H67" s="60"/>
      <c r="I67" s="128"/>
      <c r="J67" s="60"/>
      <c r="K67" s="60"/>
      <c r="L67" s="41"/>
    </row>
    <row r="68" spans="2:20" s="1" customFormat="1" ht="36.950000000000003" customHeight="1">
      <c r="B68" s="41"/>
      <c r="C68" s="61" t="s">
        <v>169</v>
      </c>
      <c r="L68" s="41"/>
    </row>
    <row r="69" spans="2:20" s="1" customFormat="1" ht="6.95" customHeight="1">
      <c r="B69" s="41"/>
      <c r="L69" s="41"/>
    </row>
    <row r="70" spans="2:20" s="1" customFormat="1" ht="14.45" customHeight="1">
      <c r="B70" s="41"/>
      <c r="C70" s="63" t="s">
        <v>19</v>
      </c>
      <c r="L70" s="41"/>
    </row>
    <row r="71" spans="2:20" s="1" customFormat="1" ht="22.5" customHeight="1">
      <c r="B71" s="41"/>
      <c r="E71" s="373" t="str">
        <f>E7</f>
        <v>Dostavba ZŠ Charlotty Masarykové</v>
      </c>
      <c r="F71" s="374"/>
      <c r="G71" s="374"/>
      <c r="H71" s="374"/>
      <c r="L71" s="41"/>
    </row>
    <row r="72" spans="2:20" s="1" customFormat="1" ht="14.45" customHeight="1">
      <c r="B72" s="41"/>
      <c r="C72" s="63" t="s">
        <v>137</v>
      </c>
      <c r="L72" s="41"/>
    </row>
    <row r="73" spans="2:20" s="1" customFormat="1" ht="23.25" customHeight="1">
      <c r="B73" s="41"/>
      <c r="E73" s="354" t="str">
        <f>E9</f>
        <v>11.1 - Venkovní plochy - chodník při ulici Pod Akáty</v>
      </c>
      <c r="F73" s="375"/>
      <c r="G73" s="375"/>
      <c r="H73" s="375"/>
      <c r="L73" s="41"/>
    </row>
    <row r="74" spans="2:20" s="1" customFormat="1" ht="6.95" customHeight="1">
      <c r="B74" s="41"/>
      <c r="L74" s="41"/>
    </row>
    <row r="75" spans="2:20" s="1" customFormat="1" ht="18" customHeight="1">
      <c r="B75" s="41"/>
      <c r="C75" s="63" t="s">
        <v>23</v>
      </c>
      <c r="F75" s="149" t="str">
        <f>F12</f>
        <v>Starochuchelská 240/38, Praha - Velká Chuchle</v>
      </c>
      <c r="I75" s="150" t="s">
        <v>25</v>
      </c>
      <c r="J75" s="67" t="str">
        <f>IF(J12="","",J12)</f>
        <v>11.1.2018</v>
      </c>
      <c r="L75" s="41"/>
    </row>
    <row r="76" spans="2:20" s="1" customFormat="1" ht="6.95" customHeight="1">
      <c r="B76" s="41"/>
      <c r="L76" s="41"/>
    </row>
    <row r="77" spans="2:20" s="1" customFormat="1" ht="15">
      <c r="B77" s="41"/>
      <c r="C77" s="63" t="s">
        <v>27</v>
      </c>
      <c r="F77" s="149" t="str">
        <f>E15</f>
        <v>MČ Praha Velká Chuchle</v>
      </c>
      <c r="I77" s="150" t="s">
        <v>33</v>
      </c>
      <c r="J77" s="149" t="str">
        <f>E21</f>
        <v xml:space="preserve"> </v>
      </c>
      <c r="L77" s="41"/>
    </row>
    <row r="78" spans="2:20" s="1" customFormat="1" ht="14.45" customHeight="1">
      <c r="B78" s="41"/>
      <c r="C78" s="63" t="s">
        <v>31</v>
      </c>
      <c r="F78" s="149" t="str">
        <f>IF(E18="","",E18)</f>
        <v/>
      </c>
      <c r="L78" s="41"/>
    </row>
    <row r="79" spans="2:20" s="1" customFormat="1" ht="10.35" customHeight="1">
      <c r="B79" s="41"/>
      <c r="L79" s="41"/>
    </row>
    <row r="80" spans="2:20" s="9" customFormat="1" ht="29.25" customHeight="1">
      <c r="B80" s="151"/>
      <c r="C80" s="152" t="s">
        <v>170</v>
      </c>
      <c r="D80" s="153" t="s">
        <v>57</v>
      </c>
      <c r="E80" s="153" t="s">
        <v>53</v>
      </c>
      <c r="F80" s="153" t="s">
        <v>171</v>
      </c>
      <c r="G80" s="153" t="s">
        <v>172</v>
      </c>
      <c r="H80" s="153" t="s">
        <v>173</v>
      </c>
      <c r="I80" s="154" t="s">
        <v>174</v>
      </c>
      <c r="J80" s="153" t="s">
        <v>141</v>
      </c>
      <c r="K80" s="155" t="s">
        <v>175</v>
      </c>
      <c r="L80" s="151"/>
      <c r="M80" s="73" t="s">
        <v>176</v>
      </c>
      <c r="N80" s="74" t="s">
        <v>42</v>
      </c>
      <c r="O80" s="74" t="s">
        <v>177</v>
      </c>
      <c r="P80" s="74" t="s">
        <v>178</v>
      </c>
      <c r="Q80" s="74" t="s">
        <v>179</v>
      </c>
      <c r="R80" s="74" t="s">
        <v>180</v>
      </c>
      <c r="S80" s="74" t="s">
        <v>181</v>
      </c>
      <c r="T80" s="75" t="s">
        <v>182</v>
      </c>
    </row>
    <row r="81" spans="2:65" s="1" customFormat="1" ht="29.25" customHeight="1">
      <c r="B81" s="41"/>
      <c r="C81" s="77" t="s">
        <v>142</v>
      </c>
      <c r="J81" s="156">
        <f>BK81</f>
        <v>0</v>
      </c>
      <c r="L81" s="41"/>
      <c r="M81" s="76"/>
      <c r="N81" s="68"/>
      <c r="O81" s="68"/>
      <c r="P81" s="157">
        <f>P82</f>
        <v>0</v>
      </c>
      <c r="Q81" s="68"/>
      <c r="R81" s="157">
        <f>R82</f>
        <v>15.654092500000001</v>
      </c>
      <c r="S81" s="68"/>
      <c r="T81" s="158">
        <f>T82</f>
        <v>7.2499999999999991</v>
      </c>
      <c r="AT81" s="24" t="s">
        <v>71</v>
      </c>
      <c r="AU81" s="24" t="s">
        <v>143</v>
      </c>
      <c r="BK81" s="159">
        <f>BK82</f>
        <v>0</v>
      </c>
    </row>
    <row r="82" spans="2:65" s="10" customFormat="1" ht="37.35" customHeight="1">
      <c r="B82" s="160"/>
      <c r="D82" s="161" t="s">
        <v>71</v>
      </c>
      <c r="E82" s="162" t="s">
        <v>183</v>
      </c>
      <c r="F82" s="162" t="s">
        <v>184</v>
      </c>
      <c r="I82" s="163"/>
      <c r="J82" s="164">
        <f>BK82</f>
        <v>0</v>
      </c>
      <c r="L82" s="160"/>
      <c r="M82" s="165"/>
      <c r="N82" s="166"/>
      <c r="O82" s="166"/>
      <c r="P82" s="167">
        <f>P83+P106+P118</f>
        <v>0</v>
      </c>
      <c r="Q82" s="166"/>
      <c r="R82" s="167">
        <f>R83+R106+R118</f>
        <v>15.654092500000001</v>
      </c>
      <c r="S82" s="166"/>
      <c r="T82" s="168">
        <f>T83+T106+T118</f>
        <v>7.2499999999999991</v>
      </c>
      <c r="AR82" s="161" t="s">
        <v>80</v>
      </c>
      <c r="AT82" s="169" t="s">
        <v>71</v>
      </c>
      <c r="AU82" s="169" t="s">
        <v>72</v>
      </c>
      <c r="AY82" s="161" t="s">
        <v>185</v>
      </c>
      <c r="BK82" s="170">
        <f>BK83+BK106+BK118</f>
        <v>0</v>
      </c>
    </row>
    <row r="83" spans="2:65" s="10" customFormat="1" ht="19.899999999999999" customHeight="1">
      <c r="B83" s="160"/>
      <c r="D83" s="171" t="s">
        <v>71</v>
      </c>
      <c r="E83" s="172" t="s">
        <v>80</v>
      </c>
      <c r="F83" s="172" t="s">
        <v>2358</v>
      </c>
      <c r="I83" s="163"/>
      <c r="J83" s="173">
        <f>BK83</f>
        <v>0</v>
      </c>
      <c r="L83" s="160"/>
      <c r="M83" s="165"/>
      <c r="N83" s="166"/>
      <c r="O83" s="166"/>
      <c r="P83" s="167">
        <f>SUM(P84:P105)</f>
        <v>0</v>
      </c>
      <c r="Q83" s="166"/>
      <c r="R83" s="167">
        <f>SUM(R84:R105)</f>
        <v>0</v>
      </c>
      <c r="S83" s="166"/>
      <c r="T83" s="168">
        <f>SUM(T84:T105)</f>
        <v>0</v>
      </c>
      <c r="AR83" s="161" t="s">
        <v>80</v>
      </c>
      <c r="AT83" s="169" t="s">
        <v>71</v>
      </c>
      <c r="AU83" s="169" t="s">
        <v>80</v>
      </c>
      <c r="AY83" s="161" t="s">
        <v>185</v>
      </c>
      <c r="BK83" s="170">
        <f>SUM(BK84:BK105)</f>
        <v>0</v>
      </c>
    </row>
    <row r="84" spans="2:65" s="1" customFormat="1" ht="31.5" customHeight="1">
      <c r="B84" s="174"/>
      <c r="C84" s="175" t="s">
        <v>373</v>
      </c>
      <c r="D84" s="175" t="s">
        <v>188</v>
      </c>
      <c r="E84" s="176" t="s">
        <v>2371</v>
      </c>
      <c r="F84" s="177" t="s">
        <v>2372</v>
      </c>
      <c r="G84" s="178" t="s">
        <v>203</v>
      </c>
      <c r="H84" s="179">
        <v>12.493</v>
      </c>
      <c r="I84" s="180"/>
      <c r="J84" s="181">
        <f>ROUND(I84*H84,2)</f>
        <v>0</v>
      </c>
      <c r="K84" s="177" t="s">
        <v>192</v>
      </c>
      <c r="L84" s="41"/>
      <c r="M84" s="182" t="s">
        <v>5</v>
      </c>
      <c r="N84" s="183" t="s">
        <v>43</v>
      </c>
      <c r="O84" s="42"/>
      <c r="P84" s="184">
        <f>O84*H84</f>
        <v>0</v>
      </c>
      <c r="Q84" s="184">
        <v>0</v>
      </c>
      <c r="R84" s="184">
        <f>Q84*H84</f>
        <v>0</v>
      </c>
      <c r="S84" s="184">
        <v>0</v>
      </c>
      <c r="T84" s="185">
        <f>S84*H84</f>
        <v>0</v>
      </c>
      <c r="AR84" s="24" t="s">
        <v>193</v>
      </c>
      <c r="AT84" s="24" t="s">
        <v>188</v>
      </c>
      <c r="AU84" s="24" t="s">
        <v>82</v>
      </c>
      <c r="AY84" s="24" t="s">
        <v>185</v>
      </c>
      <c r="BE84" s="186">
        <f>IF(N84="základní",J84,0)</f>
        <v>0</v>
      </c>
      <c r="BF84" s="186">
        <f>IF(N84="snížená",J84,0)</f>
        <v>0</v>
      </c>
      <c r="BG84" s="186">
        <f>IF(N84="zákl. přenesená",J84,0)</f>
        <v>0</v>
      </c>
      <c r="BH84" s="186">
        <f>IF(N84="sníž. přenesená",J84,0)</f>
        <v>0</v>
      </c>
      <c r="BI84" s="186">
        <f>IF(N84="nulová",J84,0)</f>
        <v>0</v>
      </c>
      <c r="BJ84" s="24" t="s">
        <v>80</v>
      </c>
      <c r="BK84" s="186">
        <f>ROUND(I84*H84,2)</f>
        <v>0</v>
      </c>
      <c r="BL84" s="24" t="s">
        <v>193</v>
      </c>
      <c r="BM84" s="24" t="s">
        <v>5667</v>
      </c>
    </row>
    <row r="85" spans="2:65" s="1" customFormat="1" ht="94.5">
      <c r="B85" s="41"/>
      <c r="D85" s="187" t="s">
        <v>195</v>
      </c>
      <c r="F85" s="188" t="s">
        <v>2374</v>
      </c>
      <c r="I85" s="189"/>
      <c r="L85" s="41"/>
      <c r="M85" s="190"/>
      <c r="N85" s="42"/>
      <c r="O85" s="42"/>
      <c r="P85" s="42"/>
      <c r="Q85" s="42"/>
      <c r="R85" s="42"/>
      <c r="S85" s="42"/>
      <c r="T85" s="70"/>
      <c r="AT85" s="24" t="s">
        <v>195</v>
      </c>
      <c r="AU85" s="24" t="s">
        <v>82</v>
      </c>
    </row>
    <row r="86" spans="2:65" s="11" customFormat="1">
      <c r="B86" s="191"/>
      <c r="D86" s="187" t="s">
        <v>197</v>
      </c>
      <c r="E86" s="192" t="s">
        <v>5</v>
      </c>
      <c r="F86" s="193" t="s">
        <v>5668</v>
      </c>
      <c r="H86" s="194">
        <v>9.18</v>
      </c>
      <c r="I86" s="195"/>
      <c r="L86" s="191"/>
      <c r="M86" s="196"/>
      <c r="N86" s="197"/>
      <c r="O86" s="197"/>
      <c r="P86" s="197"/>
      <c r="Q86" s="197"/>
      <c r="R86" s="197"/>
      <c r="S86" s="197"/>
      <c r="T86" s="198"/>
      <c r="AT86" s="192" t="s">
        <v>197</v>
      </c>
      <c r="AU86" s="192" t="s">
        <v>82</v>
      </c>
      <c r="AV86" s="11" t="s">
        <v>82</v>
      </c>
      <c r="AW86" s="11" t="s">
        <v>35</v>
      </c>
      <c r="AX86" s="11" t="s">
        <v>72</v>
      </c>
      <c r="AY86" s="192" t="s">
        <v>185</v>
      </c>
    </row>
    <row r="87" spans="2:65" s="11" customFormat="1">
      <c r="B87" s="191"/>
      <c r="D87" s="187" t="s">
        <v>197</v>
      </c>
      <c r="E87" s="192" t="s">
        <v>5</v>
      </c>
      <c r="F87" s="193" t="s">
        <v>5669</v>
      </c>
      <c r="H87" s="194">
        <v>2.1379999999999999</v>
      </c>
      <c r="I87" s="195"/>
      <c r="L87" s="191"/>
      <c r="M87" s="196"/>
      <c r="N87" s="197"/>
      <c r="O87" s="197"/>
      <c r="P87" s="197"/>
      <c r="Q87" s="197"/>
      <c r="R87" s="197"/>
      <c r="S87" s="197"/>
      <c r="T87" s="198"/>
      <c r="AT87" s="192" t="s">
        <v>197</v>
      </c>
      <c r="AU87" s="192" t="s">
        <v>82</v>
      </c>
      <c r="AV87" s="11" t="s">
        <v>82</v>
      </c>
      <c r="AW87" s="11" t="s">
        <v>35</v>
      </c>
      <c r="AX87" s="11" t="s">
        <v>72</v>
      </c>
      <c r="AY87" s="192" t="s">
        <v>185</v>
      </c>
    </row>
    <row r="88" spans="2:65" s="11" customFormat="1">
      <c r="B88" s="191"/>
      <c r="D88" s="187" t="s">
        <v>197</v>
      </c>
      <c r="E88" s="192" t="s">
        <v>5</v>
      </c>
      <c r="F88" s="193" t="s">
        <v>5670</v>
      </c>
      <c r="H88" s="194">
        <v>0.8</v>
      </c>
      <c r="I88" s="195"/>
      <c r="L88" s="191"/>
      <c r="M88" s="196"/>
      <c r="N88" s="197"/>
      <c r="O88" s="197"/>
      <c r="P88" s="197"/>
      <c r="Q88" s="197"/>
      <c r="R88" s="197"/>
      <c r="S88" s="197"/>
      <c r="T88" s="198"/>
      <c r="AT88" s="192" t="s">
        <v>197</v>
      </c>
      <c r="AU88" s="192" t="s">
        <v>82</v>
      </c>
      <c r="AV88" s="11" t="s">
        <v>82</v>
      </c>
      <c r="AW88" s="11" t="s">
        <v>35</v>
      </c>
      <c r="AX88" s="11" t="s">
        <v>72</v>
      </c>
      <c r="AY88" s="192" t="s">
        <v>185</v>
      </c>
    </row>
    <row r="89" spans="2:65" s="11" customFormat="1">
      <c r="B89" s="191"/>
      <c r="D89" s="187" t="s">
        <v>197</v>
      </c>
      <c r="E89" s="192" t="s">
        <v>5</v>
      </c>
      <c r="F89" s="193" t="s">
        <v>5671</v>
      </c>
      <c r="H89" s="194">
        <v>0.375</v>
      </c>
      <c r="I89" s="195"/>
      <c r="L89" s="191"/>
      <c r="M89" s="196"/>
      <c r="N89" s="197"/>
      <c r="O89" s="197"/>
      <c r="P89" s="197"/>
      <c r="Q89" s="197"/>
      <c r="R89" s="197"/>
      <c r="S89" s="197"/>
      <c r="T89" s="198"/>
      <c r="AT89" s="192" t="s">
        <v>197</v>
      </c>
      <c r="AU89" s="192" t="s">
        <v>82</v>
      </c>
      <c r="AV89" s="11" t="s">
        <v>82</v>
      </c>
      <c r="AW89" s="11" t="s">
        <v>35</v>
      </c>
      <c r="AX89" s="11" t="s">
        <v>72</v>
      </c>
      <c r="AY89" s="192" t="s">
        <v>185</v>
      </c>
    </row>
    <row r="90" spans="2:65" s="13" customFormat="1">
      <c r="B90" s="207"/>
      <c r="D90" s="208" t="s">
        <v>197</v>
      </c>
      <c r="E90" s="209" t="s">
        <v>5</v>
      </c>
      <c r="F90" s="210" t="s">
        <v>222</v>
      </c>
      <c r="H90" s="211">
        <v>12.493</v>
      </c>
      <c r="I90" s="212"/>
      <c r="L90" s="207"/>
      <c r="M90" s="213"/>
      <c r="N90" s="214"/>
      <c r="O90" s="214"/>
      <c r="P90" s="214"/>
      <c r="Q90" s="214"/>
      <c r="R90" s="214"/>
      <c r="S90" s="214"/>
      <c r="T90" s="215"/>
      <c r="AT90" s="216" t="s">
        <v>197</v>
      </c>
      <c r="AU90" s="216" t="s">
        <v>82</v>
      </c>
      <c r="AV90" s="13" t="s">
        <v>193</v>
      </c>
      <c r="AW90" s="13" t="s">
        <v>35</v>
      </c>
      <c r="AX90" s="13" t="s">
        <v>80</v>
      </c>
      <c r="AY90" s="216" t="s">
        <v>185</v>
      </c>
    </row>
    <row r="91" spans="2:65" s="1" customFormat="1" ht="44.25" customHeight="1">
      <c r="B91" s="174"/>
      <c r="C91" s="175" t="s">
        <v>199</v>
      </c>
      <c r="D91" s="175" t="s">
        <v>188</v>
      </c>
      <c r="E91" s="176" t="s">
        <v>2375</v>
      </c>
      <c r="F91" s="177" t="s">
        <v>2376</v>
      </c>
      <c r="G91" s="178" t="s">
        <v>203</v>
      </c>
      <c r="H91" s="179">
        <v>12.493</v>
      </c>
      <c r="I91" s="180"/>
      <c r="J91" s="181">
        <f>ROUND(I91*H91,2)</f>
        <v>0</v>
      </c>
      <c r="K91" s="177" t="s">
        <v>192</v>
      </c>
      <c r="L91" s="41"/>
      <c r="M91" s="182" t="s">
        <v>5</v>
      </c>
      <c r="N91" s="183" t="s">
        <v>43</v>
      </c>
      <c r="O91" s="42"/>
      <c r="P91" s="184">
        <f>O91*H91</f>
        <v>0</v>
      </c>
      <c r="Q91" s="184">
        <v>0</v>
      </c>
      <c r="R91" s="184">
        <f>Q91*H91</f>
        <v>0</v>
      </c>
      <c r="S91" s="184">
        <v>0</v>
      </c>
      <c r="T91" s="185">
        <f>S91*H91</f>
        <v>0</v>
      </c>
      <c r="AR91" s="24" t="s">
        <v>193</v>
      </c>
      <c r="AT91" s="24" t="s">
        <v>188</v>
      </c>
      <c r="AU91" s="24" t="s">
        <v>82</v>
      </c>
      <c r="AY91" s="24" t="s">
        <v>185</v>
      </c>
      <c r="BE91" s="186">
        <f>IF(N91="základní",J91,0)</f>
        <v>0</v>
      </c>
      <c r="BF91" s="186">
        <f>IF(N91="snížená",J91,0)</f>
        <v>0</v>
      </c>
      <c r="BG91" s="186">
        <f>IF(N91="zákl. přenesená",J91,0)</f>
        <v>0</v>
      </c>
      <c r="BH91" s="186">
        <f>IF(N91="sníž. přenesená",J91,0)</f>
        <v>0</v>
      </c>
      <c r="BI91" s="186">
        <f>IF(N91="nulová",J91,0)</f>
        <v>0</v>
      </c>
      <c r="BJ91" s="24" t="s">
        <v>80</v>
      </c>
      <c r="BK91" s="186">
        <f>ROUND(I91*H91,2)</f>
        <v>0</v>
      </c>
      <c r="BL91" s="24" t="s">
        <v>193</v>
      </c>
      <c r="BM91" s="24" t="s">
        <v>5672</v>
      </c>
    </row>
    <row r="92" spans="2:65" s="1" customFormat="1" ht="94.5">
      <c r="B92" s="41"/>
      <c r="D92" s="187" t="s">
        <v>195</v>
      </c>
      <c r="F92" s="188" t="s">
        <v>2374</v>
      </c>
      <c r="I92" s="189"/>
      <c r="L92" s="41"/>
      <c r="M92" s="190"/>
      <c r="N92" s="42"/>
      <c r="O92" s="42"/>
      <c r="P92" s="42"/>
      <c r="Q92" s="42"/>
      <c r="R92" s="42"/>
      <c r="S92" s="42"/>
      <c r="T92" s="70"/>
      <c r="AT92" s="24" t="s">
        <v>195</v>
      </c>
      <c r="AU92" s="24" t="s">
        <v>82</v>
      </c>
    </row>
    <row r="93" spans="2:65" s="11" customFormat="1">
      <c r="B93" s="191"/>
      <c r="D93" s="208" t="s">
        <v>197</v>
      </c>
      <c r="E93" s="217" t="s">
        <v>5</v>
      </c>
      <c r="F93" s="218" t="s">
        <v>5673</v>
      </c>
      <c r="H93" s="219">
        <v>12.493</v>
      </c>
      <c r="I93" s="195"/>
      <c r="L93" s="191"/>
      <c r="M93" s="196"/>
      <c r="N93" s="197"/>
      <c r="O93" s="197"/>
      <c r="P93" s="197"/>
      <c r="Q93" s="197"/>
      <c r="R93" s="197"/>
      <c r="S93" s="197"/>
      <c r="T93" s="198"/>
      <c r="AT93" s="192" t="s">
        <v>197</v>
      </c>
      <c r="AU93" s="192" t="s">
        <v>82</v>
      </c>
      <c r="AV93" s="11" t="s">
        <v>82</v>
      </c>
      <c r="AW93" s="11" t="s">
        <v>35</v>
      </c>
      <c r="AX93" s="11" t="s">
        <v>80</v>
      </c>
      <c r="AY93" s="192" t="s">
        <v>185</v>
      </c>
    </row>
    <row r="94" spans="2:65" s="1" customFormat="1" ht="44.25" customHeight="1">
      <c r="B94" s="174"/>
      <c r="C94" s="175" t="s">
        <v>274</v>
      </c>
      <c r="D94" s="175" t="s">
        <v>188</v>
      </c>
      <c r="E94" s="176" t="s">
        <v>2479</v>
      </c>
      <c r="F94" s="177" t="s">
        <v>2394</v>
      </c>
      <c r="G94" s="178" t="s">
        <v>203</v>
      </c>
      <c r="H94" s="179">
        <v>12.493</v>
      </c>
      <c r="I94" s="180"/>
      <c r="J94" s="181">
        <f>ROUND(I94*H94,2)</f>
        <v>0</v>
      </c>
      <c r="K94" s="177" t="s">
        <v>192</v>
      </c>
      <c r="L94" s="41"/>
      <c r="M94" s="182" t="s">
        <v>5</v>
      </c>
      <c r="N94" s="183" t="s">
        <v>43</v>
      </c>
      <c r="O94" s="42"/>
      <c r="P94" s="184">
        <f>O94*H94</f>
        <v>0</v>
      </c>
      <c r="Q94" s="184">
        <v>0</v>
      </c>
      <c r="R94" s="184">
        <f>Q94*H94</f>
        <v>0</v>
      </c>
      <c r="S94" s="184">
        <v>0</v>
      </c>
      <c r="T94" s="185">
        <f>S94*H94</f>
        <v>0</v>
      </c>
      <c r="AR94" s="24" t="s">
        <v>193</v>
      </c>
      <c r="AT94" s="24" t="s">
        <v>188</v>
      </c>
      <c r="AU94" s="24" t="s">
        <v>82</v>
      </c>
      <c r="AY94" s="24" t="s">
        <v>185</v>
      </c>
      <c r="BE94" s="186">
        <f>IF(N94="základní",J94,0)</f>
        <v>0</v>
      </c>
      <c r="BF94" s="186">
        <f>IF(N94="snížená",J94,0)</f>
        <v>0</v>
      </c>
      <c r="BG94" s="186">
        <f>IF(N94="zákl. přenesená",J94,0)</f>
        <v>0</v>
      </c>
      <c r="BH94" s="186">
        <f>IF(N94="sníž. přenesená",J94,0)</f>
        <v>0</v>
      </c>
      <c r="BI94" s="186">
        <f>IF(N94="nulová",J94,0)</f>
        <v>0</v>
      </c>
      <c r="BJ94" s="24" t="s">
        <v>80</v>
      </c>
      <c r="BK94" s="186">
        <f>ROUND(I94*H94,2)</f>
        <v>0</v>
      </c>
      <c r="BL94" s="24" t="s">
        <v>193</v>
      </c>
      <c r="BM94" s="24" t="s">
        <v>5674</v>
      </c>
    </row>
    <row r="95" spans="2:65" s="1" customFormat="1" ht="189">
      <c r="B95" s="41"/>
      <c r="D95" s="187" t="s">
        <v>195</v>
      </c>
      <c r="F95" s="188" t="s">
        <v>2481</v>
      </c>
      <c r="I95" s="189"/>
      <c r="L95" s="41"/>
      <c r="M95" s="190"/>
      <c r="N95" s="42"/>
      <c r="O95" s="42"/>
      <c r="P95" s="42"/>
      <c r="Q95" s="42"/>
      <c r="R95" s="42"/>
      <c r="S95" s="42"/>
      <c r="T95" s="70"/>
      <c r="AT95" s="24" t="s">
        <v>195</v>
      </c>
      <c r="AU95" s="24" t="s">
        <v>82</v>
      </c>
    </row>
    <row r="96" spans="2:65" s="11" customFormat="1">
      <c r="B96" s="191"/>
      <c r="D96" s="208" t="s">
        <v>197</v>
      </c>
      <c r="E96" s="217" t="s">
        <v>5</v>
      </c>
      <c r="F96" s="218" t="s">
        <v>5673</v>
      </c>
      <c r="H96" s="219">
        <v>12.493</v>
      </c>
      <c r="I96" s="195"/>
      <c r="L96" s="191"/>
      <c r="M96" s="196"/>
      <c r="N96" s="197"/>
      <c r="O96" s="197"/>
      <c r="P96" s="197"/>
      <c r="Q96" s="197"/>
      <c r="R96" s="197"/>
      <c r="S96" s="197"/>
      <c r="T96" s="198"/>
      <c r="AT96" s="192" t="s">
        <v>197</v>
      </c>
      <c r="AU96" s="192" t="s">
        <v>82</v>
      </c>
      <c r="AV96" s="11" t="s">
        <v>82</v>
      </c>
      <c r="AW96" s="11" t="s">
        <v>35</v>
      </c>
      <c r="AX96" s="11" t="s">
        <v>80</v>
      </c>
      <c r="AY96" s="192" t="s">
        <v>185</v>
      </c>
    </row>
    <row r="97" spans="2:65" s="1" customFormat="1" ht="31.5" customHeight="1">
      <c r="B97" s="174"/>
      <c r="C97" s="175" t="s">
        <v>290</v>
      </c>
      <c r="D97" s="175" t="s">
        <v>188</v>
      </c>
      <c r="E97" s="176" t="s">
        <v>2504</v>
      </c>
      <c r="F97" s="177" t="s">
        <v>2505</v>
      </c>
      <c r="G97" s="178" t="s">
        <v>203</v>
      </c>
      <c r="H97" s="179">
        <v>12.493</v>
      </c>
      <c r="I97" s="180"/>
      <c r="J97" s="181">
        <f>ROUND(I97*H97,2)</f>
        <v>0</v>
      </c>
      <c r="K97" s="177" t="s">
        <v>192</v>
      </c>
      <c r="L97" s="41"/>
      <c r="M97" s="182" t="s">
        <v>5</v>
      </c>
      <c r="N97" s="183" t="s">
        <v>43</v>
      </c>
      <c r="O97" s="42"/>
      <c r="P97" s="184">
        <f>O97*H97</f>
        <v>0</v>
      </c>
      <c r="Q97" s="184">
        <v>0</v>
      </c>
      <c r="R97" s="184">
        <f>Q97*H97</f>
        <v>0</v>
      </c>
      <c r="S97" s="184">
        <v>0</v>
      </c>
      <c r="T97" s="185">
        <f>S97*H97</f>
        <v>0</v>
      </c>
      <c r="AR97" s="24" t="s">
        <v>193</v>
      </c>
      <c r="AT97" s="24" t="s">
        <v>188</v>
      </c>
      <c r="AU97" s="24" t="s">
        <v>82</v>
      </c>
      <c r="AY97" s="24" t="s">
        <v>185</v>
      </c>
      <c r="BE97" s="186">
        <f>IF(N97="základní",J97,0)</f>
        <v>0</v>
      </c>
      <c r="BF97" s="186">
        <f>IF(N97="snížená",J97,0)</f>
        <v>0</v>
      </c>
      <c r="BG97" s="186">
        <f>IF(N97="zákl. přenesená",J97,0)</f>
        <v>0</v>
      </c>
      <c r="BH97" s="186">
        <f>IF(N97="sníž. přenesená",J97,0)</f>
        <v>0</v>
      </c>
      <c r="BI97" s="186">
        <f>IF(N97="nulová",J97,0)</f>
        <v>0</v>
      </c>
      <c r="BJ97" s="24" t="s">
        <v>80</v>
      </c>
      <c r="BK97" s="186">
        <f>ROUND(I97*H97,2)</f>
        <v>0</v>
      </c>
      <c r="BL97" s="24" t="s">
        <v>193</v>
      </c>
      <c r="BM97" s="24" t="s">
        <v>5675</v>
      </c>
    </row>
    <row r="98" spans="2:65" s="1" customFormat="1" ht="148.5">
      <c r="B98" s="41"/>
      <c r="D98" s="187" t="s">
        <v>195</v>
      </c>
      <c r="F98" s="188" t="s">
        <v>2399</v>
      </c>
      <c r="I98" s="189"/>
      <c r="L98" s="41"/>
      <c r="M98" s="190"/>
      <c r="N98" s="42"/>
      <c r="O98" s="42"/>
      <c r="P98" s="42"/>
      <c r="Q98" s="42"/>
      <c r="R98" s="42"/>
      <c r="S98" s="42"/>
      <c r="T98" s="70"/>
      <c r="AT98" s="24" t="s">
        <v>195</v>
      </c>
      <c r="AU98" s="24" t="s">
        <v>82</v>
      </c>
    </row>
    <row r="99" spans="2:65" s="11" customFormat="1">
      <c r="B99" s="191"/>
      <c r="D99" s="208" t="s">
        <v>197</v>
      </c>
      <c r="E99" s="217" t="s">
        <v>5</v>
      </c>
      <c r="F99" s="218" t="s">
        <v>5673</v>
      </c>
      <c r="H99" s="219">
        <v>12.493</v>
      </c>
      <c r="I99" s="195"/>
      <c r="L99" s="191"/>
      <c r="M99" s="196"/>
      <c r="N99" s="197"/>
      <c r="O99" s="197"/>
      <c r="P99" s="197"/>
      <c r="Q99" s="197"/>
      <c r="R99" s="197"/>
      <c r="S99" s="197"/>
      <c r="T99" s="198"/>
      <c r="AT99" s="192" t="s">
        <v>197</v>
      </c>
      <c r="AU99" s="192" t="s">
        <v>82</v>
      </c>
      <c r="AV99" s="11" t="s">
        <v>82</v>
      </c>
      <c r="AW99" s="11" t="s">
        <v>35</v>
      </c>
      <c r="AX99" s="11" t="s">
        <v>80</v>
      </c>
      <c r="AY99" s="192" t="s">
        <v>185</v>
      </c>
    </row>
    <row r="100" spans="2:65" s="1" customFormat="1" ht="22.5" customHeight="1">
      <c r="B100" s="174"/>
      <c r="C100" s="175" t="s">
        <v>282</v>
      </c>
      <c r="D100" s="175" t="s">
        <v>188</v>
      </c>
      <c r="E100" s="176" t="s">
        <v>2482</v>
      </c>
      <c r="F100" s="177" t="s">
        <v>2401</v>
      </c>
      <c r="G100" s="178" t="s">
        <v>203</v>
      </c>
      <c r="H100" s="179">
        <v>12.493</v>
      </c>
      <c r="I100" s="180"/>
      <c r="J100" s="181">
        <f>ROUND(I100*H100,2)</f>
        <v>0</v>
      </c>
      <c r="K100" s="177" t="s">
        <v>192</v>
      </c>
      <c r="L100" s="41"/>
      <c r="M100" s="182" t="s">
        <v>5</v>
      </c>
      <c r="N100" s="183" t="s">
        <v>43</v>
      </c>
      <c r="O100" s="42"/>
      <c r="P100" s="184">
        <f>O100*H100</f>
        <v>0</v>
      </c>
      <c r="Q100" s="184">
        <v>0</v>
      </c>
      <c r="R100" s="184">
        <f>Q100*H100</f>
        <v>0</v>
      </c>
      <c r="S100" s="184">
        <v>0</v>
      </c>
      <c r="T100" s="185">
        <f>S100*H100</f>
        <v>0</v>
      </c>
      <c r="AR100" s="24" t="s">
        <v>193</v>
      </c>
      <c r="AT100" s="24" t="s">
        <v>188</v>
      </c>
      <c r="AU100" s="24" t="s">
        <v>82</v>
      </c>
      <c r="AY100" s="24" t="s">
        <v>185</v>
      </c>
      <c r="BE100" s="186">
        <f>IF(N100="základní",J100,0)</f>
        <v>0</v>
      </c>
      <c r="BF100" s="186">
        <f>IF(N100="snížená",J100,0)</f>
        <v>0</v>
      </c>
      <c r="BG100" s="186">
        <f>IF(N100="zákl. přenesená",J100,0)</f>
        <v>0</v>
      </c>
      <c r="BH100" s="186">
        <f>IF(N100="sníž. přenesená",J100,0)</f>
        <v>0</v>
      </c>
      <c r="BI100" s="186">
        <f>IF(N100="nulová",J100,0)</f>
        <v>0</v>
      </c>
      <c r="BJ100" s="24" t="s">
        <v>80</v>
      </c>
      <c r="BK100" s="186">
        <f>ROUND(I100*H100,2)</f>
        <v>0</v>
      </c>
      <c r="BL100" s="24" t="s">
        <v>193</v>
      </c>
      <c r="BM100" s="24" t="s">
        <v>5676</v>
      </c>
    </row>
    <row r="101" spans="2:65" s="1" customFormat="1" ht="297">
      <c r="B101" s="41"/>
      <c r="D101" s="187" t="s">
        <v>195</v>
      </c>
      <c r="F101" s="188" t="s">
        <v>2484</v>
      </c>
      <c r="I101" s="189"/>
      <c r="L101" s="41"/>
      <c r="M101" s="190"/>
      <c r="N101" s="42"/>
      <c r="O101" s="42"/>
      <c r="P101" s="42"/>
      <c r="Q101" s="42"/>
      <c r="R101" s="42"/>
      <c r="S101" s="42"/>
      <c r="T101" s="70"/>
      <c r="AT101" s="24" t="s">
        <v>195</v>
      </c>
      <c r="AU101" s="24" t="s">
        <v>82</v>
      </c>
    </row>
    <row r="102" spans="2:65" s="11" customFormat="1">
      <c r="B102" s="191"/>
      <c r="D102" s="208" t="s">
        <v>197</v>
      </c>
      <c r="E102" s="217" t="s">
        <v>5</v>
      </c>
      <c r="F102" s="218" t="s">
        <v>5673</v>
      </c>
      <c r="H102" s="219">
        <v>12.493</v>
      </c>
      <c r="I102" s="195"/>
      <c r="L102" s="191"/>
      <c r="M102" s="196"/>
      <c r="N102" s="197"/>
      <c r="O102" s="197"/>
      <c r="P102" s="197"/>
      <c r="Q102" s="197"/>
      <c r="R102" s="197"/>
      <c r="S102" s="197"/>
      <c r="T102" s="198"/>
      <c r="AT102" s="192" t="s">
        <v>197</v>
      </c>
      <c r="AU102" s="192" t="s">
        <v>82</v>
      </c>
      <c r="AV102" s="11" t="s">
        <v>82</v>
      </c>
      <c r="AW102" s="11" t="s">
        <v>35</v>
      </c>
      <c r="AX102" s="11" t="s">
        <v>80</v>
      </c>
      <c r="AY102" s="192" t="s">
        <v>185</v>
      </c>
    </row>
    <row r="103" spans="2:65" s="1" customFormat="1" ht="22.5" customHeight="1">
      <c r="B103" s="174"/>
      <c r="C103" s="175" t="s">
        <v>80</v>
      </c>
      <c r="D103" s="175" t="s">
        <v>188</v>
      </c>
      <c r="E103" s="176" t="s">
        <v>2485</v>
      </c>
      <c r="F103" s="177" t="s">
        <v>2404</v>
      </c>
      <c r="G103" s="178" t="s">
        <v>191</v>
      </c>
      <c r="H103" s="179">
        <v>22.486999999999998</v>
      </c>
      <c r="I103" s="180"/>
      <c r="J103" s="181">
        <f>ROUND(I103*H103,2)</f>
        <v>0</v>
      </c>
      <c r="K103" s="177" t="s">
        <v>192</v>
      </c>
      <c r="L103" s="41"/>
      <c r="M103" s="182" t="s">
        <v>5</v>
      </c>
      <c r="N103" s="183" t="s">
        <v>43</v>
      </c>
      <c r="O103" s="42"/>
      <c r="P103" s="184">
        <f>O103*H103</f>
        <v>0</v>
      </c>
      <c r="Q103" s="184">
        <v>0</v>
      </c>
      <c r="R103" s="184">
        <f>Q103*H103</f>
        <v>0</v>
      </c>
      <c r="S103" s="184">
        <v>0</v>
      </c>
      <c r="T103" s="185">
        <f>S103*H103</f>
        <v>0</v>
      </c>
      <c r="AR103" s="24" t="s">
        <v>193</v>
      </c>
      <c r="AT103" s="24" t="s">
        <v>188</v>
      </c>
      <c r="AU103" s="24" t="s">
        <v>82</v>
      </c>
      <c r="AY103" s="24" t="s">
        <v>185</v>
      </c>
      <c r="BE103" s="186">
        <f>IF(N103="základní",J103,0)</f>
        <v>0</v>
      </c>
      <c r="BF103" s="186">
        <f>IF(N103="snížená",J103,0)</f>
        <v>0</v>
      </c>
      <c r="BG103" s="186">
        <f>IF(N103="zákl. přenesená",J103,0)</f>
        <v>0</v>
      </c>
      <c r="BH103" s="186">
        <f>IF(N103="sníž. přenesená",J103,0)</f>
        <v>0</v>
      </c>
      <c r="BI103" s="186">
        <f>IF(N103="nulová",J103,0)</f>
        <v>0</v>
      </c>
      <c r="BJ103" s="24" t="s">
        <v>80</v>
      </c>
      <c r="BK103" s="186">
        <f>ROUND(I103*H103,2)</f>
        <v>0</v>
      </c>
      <c r="BL103" s="24" t="s">
        <v>193</v>
      </c>
      <c r="BM103" s="24" t="s">
        <v>5677</v>
      </c>
    </row>
    <row r="104" spans="2:65" s="1" customFormat="1" ht="297">
      <c r="B104" s="41"/>
      <c r="D104" s="187" t="s">
        <v>195</v>
      </c>
      <c r="F104" s="188" t="s">
        <v>2484</v>
      </c>
      <c r="I104" s="189"/>
      <c r="L104" s="41"/>
      <c r="M104" s="190"/>
      <c r="N104" s="42"/>
      <c r="O104" s="42"/>
      <c r="P104" s="42"/>
      <c r="Q104" s="42"/>
      <c r="R104" s="42"/>
      <c r="S104" s="42"/>
      <c r="T104" s="70"/>
      <c r="AT104" s="24" t="s">
        <v>195</v>
      </c>
      <c r="AU104" s="24" t="s">
        <v>82</v>
      </c>
    </row>
    <row r="105" spans="2:65" s="11" customFormat="1">
      <c r="B105" s="191"/>
      <c r="D105" s="187" t="s">
        <v>197</v>
      </c>
      <c r="E105" s="192" t="s">
        <v>5</v>
      </c>
      <c r="F105" s="193" t="s">
        <v>5678</v>
      </c>
      <c r="H105" s="194">
        <v>22.486999999999998</v>
      </c>
      <c r="I105" s="195"/>
      <c r="L105" s="191"/>
      <c r="M105" s="196"/>
      <c r="N105" s="197"/>
      <c r="O105" s="197"/>
      <c r="P105" s="197"/>
      <c r="Q105" s="197"/>
      <c r="R105" s="197"/>
      <c r="S105" s="197"/>
      <c r="T105" s="198"/>
      <c r="AT105" s="192" t="s">
        <v>197</v>
      </c>
      <c r="AU105" s="192" t="s">
        <v>82</v>
      </c>
      <c r="AV105" s="11" t="s">
        <v>82</v>
      </c>
      <c r="AW105" s="11" t="s">
        <v>35</v>
      </c>
      <c r="AX105" s="11" t="s">
        <v>80</v>
      </c>
      <c r="AY105" s="192" t="s">
        <v>185</v>
      </c>
    </row>
    <row r="106" spans="2:65" s="10" customFormat="1" ht="29.85" customHeight="1">
      <c r="B106" s="160"/>
      <c r="D106" s="171" t="s">
        <v>71</v>
      </c>
      <c r="E106" s="172" t="s">
        <v>274</v>
      </c>
      <c r="F106" s="172" t="s">
        <v>5679</v>
      </c>
      <c r="I106" s="163"/>
      <c r="J106" s="173">
        <f>BK106</f>
        <v>0</v>
      </c>
      <c r="L106" s="160"/>
      <c r="M106" s="165"/>
      <c r="N106" s="166"/>
      <c r="O106" s="166"/>
      <c r="P106" s="167">
        <f>SUM(P107:P117)</f>
        <v>0</v>
      </c>
      <c r="Q106" s="166"/>
      <c r="R106" s="167">
        <f>SUM(R107:R117)</f>
        <v>11.0309425</v>
      </c>
      <c r="S106" s="166"/>
      <c r="T106" s="168">
        <f>SUM(T107:T117)</f>
        <v>0</v>
      </c>
      <c r="AR106" s="161" t="s">
        <v>80</v>
      </c>
      <c r="AT106" s="169" t="s">
        <v>71</v>
      </c>
      <c r="AU106" s="169" t="s">
        <v>80</v>
      </c>
      <c r="AY106" s="161" t="s">
        <v>185</v>
      </c>
      <c r="BK106" s="170">
        <f>SUM(BK107:BK117)</f>
        <v>0</v>
      </c>
    </row>
    <row r="107" spans="2:65" s="1" customFormat="1" ht="22.5" customHeight="1">
      <c r="B107" s="174"/>
      <c r="C107" s="175" t="s">
        <v>261</v>
      </c>
      <c r="D107" s="175" t="s">
        <v>188</v>
      </c>
      <c r="E107" s="176" t="s">
        <v>5680</v>
      </c>
      <c r="F107" s="177" t="s">
        <v>5681</v>
      </c>
      <c r="G107" s="178" t="s">
        <v>232</v>
      </c>
      <c r="H107" s="179">
        <v>49.97</v>
      </c>
      <c r="I107" s="180"/>
      <c r="J107" s="181">
        <f>ROUND(I107*H107,2)</f>
        <v>0</v>
      </c>
      <c r="K107" s="177" t="s">
        <v>192</v>
      </c>
      <c r="L107" s="41"/>
      <c r="M107" s="182" t="s">
        <v>5</v>
      </c>
      <c r="N107" s="183" t="s">
        <v>43</v>
      </c>
      <c r="O107" s="42"/>
      <c r="P107" s="184">
        <f>O107*H107</f>
        <v>0</v>
      </c>
      <c r="Q107" s="184">
        <v>0</v>
      </c>
      <c r="R107" s="184">
        <f>Q107*H107</f>
        <v>0</v>
      </c>
      <c r="S107" s="184">
        <v>0</v>
      </c>
      <c r="T107" s="185">
        <f>S107*H107</f>
        <v>0</v>
      </c>
      <c r="AR107" s="24" t="s">
        <v>193</v>
      </c>
      <c r="AT107" s="24" t="s">
        <v>188</v>
      </c>
      <c r="AU107" s="24" t="s">
        <v>82</v>
      </c>
      <c r="AY107" s="24" t="s">
        <v>185</v>
      </c>
      <c r="BE107" s="186">
        <f>IF(N107="základní",J107,0)</f>
        <v>0</v>
      </c>
      <c r="BF107" s="186">
        <f>IF(N107="snížená",J107,0)</f>
        <v>0</v>
      </c>
      <c r="BG107" s="186">
        <f>IF(N107="zákl. přenesená",J107,0)</f>
        <v>0</v>
      </c>
      <c r="BH107" s="186">
        <f>IF(N107="sníž. přenesená",J107,0)</f>
        <v>0</v>
      </c>
      <c r="BI107" s="186">
        <f>IF(N107="nulová",J107,0)</f>
        <v>0</v>
      </c>
      <c r="BJ107" s="24" t="s">
        <v>80</v>
      </c>
      <c r="BK107" s="186">
        <f>ROUND(I107*H107,2)</f>
        <v>0</v>
      </c>
      <c r="BL107" s="24" t="s">
        <v>193</v>
      </c>
      <c r="BM107" s="24" t="s">
        <v>5682</v>
      </c>
    </row>
    <row r="108" spans="2:65" s="11" customFormat="1">
      <c r="B108" s="191"/>
      <c r="D108" s="187" t="s">
        <v>197</v>
      </c>
      <c r="E108" s="192" t="s">
        <v>5</v>
      </c>
      <c r="F108" s="193" t="s">
        <v>5683</v>
      </c>
      <c r="H108" s="194">
        <v>36.72</v>
      </c>
      <c r="I108" s="195"/>
      <c r="L108" s="191"/>
      <c r="M108" s="196"/>
      <c r="N108" s="197"/>
      <c r="O108" s="197"/>
      <c r="P108" s="197"/>
      <c r="Q108" s="197"/>
      <c r="R108" s="197"/>
      <c r="S108" s="197"/>
      <c r="T108" s="198"/>
      <c r="AT108" s="192" t="s">
        <v>197</v>
      </c>
      <c r="AU108" s="192" t="s">
        <v>82</v>
      </c>
      <c r="AV108" s="11" t="s">
        <v>82</v>
      </c>
      <c r="AW108" s="11" t="s">
        <v>35</v>
      </c>
      <c r="AX108" s="11" t="s">
        <v>72</v>
      </c>
      <c r="AY108" s="192" t="s">
        <v>185</v>
      </c>
    </row>
    <row r="109" spans="2:65" s="11" customFormat="1">
      <c r="B109" s="191"/>
      <c r="D109" s="187" t="s">
        <v>197</v>
      </c>
      <c r="E109" s="192" t="s">
        <v>5</v>
      </c>
      <c r="F109" s="193" t="s">
        <v>5684</v>
      </c>
      <c r="H109" s="194">
        <v>8.5500000000000007</v>
      </c>
      <c r="I109" s="195"/>
      <c r="L109" s="191"/>
      <c r="M109" s="196"/>
      <c r="N109" s="197"/>
      <c r="O109" s="197"/>
      <c r="P109" s="197"/>
      <c r="Q109" s="197"/>
      <c r="R109" s="197"/>
      <c r="S109" s="197"/>
      <c r="T109" s="198"/>
      <c r="AT109" s="192" t="s">
        <v>197</v>
      </c>
      <c r="AU109" s="192" t="s">
        <v>82</v>
      </c>
      <c r="AV109" s="11" t="s">
        <v>82</v>
      </c>
      <c r="AW109" s="11" t="s">
        <v>35</v>
      </c>
      <c r="AX109" s="11" t="s">
        <v>72</v>
      </c>
      <c r="AY109" s="192" t="s">
        <v>185</v>
      </c>
    </row>
    <row r="110" spans="2:65" s="11" customFormat="1">
      <c r="B110" s="191"/>
      <c r="D110" s="187" t="s">
        <v>197</v>
      </c>
      <c r="E110" s="192" t="s">
        <v>5</v>
      </c>
      <c r="F110" s="193" t="s">
        <v>5685</v>
      </c>
      <c r="H110" s="194">
        <v>3.2</v>
      </c>
      <c r="I110" s="195"/>
      <c r="L110" s="191"/>
      <c r="M110" s="196"/>
      <c r="N110" s="197"/>
      <c r="O110" s="197"/>
      <c r="P110" s="197"/>
      <c r="Q110" s="197"/>
      <c r="R110" s="197"/>
      <c r="S110" s="197"/>
      <c r="T110" s="198"/>
      <c r="AT110" s="192" t="s">
        <v>197</v>
      </c>
      <c r="AU110" s="192" t="s">
        <v>82</v>
      </c>
      <c r="AV110" s="11" t="s">
        <v>82</v>
      </c>
      <c r="AW110" s="11" t="s">
        <v>35</v>
      </c>
      <c r="AX110" s="11" t="s">
        <v>72</v>
      </c>
      <c r="AY110" s="192" t="s">
        <v>185</v>
      </c>
    </row>
    <row r="111" spans="2:65" s="11" customFormat="1">
      <c r="B111" s="191"/>
      <c r="D111" s="187" t="s">
        <v>197</v>
      </c>
      <c r="E111" s="192" t="s">
        <v>5</v>
      </c>
      <c r="F111" s="193" t="s">
        <v>5686</v>
      </c>
      <c r="H111" s="194">
        <v>1.5</v>
      </c>
      <c r="I111" s="195"/>
      <c r="L111" s="191"/>
      <c r="M111" s="196"/>
      <c r="N111" s="197"/>
      <c r="O111" s="197"/>
      <c r="P111" s="197"/>
      <c r="Q111" s="197"/>
      <c r="R111" s="197"/>
      <c r="S111" s="197"/>
      <c r="T111" s="198"/>
      <c r="AT111" s="192" t="s">
        <v>197</v>
      </c>
      <c r="AU111" s="192" t="s">
        <v>82</v>
      </c>
      <c r="AV111" s="11" t="s">
        <v>82</v>
      </c>
      <c r="AW111" s="11" t="s">
        <v>35</v>
      </c>
      <c r="AX111" s="11" t="s">
        <v>72</v>
      </c>
      <c r="AY111" s="192" t="s">
        <v>185</v>
      </c>
    </row>
    <row r="112" spans="2:65" s="13" customFormat="1">
      <c r="B112" s="207"/>
      <c r="D112" s="208" t="s">
        <v>197</v>
      </c>
      <c r="E112" s="209" t="s">
        <v>5</v>
      </c>
      <c r="F112" s="210" t="s">
        <v>222</v>
      </c>
      <c r="H112" s="211">
        <v>49.97</v>
      </c>
      <c r="I112" s="212"/>
      <c r="L112" s="207"/>
      <c r="M112" s="213"/>
      <c r="N112" s="214"/>
      <c r="O112" s="214"/>
      <c r="P112" s="214"/>
      <c r="Q112" s="214"/>
      <c r="R112" s="214"/>
      <c r="S112" s="214"/>
      <c r="T112" s="215"/>
      <c r="AT112" s="216" t="s">
        <v>197</v>
      </c>
      <c r="AU112" s="216" t="s">
        <v>82</v>
      </c>
      <c r="AV112" s="13" t="s">
        <v>193</v>
      </c>
      <c r="AW112" s="13" t="s">
        <v>35</v>
      </c>
      <c r="AX112" s="13" t="s">
        <v>80</v>
      </c>
      <c r="AY112" s="216" t="s">
        <v>185</v>
      </c>
    </row>
    <row r="113" spans="2:65" s="1" customFormat="1" ht="57" customHeight="1">
      <c r="B113" s="174"/>
      <c r="C113" s="175" t="s">
        <v>790</v>
      </c>
      <c r="D113" s="175" t="s">
        <v>188</v>
      </c>
      <c r="E113" s="176" t="s">
        <v>5687</v>
      </c>
      <c r="F113" s="177" t="s">
        <v>5688</v>
      </c>
      <c r="G113" s="178" t="s">
        <v>232</v>
      </c>
      <c r="H113" s="179">
        <v>49.97</v>
      </c>
      <c r="I113" s="180"/>
      <c r="J113" s="181">
        <f>ROUND(I113*H113,2)</f>
        <v>0</v>
      </c>
      <c r="K113" s="177" t="s">
        <v>192</v>
      </c>
      <c r="L113" s="41"/>
      <c r="M113" s="182" t="s">
        <v>5</v>
      </c>
      <c r="N113" s="183" t="s">
        <v>43</v>
      </c>
      <c r="O113" s="42"/>
      <c r="P113" s="184">
        <f>O113*H113</f>
        <v>0</v>
      </c>
      <c r="Q113" s="184">
        <v>8.4250000000000005E-2</v>
      </c>
      <c r="R113" s="184">
        <f>Q113*H113</f>
        <v>4.2099725000000001</v>
      </c>
      <c r="S113" s="184">
        <v>0</v>
      </c>
      <c r="T113" s="185">
        <f>S113*H113</f>
        <v>0</v>
      </c>
      <c r="AR113" s="24" t="s">
        <v>193</v>
      </c>
      <c r="AT113" s="24" t="s">
        <v>188</v>
      </c>
      <c r="AU113" s="24" t="s">
        <v>82</v>
      </c>
      <c r="AY113" s="24" t="s">
        <v>185</v>
      </c>
      <c r="BE113" s="186">
        <f>IF(N113="základní",J113,0)</f>
        <v>0</v>
      </c>
      <c r="BF113" s="186">
        <f>IF(N113="snížená",J113,0)</f>
        <v>0</v>
      </c>
      <c r="BG113" s="186">
        <f>IF(N113="zákl. přenesená",J113,0)</f>
        <v>0</v>
      </c>
      <c r="BH113" s="186">
        <f>IF(N113="sníž. přenesená",J113,0)</f>
        <v>0</v>
      </c>
      <c r="BI113" s="186">
        <f>IF(N113="nulová",J113,0)</f>
        <v>0</v>
      </c>
      <c r="BJ113" s="24" t="s">
        <v>80</v>
      </c>
      <c r="BK113" s="186">
        <f>ROUND(I113*H113,2)</f>
        <v>0</v>
      </c>
      <c r="BL113" s="24" t="s">
        <v>193</v>
      </c>
      <c r="BM113" s="24" t="s">
        <v>5689</v>
      </c>
    </row>
    <row r="114" spans="2:65" s="1" customFormat="1" ht="121.5">
      <c r="B114" s="41"/>
      <c r="D114" s="187" t="s">
        <v>195</v>
      </c>
      <c r="F114" s="188" t="s">
        <v>5690</v>
      </c>
      <c r="I114" s="189"/>
      <c r="L114" s="41"/>
      <c r="M114" s="190"/>
      <c r="N114" s="42"/>
      <c r="O114" s="42"/>
      <c r="P114" s="42"/>
      <c r="Q114" s="42"/>
      <c r="R114" s="42"/>
      <c r="S114" s="42"/>
      <c r="T114" s="70"/>
      <c r="AT114" s="24" t="s">
        <v>195</v>
      </c>
      <c r="AU114" s="24" t="s">
        <v>82</v>
      </c>
    </row>
    <row r="115" spans="2:65" s="11" customFormat="1">
      <c r="B115" s="191"/>
      <c r="D115" s="208" t="s">
        <v>197</v>
      </c>
      <c r="E115" s="217" t="s">
        <v>5</v>
      </c>
      <c r="F115" s="218" t="s">
        <v>5691</v>
      </c>
      <c r="H115" s="219">
        <v>49.97</v>
      </c>
      <c r="I115" s="195"/>
      <c r="L115" s="191"/>
      <c r="M115" s="196"/>
      <c r="N115" s="197"/>
      <c r="O115" s="197"/>
      <c r="P115" s="197"/>
      <c r="Q115" s="197"/>
      <c r="R115" s="197"/>
      <c r="S115" s="197"/>
      <c r="T115" s="198"/>
      <c r="AT115" s="192" t="s">
        <v>197</v>
      </c>
      <c r="AU115" s="192" t="s">
        <v>82</v>
      </c>
      <c r="AV115" s="11" t="s">
        <v>82</v>
      </c>
      <c r="AW115" s="11" t="s">
        <v>35</v>
      </c>
      <c r="AX115" s="11" t="s">
        <v>80</v>
      </c>
      <c r="AY115" s="192" t="s">
        <v>185</v>
      </c>
    </row>
    <row r="116" spans="2:65" s="1" customFormat="1" ht="22.5" customHeight="1">
      <c r="B116" s="174"/>
      <c r="C116" s="221" t="s">
        <v>393</v>
      </c>
      <c r="D116" s="221" t="s">
        <v>258</v>
      </c>
      <c r="E116" s="222" t="s">
        <v>5692</v>
      </c>
      <c r="F116" s="223" t="s">
        <v>5693</v>
      </c>
      <c r="G116" s="224" t="s">
        <v>232</v>
      </c>
      <c r="H116" s="225">
        <v>52.469000000000001</v>
      </c>
      <c r="I116" s="226"/>
      <c r="J116" s="227">
        <f>ROUND(I116*H116,2)</f>
        <v>0</v>
      </c>
      <c r="K116" s="223" t="s">
        <v>192</v>
      </c>
      <c r="L116" s="228"/>
      <c r="M116" s="229" t="s">
        <v>5</v>
      </c>
      <c r="N116" s="230" t="s">
        <v>43</v>
      </c>
      <c r="O116" s="42"/>
      <c r="P116" s="184">
        <f>O116*H116</f>
        <v>0</v>
      </c>
      <c r="Q116" s="184">
        <v>0.13</v>
      </c>
      <c r="R116" s="184">
        <f>Q116*H116</f>
        <v>6.82097</v>
      </c>
      <c r="S116" s="184">
        <v>0</v>
      </c>
      <c r="T116" s="185">
        <f>S116*H116</f>
        <v>0</v>
      </c>
      <c r="AR116" s="24" t="s">
        <v>261</v>
      </c>
      <c r="AT116" s="24" t="s">
        <v>258</v>
      </c>
      <c r="AU116" s="24" t="s">
        <v>82</v>
      </c>
      <c r="AY116" s="24" t="s">
        <v>185</v>
      </c>
      <c r="BE116" s="186">
        <f>IF(N116="základní",J116,0)</f>
        <v>0</v>
      </c>
      <c r="BF116" s="186">
        <f>IF(N116="snížená",J116,0)</f>
        <v>0</v>
      </c>
      <c r="BG116" s="186">
        <f>IF(N116="zákl. přenesená",J116,0)</f>
        <v>0</v>
      </c>
      <c r="BH116" s="186">
        <f>IF(N116="sníž. přenesená",J116,0)</f>
        <v>0</v>
      </c>
      <c r="BI116" s="186">
        <f>IF(N116="nulová",J116,0)</f>
        <v>0</v>
      </c>
      <c r="BJ116" s="24" t="s">
        <v>80</v>
      </c>
      <c r="BK116" s="186">
        <f>ROUND(I116*H116,2)</f>
        <v>0</v>
      </c>
      <c r="BL116" s="24" t="s">
        <v>193</v>
      </c>
      <c r="BM116" s="24" t="s">
        <v>5694</v>
      </c>
    </row>
    <row r="117" spans="2:65" s="11" customFormat="1">
      <c r="B117" s="191"/>
      <c r="D117" s="187" t="s">
        <v>197</v>
      </c>
      <c r="E117" s="192" t="s">
        <v>5</v>
      </c>
      <c r="F117" s="193" t="s">
        <v>5695</v>
      </c>
      <c r="H117" s="194">
        <v>52.469000000000001</v>
      </c>
      <c r="I117" s="195"/>
      <c r="L117" s="191"/>
      <c r="M117" s="196"/>
      <c r="N117" s="197"/>
      <c r="O117" s="197"/>
      <c r="P117" s="197"/>
      <c r="Q117" s="197"/>
      <c r="R117" s="197"/>
      <c r="S117" s="197"/>
      <c r="T117" s="198"/>
      <c r="AT117" s="192" t="s">
        <v>197</v>
      </c>
      <c r="AU117" s="192" t="s">
        <v>82</v>
      </c>
      <c r="AV117" s="11" t="s">
        <v>82</v>
      </c>
      <c r="AW117" s="11" t="s">
        <v>35</v>
      </c>
      <c r="AX117" s="11" t="s">
        <v>80</v>
      </c>
      <c r="AY117" s="192" t="s">
        <v>185</v>
      </c>
    </row>
    <row r="118" spans="2:65" s="10" customFormat="1" ht="29.85" customHeight="1">
      <c r="B118" s="160"/>
      <c r="D118" s="171" t="s">
        <v>71</v>
      </c>
      <c r="E118" s="172" t="s">
        <v>790</v>
      </c>
      <c r="F118" s="172" t="s">
        <v>791</v>
      </c>
      <c r="I118" s="163"/>
      <c r="J118" s="173">
        <f>BK118</f>
        <v>0</v>
      </c>
      <c r="L118" s="160"/>
      <c r="M118" s="165"/>
      <c r="N118" s="166"/>
      <c r="O118" s="166"/>
      <c r="P118" s="167">
        <f>P119+SUM(P120:P122)</f>
        <v>0</v>
      </c>
      <c r="Q118" s="166"/>
      <c r="R118" s="167">
        <f>R119+SUM(R120:R122)</f>
        <v>4.6231499999999999</v>
      </c>
      <c r="S118" s="166"/>
      <c r="T118" s="168">
        <f>T119+SUM(T120:T122)</f>
        <v>7.2499999999999991</v>
      </c>
      <c r="AR118" s="161" t="s">
        <v>80</v>
      </c>
      <c r="AT118" s="169" t="s">
        <v>71</v>
      </c>
      <c r="AU118" s="169" t="s">
        <v>80</v>
      </c>
      <c r="AY118" s="161" t="s">
        <v>185</v>
      </c>
      <c r="BK118" s="170">
        <f>BK119+SUM(BK120:BK122)</f>
        <v>0</v>
      </c>
    </row>
    <row r="119" spans="2:65" s="1" customFormat="1" ht="44.25" customHeight="1">
      <c r="B119" s="174"/>
      <c r="C119" s="175" t="s">
        <v>332</v>
      </c>
      <c r="D119" s="175" t="s">
        <v>188</v>
      </c>
      <c r="E119" s="176" t="s">
        <v>5696</v>
      </c>
      <c r="F119" s="177" t="s">
        <v>5697</v>
      </c>
      <c r="G119" s="178" t="s">
        <v>376</v>
      </c>
      <c r="H119" s="179">
        <v>29.75</v>
      </c>
      <c r="I119" s="180"/>
      <c r="J119" s="181">
        <f>ROUND(I119*H119,2)</f>
        <v>0</v>
      </c>
      <c r="K119" s="177" t="s">
        <v>192</v>
      </c>
      <c r="L119" s="41"/>
      <c r="M119" s="182" t="s">
        <v>5</v>
      </c>
      <c r="N119" s="183" t="s">
        <v>43</v>
      </c>
      <c r="O119" s="42"/>
      <c r="P119" s="184">
        <f>O119*H119</f>
        <v>0</v>
      </c>
      <c r="Q119" s="184">
        <v>0.15540000000000001</v>
      </c>
      <c r="R119" s="184">
        <f>Q119*H119</f>
        <v>4.6231499999999999</v>
      </c>
      <c r="S119" s="184">
        <v>0</v>
      </c>
      <c r="T119" s="185">
        <f>S119*H119</f>
        <v>0</v>
      </c>
      <c r="AR119" s="24" t="s">
        <v>193</v>
      </c>
      <c r="AT119" s="24" t="s">
        <v>188</v>
      </c>
      <c r="AU119" s="24" t="s">
        <v>82</v>
      </c>
      <c r="AY119" s="24" t="s">
        <v>185</v>
      </c>
      <c r="BE119" s="186">
        <f>IF(N119="základní",J119,0)</f>
        <v>0</v>
      </c>
      <c r="BF119" s="186">
        <f>IF(N119="snížená",J119,0)</f>
        <v>0</v>
      </c>
      <c r="BG119" s="186">
        <f>IF(N119="zákl. přenesená",J119,0)</f>
        <v>0</v>
      </c>
      <c r="BH119" s="186">
        <f>IF(N119="sníž. přenesená",J119,0)</f>
        <v>0</v>
      </c>
      <c r="BI119" s="186">
        <f>IF(N119="nulová",J119,0)</f>
        <v>0</v>
      </c>
      <c r="BJ119" s="24" t="s">
        <v>80</v>
      </c>
      <c r="BK119" s="186">
        <f>ROUND(I119*H119,2)</f>
        <v>0</v>
      </c>
      <c r="BL119" s="24" t="s">
        <v>193</v>
      </c>
      <c r="BM119" s="24" t="s">
        <v>5698</v>
      </c>
    </row>
    <row r="120" spans="2:65" s="1" customFormat="1" ht="94.5">
      <c r="B120" s="41"/>
      <c r="D120" s="187" t="s">
        <v>195</v>
      </c>
      <c r="F120" s="188" t="s">
        <v>5699</v>
      </c>
      <c r="I120" s="189"/>
      <c r="L120" s="41"/>
      <c r="M120" s="190"/>
      <c r="N120" s="42"/>
      <c r="O120" s="42"/>
      <c r="P120" s="42"/>
      <c r="Q120" s="42"/>
      <c r="R120" s="42"/>
      <c r="S120" s="42"/>
      <c r="T120" s="70"/>
      <c r="AT120" s="24" t="s">
        <v>195</v>
      </c>
      <c r="AU120" s="24" t="s">
        <v>82</v>
      </c>
    </row>
    <row r="121" spans="2:65" s="11" customFormat="1">
      <c r="B121" s="191"/>
      <c r="D121" s="187" t="s">
        <v>197</v>
      </c>
      <c r="E121" s="192" t="s">
        <v>5</v>
      </c>
      <c r="F121" s="193" t="s">
        <v>5700</v>
      </c>
      <c r="H121" s="194">
        <v>29.75</v>
      </c>
      <c r="I121" s="195"/>
      <c r="L121" s="191"/>
      <c r="M121" s="196"/>
      <c r="N121" s="197"/>
      <c r="O121" s="197"/>
      <c r="P121" s="197"/>
      <c r="Q121" s="197"/>
      <c r="R121" s="197"/>
      <c r="S121" s="197"/>
      <c r="T121" s="198"/>
      <c r="AT121" s="192" t="s">
        <v>197</v>
      </c>
      <c r="AU121" s="192" t="s">
        <v>82</v>
      </c>
      <c r="AV121" s="11" t="s">
        <v>82</v>
      </c>
      <c r="AW121" s="11" t="s">
        <v>35</v>
      </c>
      <c r="AX121" s="11" t="s">
        <v>80</v>
      </c>
      <c r="AY121" s="192" t="s">
        <v>185</v>
      </c>
    </row>
    <row r="122" spans="2:65" s="10" customFormat="1" ht="22.35" customHeight="1">
      <c r="B122" s="160"/>
      <c r="D122" s="171" t="s">
        <v>71</v>
      </c>
      <c r="E122" s="172" t="s">
        <v>525</v>
      </c>
      <c r="F122" s="172" t="s">
        <v>903</v>
      </c>
      <c r="I122" s="163"/>
      <c r="J122" s="173">
        <f>BK122</f>
        <v>0</v>
      </c>
      <c r="L122" s="160"/>
      <c r="M122" s="165"/>
      <c r="N122" s="166"/>
      <c r="O122" s="166"/>
      <c r="P122" s="167">
        <f>SUM(P123:P126)</f>
        <v>0</v>
      </c>
      <c r="Q122" s="166"/>
      <c r="R122" s="167">
        <f>SUM(R123:R126)</f>
        <v>0</v>
      </c>
      <c r="S122" s="166"/>
      <c r="T122" s="168">
        <f>SUM(T123:T126)</f>
        <v>7.2499999999999991</v>
      </c>
      <c r="AR122" s="161" t="s">
        <v>80</v>
      </c>
      <c r="AT122" s="169" t="s">
        <v>71</v>
      </c>
      <c r="AU122" s="169" t="s">
        <v>82</v>
      </c>
      <c r="AY122" s="161" t="s">
        <v>185</v>
      </c>
      <c r="BK122" s="170">
        <f>SUM(BK123:BK126)</f>
        <v>0</v>
      </c>
    </row>
    <row r="123" spans="2:65" s="1" customFormat="1" ht="31.5" customHeight="1">
      <c r="B123" s="174"/>
      <c r="C123" s="175" t="s">
        <v>567</v>
      </c>
      <c r="D123" s="175" t="s">
        <v>188</v>
      </c>
      <c r="E123" s="176" t="s">
        <v>5701</v>
      </c>
      <c r="F123" s="177" t="s">
        <v>5702</v>
      </c>
      <c r="G123" s="178" t="s">
        <v>376</v>
      </c>
      <c r="H123" s="179">
        <v>25</v>
      </c>
      <c r="I123" s="180"/>
      <c r="J123" s="181">
        <f>ROUND(I123*H123,2)</f>
        <v>0</v>
      </c>
      <c r="K123" s="177" t="s">
        <v>192</v>
      </c>
      <c r="L123" s="41"/>
      <c r="M123" s="182" t="s">
        <v>5</v>
      </c>
      <c r="N123" s="183" t="s">
        <v>43</v>
      </c>
      <c r="O123" s="42"/>
      <c r="P123" s="184">
        <f>O123*H123</f>
        <v>0</v>
      </c>
      <c r="Q123" s="184">
        <v>0</v>
      </c>
      <c r="R123" s="184">
        <f>Q123*H123</f>
        <v>0</v>
      </c>
      <c r="S123" s="184">
        <v>0.28999999999999998</v>
      </c>
      <c r="T123" s="185">
        <f>S123*H123</f>
        <v>7.2499999999999991</v>
      </c>
      <c r="AR123" s="24" t="s">
        <v>193</v>
      </c>
      <c r="AT123" s="24" t="s">
        <v>188</v>
      </c>
      <c r="AU123" s="24" t="s">
        <v>199</v>
      </c>
      <c r="AY123" s="24" t="s">
        <v>185</v>
      </c>
      <c r="BE123" s="186">
        <f>IF(N123="základní",J123,0)</f>
        <v>0</v>
      </c>
      <c r="BF123" s="186">
        <f>IF(N123="snížená",J123,0)</f>
        <v>0</v>
      </c>
      <c r="BG123" s="186">
        <f>IF(N123="zákl. přenesená",J123,0)</f>
        <v>0</v>
      </c>
      <c r="BH123" s="186">
        <f>IF(N123="sníž. přenesená",J123,0)</f>
        <v>0</v>
      </c>
      <c r="BI123" s="186">
        <f>IF(N123="nulová",J123,0)</f>
        <v>0</v>
      </c>
      <c r="BJ123" s="24" t="s">
        <v>80</v>
      </c>
      <c r="BK123" s="186">
        <f>ROUND(I123*H123,2)</f>
        <v>0</v>
      </c>
      <c r="BL123" s="24" t="s">
        <v>193</v>
      </c>
      <c r="BM123" s="24" t="s">
        <v>5703</v>
      </c>
    </row>
    <row r="124" spans="2:65" s="1" customFormat="1" ht="148.5">
      <c r="B124" s="41"/>
      <c r="D124" s="208" t="s">
        <v>195</v>
      </c>
      <c r="F124" s="220" t="s">
        <v>3063</v>
      </c>
      <c r="I124" s="189"/>
      <c r="L124" s="41"/>
      <c r="M124" s="190"/>
      <c r="N124" s="42"/>
      <c r="O124" s="42"/>
      <c r="P124" s="42"/>
      <c r="Q124" s="42"/>
      <c r="R124" s="42"/>
      <c r="S124" s="42"/>
      <c r="T124" s="70"/>
      <c r="AT124" s="24" t="s">
        <v>195</v>
      </c>
      <c r="AU124" s="24" t="s">
        <v>199</v>
      </c>
    </row>
    <row r="125" spans="2:65" s="1" customFormat="1" ht="22.5" customHeight="1">
      <c r="B125" s="174"/>
      <c r="C125" s="175" t="s">
        <v>397</v>
      </c>
      <c r="D125" s="175" t="s">
        <v>188</v>
      </c>
      <c r="E125" s="176" t="s">
        <v>5704</v>
      </c>
      <c r="F125" s="177" t="s">
        <v>5705</v>
      </c>
      <c r="G125" s="178" t="s">
        <v>376</v>
      </c>
      <c r="H125" s="179">
        <v>25</v>
      </c>
      <c r="I125" s="180"/>
      <c r="J125" s="181">
        <f>ROUND(I125*H125,2)</f>
        <v>0</v>
      </c>
      <c r="K125" s="177" t="s">
        <v>192</v>
      </c>
      <c r="L125" s="41"/>
      <c r="M125" s="182" t="s">
        <v>5</v>
      </c>
      <c r="N125" s="183" t="s">
        <v>43</v>
      </c>
      <c r="O125" s="42"/>
      <c r="P125" s="184">
        <f>O125*H125</f>
        <v>0</v>
      </c>
      <c r="Q125" s="184">
        <v>0</v>
      </c>
      <c r="R125" s="184">
        <f>Q125*H125</f>
        <v>0</v>
      </c>
      <c r="S125" s="184">
        <v>0</v>
      </c>
      <c r="T125" s="185">
        <f>S125*H125</f>
        <v>0</v>
      </c>
      <c r="AR125" s="24" t="s">
        <v>193</v>
      </c>
      <c r="AT125" s="24" t="s">
        <v>188</v>
      </c>
      <c r="AU125" s="24" t="s">
        <v>199</v>
      </c>
      <c r="AY125" s="24" t="s">
        <v>185</v>
      </c>
      <c r="BE125" s="186">
        <f>IF(N125="základní",J125,0)</f>
        <v>0</v>
      </c>
      <c r="BF125" s="186">
        <f>IF(N125="snížená",J125,0)</f>
        <v>0</v>
      </c>
      <c r="BG125" s="186">
        <f>IF(N125="zákl. přenesená",J125,0)</f>
        <v>0</v>
      </c>
      <c r="BH125" s="186">
        <f>IF(N125="sníž. přenesená",J125,0)</f>
        <v>0</v>
      </c>
      <c r="BI125" s="186">
        <f>IF(N125="nulová",J125,0)</f>
        <v>0</v>
      </c>
      <c r="BJ125" s="24" t="s">
        <v>80</v>
      </c>
      <c r="BK125" s="186">
        <f>ROUND(I125*H125,2)</f>
        <v>0</v>
      </c>
      <c r="BL125" s="24" t="s">
        <v>193</v>
      </c>
      <c r="BM125" s="24" t="s">
        <v>5706</v>
      </c>
    </row>
    <row r="126" spans="2:65" s="1" customFormat="1" ht="27">
      <c r="B126" s="41"/>
      <c r="D126" s="187" t="s">
        <v>195</v>
      </c>
      <c r="F126" s="188" t="s">
        <v>5707</v>
      </c>
      <c r="I126" s="189"/>
      <c r="L126" s="41"/>
      <c r="M126" s="256"/>
      <c r="N126" s="237"/>
      <c r="O126" s="237"/>
      <c r="P126" s="237"/>
      <c r="Q126" s="237"/>
      <c r="R126" s="237"/>
      <c r="S126" s="237"/>
      <c r="T126" s="257"/>
      <c r="AT126" s="24" t="s">
        <v>195</v>
      </c>
      <c r="AU126" s="24" t="s">
        <v>199</v>
      </c>
    </row>
    <row r="127" spans="2:65" s="1" customFormat="1" ht="6.95" customHeight="1">
      <c r="B127" s="56"/>
      <c r="C127" s="57"/>
      <c r="D127" s="57"/>
      <c r="E127" s="57"/>
      <c r="F127" s="57"/>
      <c r="G127" s="57"/>
      <c r="H127" s="57"/>
      <c r="I127" s="127"/>
      <c r="J127" s="57"/>
      <c r="K127" s="57"/>
      <c r="L127" s="41"/>
    </row>
  </sheetData>
  <autoFilter ref="C80:K126"/>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115</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5708</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ROUND(J80,2)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ROUND(SUM(BE80:BE116), 2)</f>
        <v>0</v>
      </c>
      <c r="G30" s="42"/>
      <c r="H30" s="42"/>
      <c r="I30" s="119">
        <v>0.21</v>
      </c>
      <c r="J30" s="118">
        <f>ROUND(ROUND((SUM(BE80:BE116)), 2)*I30, 2)</f>
        <v>0</v>
      </c>
      <c r="K30" s="45"/>
    </row>
    <row r="31" spans="2:11" s="1" customFormat="1" ht="14.45" customHeight="1">
      <c r="B31" s="41"/>
      <c r="C31" s="42"/>
      <c r="D31" s="42"/>
      <c r="E31" s="49" t="s">
        <v>44</v>
      </c>
      <c r="F31" s="118">
        <f>ROUND(SUM(BF80:BF116), 2)</f>
        <v>0</v>
      </c>
      <c r="G31" s="42"/>
      <c r="H31" s="42"/>
      <c r="I31" s="119">
        <v>0.15</v>
      </c>
      <c r="J31" s="118">
        <f>ROUND(ROUND((SUM(BF80:BF116)), 2)*I31, 2)</f>
        <v>0</v>
      </c>
      <c r="K31" s="45"/>
    </row>
    <row r="32" spans="2:11" s="1" customFormat="1" ht="14.45" hidden="1" customHeight="1">
      <c r="B32" s="41"/>
      <c r="C32" s="42"/>
      <c r="D32" s="42"/>
      <c r="E32" s="49" t="s">
        <v>45</v>
      </c>
      <c r="F32" s="118">
        <f>ROUND(SUM(BG80:BG116), 2)</f>
        <v>0</v>
      </c>
      <c r="G32" s="42"/>
      <c r="H32" s="42"/>
      <c r="I32" s="119">
        <v>0.21</v>
      </c>
      <c r="J32" s="118">
        <v>0</v>
      </c>
      <c r="K32" s="45"/>
    </row>
    <row r="33" spans="2:11" s="1" customFormat="1" ht="14.45" hidden="1" customHeight="1">
      <c r="B33" s="41"/>
      <c r="C33" s="42"/>
      <c r="D33" s="42"/>
      <c r="E33" s="49" t="s">
        <v>46</v>
      </c>
      <c r="F33" s="118">
        <f>ROUND(SUM(BH80:BH116), 2)</f>
        <v>0</v>
      </c>
      <c r="G33" s="42"/>
      <c r="H33" s="42"/>
      <c r="I33" s="119">
        <v>0.15</v>
      </c>
      <c r="J33" s="118">
        <v>0</v>
      </c>
      <c r="K33" s="45"/>
    </row>
    <row r="34" spans="2:11" s="1" customFormat="1" ht="14.45" hidden="1" customHeight="1">
      <c r="B34" s="41"/>
      <c r="C34" s="42"/>
      <c r="D34" s="42"/>
      <c r="E34" s="49" t="s">
        <v>47</v>
      </c>
      <c r="F34" s="118">
        <f>ROUND(SUM(BI80:BI116),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11.2 - Parkovací stání v ulici Pod Akáty</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J80</f>
        <v>0</v>
      </c>
      <c r="K56" s="45"/>
      <c r="AU56" s="24" t="s">
        <v>143</v>
      </c>
    </row>
    <row r="57" spans="2:47" s="7" customFormat="1" ht="24.95" customHeight="1">
      <c r="B57" s="135"/>
      <c r="C57" s="136"/>
      <c r="D57" s="137" t="s">
        <v>144</v>
      </c>
      <c r="E57" s="138"/>
      <c r="F57" s="138"/>
      <c r="G57" s="138"/>
      <c r="H57" s="138"/>
      <c r="I57" s="139"/>
      <c r="J57" s="140">
        <f>J81</f>
        <v>0</v>
      </c>
      <c r="K57" s="141"/>
    </row>
    <row r="58" spans="2:47" s="8" customFormat="1" ht="19.899999999999999" customHeight="1">
      <c r="B58" s="142"/>
      <c r="C58" s="143"/>
      <c r="D58" s="144" t="s">
        <v>2348</v>
      </c>
      <c r="E58" s="145"/>
      <c r="F58" s="145"/>
      <c r="G58" s="145"/>
      <c r="H58" s="145"/>
      <c r="I58" s="146"/>
      <c r="J58" s="147">
        <f>J82</f>
        <v>0</v>
      </c>
      <c r="K58" s="148"/>
    </row>
    <row r="59" spans="2:47" s="8" customFormat="1" ht="19.899999999999999" customHeight="1">
      <c r="B59" s="142"/>
      <c r="C59" s="143"/>
      <c r="D59" s="144" t="s">
        <v>5666</v>
      </c>
      <c r="E59" s="145"/>
      <c r="F59" s="145"/>
      <c r="G59" s="145"/>
      <c r="H59" s="145"/>
      <c r="I59" s="146"/>
      <c r="J59" s="147">
        <f>J101</f>
        <v>0</v>
      </c>
      <c r="K59" s="148"/>
    </row>
    <row r="60" spans="2:47" s="8" customFormat="1" ht="19.899999999999999" customHeight="1">
      <c r="B60" s="142"/>
      <c r="C60" s="143"/>
      <c r="D60" s="144" t="s">
        <v>149</v>
      </c>
      <c r="E60" s="145"/>
      <c r="F60" s="145"/>
      <c r="G60" s="145"/>
      <c r="H60" s="145"/>
      <c r="I60" s="146"/>
      <c r="J60" s="147">
        <f>J111</f>
        <v>0</v>
      </c>
      <c r="K60" s="148"/>
    </row>
    <row r="61" spans="2:47" s="1" customFormat="1" ht="21.75" customHeight="1">
      <c r="B61" s="41"/>
      <c r="C61" s="42"/>
      <c r="D61" s="42"/>
      <c r="E61" s="42"/>
      <c r="F61" s="42"/>
      <c r="G61" s="42"/>
      <c r="H61" s="42"/>
      <c r="I61" s="106"/>
      <c r="J61" s="42"/>
      <c r="K61" s="45"/>
    </row>
    <row r="62" spans="2:47" s="1" customFormat="1" ht="6.95" customHeight="1">
      <c r="B62" s="56"/>
      <c r="C62" s="57"/>
      <c r="D62" s="57"/>
      <c r="E62" s="57"/>
      <c r="F62" s="57"/>
      <c r="G62" s="57"/>
      <c r="H62" s="57"/>
      <c r="I62" s="127"/>
      <c r="J62" s="57"/>
      <c r="K62" s="58"/>
    </row>
    <row r="66" spans="2:63" s="1" customFormat="1" ht="6.95" customHeight="1">
      <c r="B66" s="59"/>
      <c r="C66" s="60"/>
      <c r="D66" s="60"/>
      <c r="E66" s="60"/>
      <c r="F66" s="60"/>
      <c r="G66" s="60"/>
      <c r="H66" s="60"/>
      <c r="I66" s="128"/>
      <c r="J66" s="60"/>
      <c r="K66" s="60"/>
      <c r="L66" s="41"/>
    </row>
    <row r="67" spans="2:63" s="1" customFormat="1" ht="36.950000000000003" customHeight="1">
      <c r="B67" s="41"/>
      <c r="C67" s="61" t="s">
        <v>169</v>
      </c>
      <c r="L67" s="41"/>
    </row>
    <row r="68" spans="2:63" s="1" customFormat="1" ht="6.95" customHeight="1">
      <c r="B68" s="41"/>
      <c r="L68" s="41"/>
    </row>
    <row r="69" spans="2:63" s="1" customFormat="1" ht="14.45" customHeight="1">
      <c r="B69" s="41"/>
      <c r="C69" s="63" t="s">
        <v>19</v>
      </c>
      <c r="L69" s="41"/>
    </row>
    <row r="70" spans="2:63" s="1" customFormat="1" ht="22.5" customHeight="1">
      <c r="B70" s="41"/>
      <c r="E70" s="373" t="str">
        <f>E7</f>
        <v>Dostavba ZŠ Charlotty Masarykové</v>
      </c>
      <c r="F70" s="374"/>
      <c r="G70" s="374"/>
      <c r="H70" s="374"/>
      <c r="L70" s="41"/>
    </row>
    <row r="71" spans="2:63" s="1" customFormat="1" ht="14.45" customHeight="1">
      <c r="B71" s="41"/>
      <c r="C71" s="63" t="s">
        <v>137</v>
      </c>
      <c r="L71" s="41"/>
    </row>
    <row r="72" spans="2:63" s="1" customFormat="1" ht="23.25" customHeight="1">
      <c r="B72" s="41"/>
      <c r="E72" s="354" t="str">
        <f>E9</f>
        <v>11.2 - Parkovací stání v ulici Pod Akáty</v>
      </c>
      <c r="F72" s="375"/>
      <c r="G72" s="375"/>
      <c r="H72" s="375"/>
      <c r="L72" s="41"/>
    </row>
    <row r="73" spans="2:63" s="1" customFormat="1" ht="6.95" customHeight="1">
      <c r="B73" s="41"/>
      <c r="L73" s="41"/>
    </row>
    <row r="74" spans="2:63" s="1" customFormat="1" ht="18" customHeight="1">
      <c r="B74" s="41"/>
      <c r="C74" s="63" t="s">
        <v>23</v>
      </c>
      <c r="F74" s="149" t="str">
        <f>F12</f>
        <v>Starochuchelská 240/38, Praha - Velká Chuchle</v>
      </c>
      <c r="I74" s="150" t="s">
        <v>25</v>
      </c>
      <c r="J74" s="67" t="str">
        <f>IF(J12="","",J12)</f>
        <v>11.1.2018</v>
      </c>
      <c r="L74" s="41"/>
    </row>
    <row r="75" spans="2:63" s="1" customFormat="1" ht="6.95" customHeight="1">
      <c r="B75" s="41"/>
      <c r="L75" s="41"/>
    </row>
    <row r="76" spans="2:63" s="1" customFormat="1" ht="15">
      <c r="B76" s="41"/>
      <c r="C76" s="63" t="s">
        <v>27</v>
      </c>
      <c r="F76" s="149" t="str">
        <f>E15</f>
        <v>MČ Praha Velká Chuchle</v>
      </c>
      <c r="I76" s="150" t="s">
        <v>33</v>
      </c>
      <c r="J76" s="149" t="str">
        <f>E21</f>
        <v xml:space="preserve"> </v>
      </c>
      <c r="L76" s="41"/>
    </row>
    <row r="77" spans="2:63" s="1" customFormat="1" ht="14.45" customHeight="1">
      <c r="B77" s="41"/>
      <c r="C77" s="63" t="s">
        <v>31</v>
      </c>
      <c r="F77" s="149" t="str">
        <f>IF(E18="","",E18)</f>
        <v/>
      </c>
      <c r="L77" s="41"/>
    </row>
    <row r="78" spans="2:63" s="1" customFormat="1" ht="10.35" customHeight="1">
      <c r="B78" s="41"/>
      <c r="L78" s="41"/>
    </row>
    <row r="79" spans="2:63" s="9" customFormat="1" ht="29.25" customHeight="1">
      <c r="B79" s="151"/>
      <c r="C79" s="152" t="s">
        <v>170</v>
      </c>
      <c r="D79" s="153" t="s">
        <v>57</v>
      </c>
      <c r="E79" s="153" t="s">
        <v>53</v>
      </c>
      <c r="F79" s="153" t="s">
        <v>171</v>
      </c>
      <c r="G79" s="153" t="s">
        <v>172</v>
      </c>
      <c r="H79" s="153" t="s">
        <v>173</v>
      </c>
      <c r="I79" s="154" t="s">
        <v>174</v>
      </c>
      <c r="J79" s="153" t="s">
        <v>141</v>
      </c>
      <c r="K79" s="155" t="s">
        <v>175</v>
      </c>
      <c r="L79" s="151"/>
      <c r="M79" s="73" t="s">
        <v>176</v>
      </c>
      <c r="N79" s="74" t="s">
        <v>42</v>
      </c>
      <c r="O79" s="74" t="s">
        <v>177</v>
      </c>
      <c r="P79" s="74" t="s">
        <v>178</v>
      </c>
      <c r="Q79" s="74" t="s">
        <v>179</v>
      </c>
      <c r="R79" s="74" t="s">
        <v>180</v>
      </c>
      <c r="S79" s="74" t="s">
        <v>181</v>
      </c>
      <c r="T79" s="75" t="s">
        <v>182</v>
      </c>
    </row>
    <row r="80" spans="2:63" s="1" customFormat="1" ht="29.25" customHeight="1">
      <c r="B80" s="41"/>
      <c r="C80" s="77" t="s">
        <v>142</v>
      </c>
      <c r="J80" s="156">
        <f>BK80</f>
        <v>0</v>
      </c>
      <c r="L80" s="41"/>
      <c r="M80" s="76"/>
      <c r="N80" s="68"/>
      <c r="O80" s="68"/>
      <c r="P80" s="157">
        <f>P81</f>
        <v>0</v>
      </c>
      <c r="Q80" s="68"/>
      <c r="R80" s="157">
        <f>R81</f>
        <v>17.4377955</v>
      </c>
      <c r="S80" s="68"/>
      <c r="T80" s="158">
        <f>T81</f>
        <v>0</v>
      </c>
      <c r="AT80" s="24" t="s">
        <v>71</v>
      </c>
      <c r="AU80" s="24" t="s">
        <v>143</v>
      </c>
      <c r="BK80" s="159">
        <f>BK81</f>
        <v>0</v>
      </c>
    </row>
    <row r="81" spans="2:65" s="10" customFormat="1" ht="37.35" customHeight="1">
      <c r="B81" s="160"/>
      <c r="D81" s="161" t="s">
        <v>71</v>
      </c>
      <c r="E81" s="162" t="s">
        <v>183</v>
      </c>
      <c r="F81" s="162" t="s">
        <v>184</v>
      </c>
      <c r="I81" s="163"/>
      <c r="J81" s="164">
        <f>BK81</f>
        <v>0</v>
      </c>
      <c r="L81" s="160"/>
      <c r="M81" s="165"/>
      <c r="N81" s="166"/>
      <c r="O81" s="166"/>
      <c r="P81" s="167">
        <f>P82+P101+P111</f>
        <v>0</v>
      </c>
      <c r="Q81" s="166"/>
      <c r="R81" s="167">
        <f>R82+R101+R111</f>
        <v>17.4377955</v>
      </c>
      <c r="S81" s="166"/>
      <c r="T81" s="168">
        <f>T82+T101+T111</f>
        <v>0</v>
      </c>
      <c r="AR81" s="161" t="s">
        <v>80</v>
      </c>
      <c r="AT81" s="169" t="s">
        <v>71</v>
      </c>
      <c r="AU81" s="169" t="s">
        <v>72</v>
      </c>
      <c r="AY81" s="161" t="s">
        <v>185</v>
      </c>
      <c r="BK81" s="170">
        <f>BK82+BK101+BK111</f>
        <v>0</v>
      </c>
    </row>
    <row r="82" spans="2:65" s="10" customFormat="1" ht="19.899999999999999" customHeight="1">
      <c r="B82" s="160"/>
      <c r="D82" s="171" t="s">
        <v>71</v>
      </c>
      <c r="E82" s="172" t="s">
        <v>80</v>
      </c>
      <c r="F82" s="172" t="s">
        <v>2358</v>
      </c>
      <c r="I82" s="163"/>
      <c r="J82" s="173">
        <f>BK82</f>
        <v>0</v>
      </c>
      <c r="L82" s="160"/>
      <c r="M82" s="165"/>
      <c r="N82" s="166"/>
      <c r="O82" s="166"/>
      <c r="P82" s="167">
        <f>SUM(P83:P100)</f>
        <v>0</v>
      </c>
      <c r="Q82" s="166"/>
      <c r="R82" s="167">
        <f>SUM(R83:R100)</f>
        <v>0</v>
      </c>
      <c r="S82" s="166"/>
      <c r="T82" s="168">
        <f>SUM(T83:T100)</f>
        <v>0</v>
      </c>
      <c r="AR82" s="161" t="s">
        <v>80</v>
      </c>
      <c r="AT82" s="169" t="s">
        <v>71</v>
      </c>
      <c r="AU82" s="169" t="s">
        <v>80</v>
      </c>
      <c r="AY82" s="161" t="s">
        <v>185</v>
      </c>
      <c r="BK82" s="170">
        <f>SUM(BK83:BK100)</f>
        <v>0</v>
      </c>
    </row>
    <row r="83" spans="2:65" s="1" customFormat="1" ht="31.5" customHeight="1">
      <c r="B83" s="174"/>
      <c r="C83" s="175" t="s">
        <v>80</v>
      </c>
      <c r="D83" s="175" t="s">
        <v>188</v>
      </c>
      <c r="E83" s="176" t="s">
        <v>2371</v>
      </c>
      <c r="F83" s="177" t="s">
        <v>2372</v>
      </c>
      <c r="G83" s="178" t="s">
        <v>203</v>
      </c>
      <c r="H83" s="179">
        <v>21.5</v>
      </c>
      <c r="I83" s="180"/>
      <c r="J83" s="181">
        <f>ROUND(I83*H83,2)</f>
        <v>0</v>
      </c>
      <c r="K83" s="177" t="s">
        <v>192</v>
      </c>
      <c r="L83" s="41"/>
      <c r="M83" s="182" t="s">
        <v>5</v>
      </c>
      <c r="N83" s="183" t="s">
        <v>43</v>
      </c>
      <c r="O83" s="42"/>
      <c r="P83" s="184">
        <f>O83*H83</f>
        <v>0</v>
      </c>
      <c r="Q83" s="184">
        <v>0</v>
      </c>
      <c r="R83" s="184">
        <f>Q83*H83</f>
        <v>0</v>
      </c>
      <c r="S83" s="184">
        <v>0</v>
      </c>
      <c r="T83" s="185">
        <f>S83*H83</f>
        <v>0</v>
      </c>
      <c r="AR83" s="24" t="s">
        <v>193</v>
      </c>
      <c r="AT83" s="24" t="s">
        <v>188</v>
      </c>
      <c r="AU83" s="24" t="s">
        <v>82</v>
      </c>
      <c r="AY83" s="24" t="s">
        <v>185</v>
      </c>
      <c r="BE83" s="186">
        <f>IF(N83="základní",J83,0)</f>
        <v>0</v>
      </c>
      <c r="BF83" s="186">
        <f>IF(N83="snížená",J83,0)</f>
        <v>0</v>
      </c>
      <c r="BG83" s="186">
        <f>IF(N83="zákl. přenesená",J83,0)</f>
        <v>0</v>
      </c>
      <c r="BH83" s="186">
        <f>IF(N83="sníž. přenesená",J83,0)</f>
        <v>0</v>
      </c>
      <c r="BI83" s="186">
        <f>IF(N83="nulová",J83,0)</f>
        <v>0</v>
      </c>
      <c r="BJ83" s="24" t="s">
        <v>80</v>
      </c>
      <c r="BK83" s="186">
        <f>ROUND(I83*H83,2)</f>
        <v>0</v>
      </c>
      <c r="BL83" s="24" t="s">
        <v>193</v>
      </c>
      <c r="BM83" s="24" t="s">
        <v>5709</v>
      </c>
    </row>
    <row r="84" spans="2:65" s="1" customFormat="1" ht="94.5">
      <c r="B84" s="41"/>
      <c r="D84" s="187" t="s">
        <v>195</v>
      </c>
      <c r="F84" s="188" t="s">
        <v>2374</v>
      </c>
      <c r="I84" s="189"/>
      <c r="L84" s="41"/>
      <c r="M84" s="190"/>
      <c r="N84" s="42"/>
      <c r="O84" s="42"/>
      <c r="P84" s="42"/>
      <c r="Q84" s="42"/>
      <c r="R84" s="42"/>
      <c r="S84" s="42"/>
      <c r="T84" s="70"/>
      <c r="AT84" s="24" t="s">
        <v>195</v>
      </c>
      <c r="AU84" s="24" t="s">
        <v>82</v>
      </c>
    </row>
    <row r="85" spans="2:65" s="11" customFormat="1">
      <c r="B85" s="191"/>
      <c r="D85" s="208" t="s">
        <v>197</v>
      </c>
      <c r="E85" s="217" t="s">
        <v>5</v>
      </c>
      <c r="F85" s="218" t="s">
        <v>5710</v>
      </c>
      <c r="H85" s="219">
        <v>21.5</v>
      </c>
      <c r="I85" s="195"/>
      <c r="L85" s="191"/>
      <c r="M85" s="196"/>
      <c r="N85" s="197"/>
      <c r="O85" s="197"/>
      <c r="P85" s="197"/>
      <c r="Q85" s="197"/>
      <c r="R85" s="197"/>
      <c r="S85" s="197"/>
      <c r="T85" s="198"/>
      <c r="AT85" s="192" t="s">
        <v>197</v>
      </c>
      <c r="AU85" s="192" t="s">
        <v>82</v>
      </c>
      <c r="AV85" s="11" t="s">
        <v>82</v>
      </c>
      <c r="AW85" s="11" t="s">
        <v>35</v>
      </c>
      <c r="AX85" s="11" t="s">
        <v>80</v>
      </c>
      <c r="AY85" s="192" t="s">
        <v>185</v>
      </c>
    </row>
    <row r="86" spans="2:65" s="1" customFormat="1" ht="44.25" customHeight="1">
      <c r="B86" s="174"/>
      <c r="C86" s="175" t="s">
        <v>82</v>
      </c>
      <c r="D86" s="175" t="s">
        <v>188</v>
      </c>
      <c r="E86" s="176" t="s">
        <v>2375</v>
      </c>
      <c r="F86" s="177" t="s">
        <v>2376</v>
      </c>
      <c r="G86" s="178" t="s">
        <v>203</v>
      </c>
      <c r="H86" s="179">
        <v>21.5</v>
      </c>
      <c r="I86" s="180"/>
      <c r="J86" s="181">
        <f>ROUND(I86*H86,2)</f>
        <v>0</v>
      </c>
      <c r="K86" s="177" t="s">
        <v>192</v>
      </c>
      <c r="L86" s="41"/>
      <c r="M86" s="182" t="s">
        <v>5</v>
      </c>
      <c r="N86" s="183" t="s">
        <v>43</v>
      </c>
      <c r="O86" s="42"/>
      <c r="P86" s="184">
        <f>O86*H86</f>
        <v>0</v>
      </c>
      <c r="Q86" s="184">
        <v>0</v>
      </c>
      <c r="R86" s="184">
        <f>Q86*H86</f>
        <v>0</v>
      </c>
      <c r="S86" s="184">
        <v>0</v>
      </c>
      <c r="T86" s="185">
        <f>S86*H86</f>
        <v>0</v>
      </c>
      <c r="AR86" s="24" t="s">
        <v>193</v>
      </c>
      <c r="AT86" s="24" t="s">
        <v>188</v>
      </c>
      <c r="AU86" s="24" t="s">
        <v>82</v>
      </c>
      <c r="AY86" s="24" t="s">
        <v>185</v>
      </c>
      <c r="BE86" s="186">
        <f>IF(N86="základní",J86,0)</f>
        <v>0</v>
      </c>
      <c r="BF86" s="186">
        <f>IF(N86="snížená",J86,0)</f>
        <v>0</v>
      </c>
      <c r="BG86" s="186">
        <f>IF(N86="zákl. přenesená",J86,0)</f>
        <v>0</v>
      </c>
      <c r="BH86" s="186">
        <f>IF(N86="sníž. přenesená",J86,0)</f>
        <v>0</v>
      </c>
      <c r="BI86" s="186">
        <f>IF(N86="nulová",J86,0)</f>
        <v>0</v>
      </c>
      <c r="BJ86" s="24" t="s">
        <v>80</v>
      </c>
      <c r="BK86" s="186">
        <f>ROUND(I86*H86,2)</f>
        <v>0</v>
      </c>
      <c r="BL86" s="24" t="s">
        <v>193</v>
      </c>
      <c r="BM86" s="24" t="s">
        <v>5711</v>
      </c>
    </row>
    <row r="87" spans="2:65" s="1" customFormat="1" ht="94.5">
      <c r="B87" s="41"/>
      <c r="D87" s="187" t="s">
        <v>195</v>
      </c>
      <c r="F87" s="188" t="s">
        <v>2374</v>
      </c>
      <c r="I87" s="189"/>
      <c r="L87" s="41"/>
      <c r="M87" s="190"/>
      <c r="N87" s="42"/>
      <c r="O87" s="42"/>
      <c r="P87" s="42"/>
      <c r="Q87" s="42"/>
      <c r="R87" s="42"/>
      <c r="S87" s="42"/>
      <c r="T87" s="70"/>
      <c r="AT87" s="24" t="s">
        <v>195</v>
      </c>
      <c r="AU87" s="24" t="s">
        <v>82</v>
      </c>
    </row>
    <row r="88" spans="2:65" s="11" customFormat="1">
      <c r="B88" s="191"/>
      <c r="D88" s="208" t="s">
        <v>197</v>
      </c>
      <c r="E88" s="217" t="s">
        <v>5</v>
      </c>
      <c r="F88" s="218" t="s">
        <v>5712</v>
      </c>
      <c r="H88" s="219">
        <v>21.5</v>
      </c>
      <c r="I88" s="195"/>
      <c r="L88" s="191"/>
      <c r="M88" s="196"/>
      <c r="N88" s="197"/>
      <c r="O88" s="197"/>
      <c r="P88" s="197"/>
      <c r="Q88" s="197"/>
      <c r="R88" s="197"/>
      <c r="S88" s="197"/>
      <c r="T88" s="198"/>
      <c r="AT88" s="192" t="s">
        <v>197</v>
      </c>
      <c r="AU88" s="192" t="s">
        <v>82</v>
      </c>
      <c r="AV88" s="11" t="s">
        <v>82</v>
      </c>
      <c r="AW88" s="11" t="s">
        <v>35</v>
      </c>
      <c r="AX88" s="11" t="s">
        <v>80</v>
      </c>
      <c r="AY88" s="192" t="s">
        <v>185</v>
      </c>
    </row>
    <row r="89" spans="2:65" s="1" customFormat="1" ht="44.25" customHeight="1">
      <c r="B89" s="174"/>
      <c r="C89" s="175" t="s">
        <v>199</v>
      </c>
      <c r="D89" s="175" t="s">
        <v>188</v>
      </c>
      <c r="E89" s="176" t="s">
        <v>2479</v>
      </c>
      <c r="F89" s="177" t="s">
        <v>2394</v>
      </c>
      <c r="G89" s="178" t="s">
        <v>203</v>
      </c>
      <c r="H89" s="179">
        <v>21.5</v>
      </c>
      <c r="I89" s="180"/>
      <c r="J89" s="181">
        <f>ROUND(I89*H89,2)</f>
        <v>0</v>
      </c>
      <c r="K89" s="177" t="s">
        <v>192</v>
      </c>
      <c r="L89" s="41"/>
      <c r="M89" s="182" t="s">
        <v>5</v>
      </c>
      <c r="N89" s="183" t="s">
        <v>43</v>
      </c>
      <c r="O89" s="42"/>
      <c r="P89" s="184">
        <f>O89*H89</f>
        <v>0</v>
      </c>
      <c r="Q89" s="184">
        <v>0</v>
      </c>
      <c r="R89" s="184">
        <f>Q89*H89</f>
        <v>0</v>
      </c>
      <c r="S89" s="184">
        <v>0</v>
      </c>
      <c r="T89" s="185">
        <f>S89*H89</f>
        <v>0</v>
      </c>
      <c r="AR89" s="24" t="s">
        <v>193</v>
      </c>
      <c r="AT89" s="24" t="s">
        <v>188</v>
      </c>
      <c r="AU89" s="24" t="s">
        <v>82</v>
      </c>
      <c r="AY89" s="24" t="s">
        <v>185</v>
      </c>
      <c r="BE89" s="186">
        <f>IF(N89="základní",J89,0)</f>
        <v>0</v>
      </c>
      <c r="BF89" s="186">
        <f>IF(N89="snížená",J89,0)</f>
        <v>0</v>
      </c>
      <c r="BG89" s="186">
        <f>IF(N89="zákl. přenesená",J89,0)</f>
        <v>0</v>
      </c>
      <c r="BH89" s="186">
        <f>IF(N89="sníž. přenesená",J89,0)</f>
        <v>0</v>
      </c>
      <c r="BI89" s="186">
        <f>IF(N89="nulová",J89,0)</f>
        <v>0</v>
      </c>
      <c r="BJ89" s="24" t="s">
        <v>80</v>
      </c>
      <c r="BK89" s="186">
        <f>ROUND(I89*H89,2)</f>
        <v>0</v>
      </c>
      <c r="BL89" s="24" t="s">
        <v>193</v>
      </c>
      <c r="BM89" s="24" t="s">
        <v>5713</v>
      </c>
    </row>
    <row r="90" spans="2:65" s="1" customFormat="1" ht="189">
      <c r="B90" s="41"/>
      <c r="D90" s="187" t="s">
        <v>195</v>
      </c>
      <c r="F90" s="188" t="s">
        <v>2481</v>
      </c>
      <c r="I90" s="189"/>
      <c r="L90" s="41"/>
      <c r="M90" s="190"/>
      <c r="N90" s="42"/>
      <c r="O90" s="42"/>
      <c r="P90" s="42"/>
      <c r="Q90" s="42"/>
      <c r="R90" s="42"/>
      <c r="S90" s="42"/>
      <c r="T90" s="70"/>
      <c r="AT90" s="24" t="s">
        <v>195</v>
      </c>
      <c r="AU90" s="24" t="s">
        <v>82</v>
      </c>
    </row>
    <row r="91" spans="2:65" s="11" customFormat="1">
      <c r="B91" s="191"/>
      <c r="D91" s="208" t="s">
        <v>197</v>
      </c>
      <c r="E91" s="217" t="s">
        <v>5</v>
      </c>
      <c r="F91" s="218" t="s">
        <v>5712</v>
      </c>
      <c r="H91" s="219">
        <v>21.5</v>
      </c>
      <c r="I91" s="195"/>
      <c r="L91" s="191"/>
      <c r="M91" s="196"/>
      <c r="N91" s="197"/>
      <c r="O91" s="197"/>
      <c r="P91" s="197"/>
      <c r="Q91" s="197"/>
      <c r="R91" s="197"/>
      <c r="S91" s="197"/>
      <c r="T91" s="198"/>
      <c r="AT91" s="192" t="s">
        <v>197</v>
      </c>
      <c r="AU91" s="192" t="s">
        <v>82</v>
      </c>
      <c r="AV91" s="11" t="s">
        <v>82</v>
      </c>
      <c r="AW91" s="11" t="s">
        <v>35</v>
      </c>
      <c r="AX91" s="11" t="s">
        <v>80</v>
      </c>
      <c r="AY91" s="192" t="s">
        <v>185</v>
      </c>
    </row>
    <row r="92" spans="2:65" s="1" customFormat="1" ht="31.5" customHeight="1">
      <c r="B92" s="174"/>
      <c r="C92" s="175" t="s">
        <v>193</v>
      </c>
      <c r="D92" s="175" t="s">
        <v>188</v>
      </c>
      <c r="E92" s="176" t="s">
        <v>2504</v>
      </c>
      <c r="F92" s="177" t="s">
        <v>2505</v>
      </c>
      <c r="G92" s="178" t="s">
        <v>203</v>
      </c>
      <c r="H92" s="179">
        <v>21.5</v>
      </c>
      <c r="I92" s="180"/>
      <c r="J92" s="181">
        <f>ROUND(I92*H92,2)</f>
        <v>0</v>
      </c>
      <c r="K92" s="177" t="s">
        <v>192</v>
      </c>
      <c r="L92" s="41"/>
      <c r="M92" s="182" t="s">
        <v>5</v>
      </c>
      <c r="N92" s="183" t="s">
        <v>43</v>
      </c>
      <c r="O92" s="42"/>
      <c r="P92" s="184">
        <f>O92*H92</f>
        <v>0</v>
      </c>
      <c r="Q92" s="184">
        <v>0</v>
      </c>
      <c r="R92" s="184">
        <f>Q92*H92</f>
        <v>0</v>
      </c>
      <c r="S92" s="184">
        <v>0</v>
      </c>
      <c r="T92" s="185">
        <f>S92*H92</f>
        <v>0</v>
      </c>
      <c r="AR92" s="24" t="s">
        <v>193</v>
      </c>
      <c r="AT92" s="24" t="s">
        <v>188</v>
      </c>
      <c r="AU92" s="24" t="s">
        <v>82</v>
      </c>
      <c r="AY92" s="24" t="s">
        <v>185</v>
      </c>
      <c r="BE92" s="186">
        <f>IF(N92="základní",J92,0)</f>
        <v>0</v>
      </c>
      <c r="BF92" s="186">
        <f>IF(N92="snížená",J92,0)</f>
        <v>0</v>
      </c>
      <c r="BG92" s="186">
        <f>IF(N92="zákl. přenesená",J92,0)</f>
        <v>0</v>
      </c>
      <c r="BH92" s="186">
        <f>IF(N92="sníž. přenesená",J92,0)</f>
        <v>0</v>
      </c>
      <c r="BI92" s="186">
        <f>IF(N92="nulová",J92,0)</f>
        <v>0</v>
      </c>
      <c r="BJ92" s="24" t="s">
        <v>80</v>
      </c>
      <c r="BK92" s="186">
        <f>ROUND(I92*H92,2)</f>
        <v>0</v>
      </c>
      <c r="BL92" s="24" t="s">
        <v>193</v>
      </c>
      <c r="BM92" s="24" t="s">
        <v>5714</v>
      </c>
    </row>
    <row r="93" spans="2:65" s="1" customFormat="1" ht="148.5">
      <c r="B93" s="41"/>
      <c r="D93" s="187" t="s">
        <v>195</v>
      </c>
      <c r="F93" s="188" t="s">
        <v>2399</v>
      </c>
      <c r="I93" s="189"/>
      <c r="L93" s="41"/>
      <c r="M93" s="190"/>
      <c r="N93" s="42"/>
      <c r="O93" s="42"/>
      <c r="P93" s="42"/>
      <c r="Q93" s="42"/>
      <c r="R93" s="42"/>
      <c r="S93" s="42"/>
      <c r="T93" s="70"/>
      <c r="AT93" s="24" t="s">
        <v>195</v>
      </c>
      <c r="AU93" s="24" t="s">
        <v>82</v>
      </c>
    </row>
    <row r="94" spans="2:65" s="11" customFormat="1">
      <c r="B94" s="191"/>
      <c r="D94" s="208" t="s">
        <v>197</v>
      </c>
      <c r="E94" s="217" t="s">
        <v>5</v>
      </c>
      <c r="F94" s="218" t="s">
        <v>5712</v>
      </c>
      <c r="H94" s="219">
        <v>21.5</v>
      </c>
      <c r="I94" s="195"/>
      <c r="L94" s="191"/>
      <c r="M94" s="196"/>
      <c r="N94" s="197"/>
      <c r="O94" s="197"/>
      <c r="P94" s="197"/>
      <c r="Q94" s="197"/>
      <c r="R94" s="197"/>
      <c r="S94" s="197"/>
      <c r="T94" s="198"/>
      <c r="AT94" s="192" t="s">
        <v>197</v>
      </c>
      <c r="AU94" s="192" t="s">
        <v>82</v>
      </c>
      <c r="AV94" s="11" t="s">
        <v>82</v>
      </c>
      <c r="AW94" s="11" t="s">
        <v>35</v>
      </c>
      <c r="AX94" s="11" t="s">
        <v>80</v>
      </c>
      <c r="AY94" s="192" t="s">
        <v>185</v>
      </c>
    </row>
    <row r="95" spans="2:65" s="1" customFormat="1" ht="22.5" customHeight="1">
      <c r="B95" s="174"/>
      <c r="C95" s="175" t="s">
        <v>274</v>
      </c>
      <c r="D95" s="175" t="s">
        <v>188</v>
      </c>
      <c r="E95" s="176" t="s">
        <v>2482</v>
      </c>
      <c r="F95" s="177" t="s">
        <v>2401</v>
      </c>
      <c r="G95" s="178" t="s">
        <v>203</v>
      </c>
      <c r="H95" s="179">
        <v>21.5</v>
      </c>
      <c r="I95" s="180"/>
      <c r="J95" s="181">
        <f>ROUND(I95*H95,2)</f>
        <v>0</v>
      </c>
      <c r="K95" s="177" t="s">
        <v>192</v>
      </c>
      <c r="L95" s="41"/>
      <c r="M95" s="182" t="s">
        <v>5</v>
      </c>
      <c r="N95" s="183" t="s">
        <v>43</v>
      </c>
      <c r="O95" s="42"/>
      <c r="P95" s="184">
        <f>O95*H95</f>
        <v>0</v>
      </c>
      <c r="Q95" s="184">
        <v>0</v>
      </c>
      <c r="R95" s="184">
        <f>Q95*H95</f>
        <v>0</v>
      </c>
      <c r="S95" s="184">
        <v>0</v>
      </c>
      <c r="T95" s="185">
        <f>S95*H95</f>
        <v>0</v>
      </c>
      <c r="AR95" s="24" t="s">
        <v>193</v>
      </c>
      <c r="AT95" s="24" t="s">
        <v>188</v>
      </c>
      <c r="AU95" s="24" t="s">
        <v>82</v>
      </c>
      <c r="AY95" s="24" t="s">
        <v>185</v>
      </c>
      <c r="BE95" s="186">
        <f>IF(N95="základní",J95,0)</f>
        <v>0</v>
      </c>
      <c r="BF95" s="186">
        <f>IF(N95="snížená",J95,0)</f>
        <v>0</v>
      </c>
      <c r="BG95" s="186">
        <f>IF(N95="zákl. přenesená",J95,0)</f>
        <v>0</v>
      </c>
      <c r="BH95" s="186">
        <f>IF(N95="sníž. přenesená",J95,0)</f>
        <v>0</v>
      </c>
      <c r="BI95" s="186">
        <f>IF(N95="nulová",J95,0)</f>
        <v>0</v>
      </c>
      <c r="BJ95" s="24" t="s">
        <v>80</v>
      </c>
      <c r="BK95" s="186">
        <f>ROUND(I95*H95,2)</f>
        <v>0</v>
      </c>
      <c r="BL95" s="24" t="s">
        <v>193</v>
      </c>
      <c r="BM95" s="24" t="s">
        <v>5715</v>
      </c>
    </row>
    <row r="96" spans="2:65" s="1" customFormat="1" ht="297">
      <c r="B96" s="41"/>
      <c r="D96" s="187" t="s">
        <v>195</v>
      </c>
      <c r="F96" s="188" t="s">
        <v>2484</v>
      </c>
      <c r="I96" s="189"/>
      <c r="L96" s="41"/>
      <c r="M96" s="190"/>
      <c r="N96" s="42"/>
      <c r="O96" s="42"/>
      <c r="P96" s="42"/>
      <c r="Q96" s="42"/>
      <c r="R96" s="42"/>
      <c r="S96" s="42"/>
      <c r="T96" s="70"/>
      <c r="AT96" s="24" t="s">
        <v>195</v>
      </c>
      <c r="AU96" s="24" t="s">
        <v>82</v>
      </c>
    </row>
    <row r="97" spans="2:65" s="11" customFormat="1">
      <c r="B97" s="191"/>
      <c r="D97" s="208" t="s">
        <v>197</v>
      </c>
      <c r="E97" s="217" t="s">
        <v>5</v>
      </c>
      <c r="F97" s="218" t="s">
        <v>5712</v>
      </c>
      <c r="H97" s="219">
        <v>21.5</v>
      </c>
      <c r="I97" s="195"/>
      <c r="L97" s="191"/>
      <c r="M97" s="196"/>
      <c r="N97" s="197"/>
      <c r="O97" s="197"/>
      <c r="P97" s="197"/>
      <c r="Q97" s="197"/>
      <c r="R97" s="197"/>
      <c r="S97" s="197"/>
      <c r="T97" s="198"/>
      <c r="AT97" s="192" t="s">
        <v>197</v>
      </c>
      <c r="AU97" s="192" t="s">
        <v>82</v>
      </c>
      <c r="AV97" s="11" t="s">
        <v>82</v>
      </c>
      <c r="AW97" s="11" t="s">
        <v>35</v>
      </c>
      <c r="AX97" s="11" t="s">
        <v>80</v>
      </c>
      <c r="AY97" s="192" t="s">
        <v>185</v>
      </c>
    </row>
    <row r="98" spans="2:65" s="1" customFormat="1" ht="22.5" customHeight="1">
      <c r="B98" s="174"/>
      <c r="C98" s="175" t="s">
        <v>282</v>
      </c>
      <c r="D98" s="175" t="s">
        <v>188</v>
      </c>
      <c r="E98" s="176" t="s">
        <v>2485</v>
      </c>
      <c r="F98" s="177" t="s">
        <v>2404</v>
      </c>
      <c r="G98" s="178" t="s">
        <v>191</v>
      </c>
      <c r="H98" s="179">
        <v>38.700000000000003</v>
      </c>
      <c r="I98" s="180"/>
      <c r="J98" s="181">
        <f>ROUND(I98*H98,2)</f>
        <v>0</v>
      </c>
      <c r="K98" s="177" t="s">
        <v>192</v>
      </c>
      <c r="L98" s="41"/>
      <c r="M98" s="182" t="s">
        <v>5</v>
      </c>
      <c r="N98" s="183" t="s">
        <v>43</v>
      </c>
      <c r="O98" s="42"/>
      <c r="P98" s="184">
        <f>O98*H98</f>
        <v>0</v>
      </c>
      <c r="Q98" s="184">
        <v>0</v>
      </c>
      <c r="R98" s="184">
        <f>Q98*H98</f>
        <v>0</v>
      </c>
      <c r="S98" s="184">
        <v>0</v>
      </c>
      <c r="T98" s="185">
        <f>S98*H98</f>
        <v>0</v>
      </c>
      <c r="AR98" s="24" t="s">
        <v>193</v>
      </c>
      <c r="AT98" s="24" t="s">
        <v>188</v>
      </c>
      <c r="AU98" s="24" t="s">
        <v>82</v>
      </c>
      <c r="AY98" s="24" t="s">
        <v>185</v>
      </c>
      <c r="BE98" s="186">
        <f>IF(N98="základní",J98,0)</f>
        <v>0</v>
      </c>
      <c r="BF98" s="186">
        <f>IF(N98="snížená",J98,0)</f>
        <v>0</v>
      </c>
      <c r="BG98" s="186">
        <f>IF(N98="zákl. přenesená",J98,0)</f>
        <v>0</v>
      </c>
      <c r="BH98" s="186">
        <f>IF(N98="sníž. přenesená",J98,0)</f>
        <v>0</v>
      </c>
      <c r="BI98" s="186">
        <f>IF(N98="nulová",J98,0)</f>
        <v>0</v>
      </c>
      <c r="BJ98" s="24" t="s">
        <v>80</v>
      </c>
      <c r="BK98" s="186">
        <f>ROUND(I98*H98,2)</f>
        <v>0</v>
      </c>
      <c r="BL98" s="24" t="s">
        <v>193</v>
      </c>
      <c r="BM98" s="24" t="s">
        <v>5716</v>
      </c>
    </row>
    <row r="99" spans="2:65" s="1" customFormat="1" ht="297">
      <c r="B99" s="41"/>
      <c r="D99" s="187" t="s">
        <v>195</v>
      </c>
      <c r="F99" s="188" t="s">
        <v>2484</v>
      </c>
      <c r="I99" s="189"/>
      <c r="L99" s="41"/>
      <c r="M99" s="190"/>
      <c r="N99" s="42"/>
      <c r="O99" s="42"/>
      <c r="P99" s="42"/>
      <c r="Q99" s="42"/>
      <c r="R99" s="42"/>
      <c r="S99" s="42"/>
      <c r="T99" s="70"/>
      <c r="AT99" s="24" t="s">
        <v>195</v>
      </c>
      <c r="AU99" s="24" t="s">
        <v>82</v>
      </c>
    </row>
    <row r="100" spans="2:65" s="11" customFormat="1">
      <c r="B100" s="191"/>
      <c r="D100" s="187" t="s">
        <v>197</v>
      </c>
      <c r="E100" s="192" t="s">
        <v>5</v>
      </c>
      <c r="F100" s="193" t="s">
        <v>5717</v>
      </c>
      <c r="H100" s="194">
        <v>38.700000000000003</v>
      </c>
      <c r="I100" s="195"/>
      <c r="L100" s="191"/>
      <c r="M100" s="196"/>
      <c r="N100" s="197"/>
      <c r="O100" s="197"/>
      <c r="P100" s="197"/>
      <c r="Q100" s="197"/>
      <c r="R100" s="197"/>
      <c r="S100" s="197"/>
      <c r="T100" s="198"/>
      <c r="AT100" s="192" t="s">
        <v>197</v>
      </c>
      <c r="AU100" s="192" t="s">
        <v>82</v>
      </c>
      <c r="AV100" s="11" t="s">
        <v>82</v>
      </c>
      <c r="AW100" s="11" t="s">
        <v>35</v>
      </c>
      <c r="AX100" s="11" t="s">
        <v>80</v>
      </c>
      <c r="AY100" s="192" t="s">
        <v>185</v>
      </c>
    </row>
    <row r="101" spans="2:65" s="10" customFormat="1" ht="29.85" customHeight="1">
      <c r="B101" s="160"/>
      <c r="D101" s="171" t="s">
        <v>71</v>
      </c>
      <c r="E101" s="172" t="s">
        <v>274</v>
      </c>
      <c r="F101" s="172" t="s">
        <v>5679</v>
      </c>
      <c r="I101" s="163"/>
      <c r="J101" s="173">
        <f>BK101</f>
        <v>0</v>
      </c>
      <c r="L101" s="160"/>
      <c r="M101" s="165"/>
      <c r="N101" s="166"/>
      <c r="O101" s="166"/>
      <c r="P101" s="167">
        <f>SUM(P102:P110)</f>
        <v>0</v>
      </c>
      <c r="Q101" s="166"/>
      <c r="R101" s="167">
        <f>SUM(R102:R110)</f>
        <v>12.402059999999999</v>
      </c>
      <c r="S101" s="166"/>
      <c r="T101" s="168">
        <f>SUM(T102:T110)</f>
        <v>0</v>
      </c>
      <c r="AR101" s="161" t="s">
        <v>80</v>
      </c>
      <c r="AT101" s="169" t="s">
        <v>71</v>
      </c>
      <c r="AU101" s="169" t="s">
        <v>80</v>
      </c>
      <c r="AY101" s="161" t="s">
        <v>185</v>
      </c>
      <c r="BK101" s="170">
        <f>SUM(BK102:BK110)</f>
        <v>0</v>
      </c>
    </row>
    <row r="102" spans="2:65" s="1" customFormat="1" ht="31.5" customHeight="1">
      <c r="B102" s="174"/>
      <c r="C102" s="175" t="s">
        <v>340</v>
      </c>
      <c r="D102" s="175" t="s">
        <v>188</v>
      </c>
      <c r="E102" s="176" t="s">
        <v>5718</v>
      </c>
      <c r="F102" s="177" t="s">
        <v>5719</v>
      </c>
      <c r="G102" s="178" t="s">
        <v>232</v>
      </c>
      <c r="H102" s="179">
        <v>43</v>
      </c>
      <c r="I102" s="180"/>
      <c r="J102" s="181">
        <f>ROUND(I102*H102,2)</f>
        <v>0</v>
      </c>
      <c r="K102" s="177" t="s">
        <v>192</v>
      </c>
      <c r="L102" s="41"/>
      <c r="M102" s="182" t="s">
        <v>5</v>
      </c>
      <c r="N102" s="183" t="s">
        <v>43</v>
      </c>
      <c r="O102" s="42"/>
      <c r="P102" s="184">
        <f>O102*H102</f>
        <v>0</v>
      </c>
      <c r="Q102" s="184">
        <v>0</v>
      </c>
      <c r="R102" s="184">
        <f>Q102*H102</f>
        <v>0</v>
      </c>
      <c r="S102" s="184">
        <v>0</v>
      </c>
      <c r="T102" s="185">
        <f>S102*H102</f>
        <v>0</v>
      </c>
      <c r="AR102" s="24" t="s">
        <v>193</v>
      </c>
      <c r="AT102" s="24" t="s">
        <v>188</v>
      </c>
      <c r="AU102" s="24" t="s">
        <v>82</v>
      </c>
      <c r="AY102" s="24" t="s">
        <v>185</v>
      </c>
      <c r="BE102" s="186">
        <f>IF(N102="základní",J102,0)</f>
        <v>0</v>
      </c>
      <c r="BF102" s="186">
        <f>IF(N102="snížená",J102,0)</f>
        <v>0</v>
      </c>
      <c r="BG102" s="186">
        <f>IF(N102="zákl. přenesená",J102,0)</f>
        <v>0</v>
      </c>
      <c r="BH102" s="186">
        <f>IF(N102="sníž. přenesená",J102,0)</f>
        <v>0</v>
      </c>
      <c r="BI102" s="186">
        <f>IF(N102="nulová",J102,0)</f>
        <v>0</v>
      </c>
      <c r="BJ102" s="24" t="s">
        <v>80</v>
      </c>
      <c r="BK102" s="186">
        <f>ROUND(I102*H102,2)</f>
        <v>0</v>
      </c>
      <c r="BL102" s="24" t="s">
        <v>193</v>
      </c>
      <c r="BM102" s="24" t="s">
        <v>5720</v>
      </c>
    </row>
    <row r="103" spans="2:65" s="11" customFormat="1">
      <c r="B103" s="191"/>
      <c r="D103" s="208" t="s">
        <v>197</v>
      </c>
      <c r="E103" s="217" t="s">
        <v>5</v>
      </c>
      <c r="F103" s="218" t="s">
        <v>5721</v>
      </c>
      <c r="H103" s="219">
        <v>43</v>
      </c>
      <c r="I103" s="195"/>
      <c r="L103" s="191"/>
      <c r="M103" s="196"/>
      <c r="N103" s="197"/>
      <c r="O103" s="197"/>
      <c r="P103" s="197"/>
      <c r="Q103" s="197"/>
      <c r="R103" s="197"/>
      <c r="S103" s="197"/>
      <c r="T103" s="198"/>
      <c r="AT103" s="192" t="s">
        <v>197</v>
      </c>
      <c r="AU103" s="192" t="s">
        <v>82</v>
      </c>
      <c r="AV103" s="11" t="s">
        <v>82</v>
      </c>
      <c r="AW103" s="11" t="s">
        <v>35</v>
      </c>
      <c r="AX103" s="11" t="s">
        <v>80</v>
      </c>
      <c r="AY103" s="192" t="s">
        <v>185</v>
      </c>
    </row>
    <row r="104" spans="2:65" s="1" customFormat="1" ht="22.5" customHeight="1">
      <c r="B104" s="174"/>
      <c r="C104" s="175" t="s">
        <v>336</v>
      </c>
      <c r="D104" s="175" t="s">
        <v>188</v>
      </c>
      <c r="E104" s="176" t="s">
        <v>5680</v>
      </c>
      <c r="F104" s="177" t="s">
        <v>5681</v>
      </c>
      <c r="G104" s="178" t="s">
        <v>232</v>
      </c>
      <c r="H104" s="179">
        <v>43</v>
      </c>
      <c r="I104" s="180"/>
      <c r="J104" s="181">
        <f>ROUND(I104*H104,2)</f>
        <v>0</v>
      </c>
      <c r="K104" s="177" t="s">
        <v>192</v>
      </c>
      <c r="L104" s="41"/>
      <c r="M104" s="182" t="s">
        <v>5</v>
      </c>
      <c r="N104" s="183" t="s">
        <v>43</v>
      </c>
      <c r="O104" s="42"/>
      <c r="P104" s="184">
        <f>O104*H104</f>
        <v>0</v>
      </c>
      <c r="Q104" s="184">
        <v>0</v>
      </c>
      <c r="R104" s="184">
        <f>Q104*H104</f>
        <v>0</v>
      </c>
      <c r="S104" s="184">
        <v>0</v>
      </c>
      <c r="T104" s="185">
        <f>S104*H104</f>
        <v>0</v>
      </c>
      <c r="AR104" s="24" t="s">
        <v>193</v>
      </c>
      <c r="AT104" s="24" t="s">
        <v>188</v>
      </c>
      <c r="AU104" s="24" t="s">
        <v>82</v>
      </c>
      <c r="AY104" s="24" t="s">
        <v>185</v>
      </c>
      <c r="BE104" s="186">
        <f>IF(N104="základní",J104,0)</f>
        <v>0</v>
      </c>
      <c r="BF104" s="186">
        <f>IF(N104="snížená",J104,0)</f>
        <v>0</v>
      </c>
      <c r="BG104" s="186">
        <f>IF(N104="zákl. přenesená",J104,0)</f>
        <v>0</v>
      </c>
      <c r="BH104" s="186">
        <f>IF(N104="sníž. přenesená",J104,0)</f>
        <v>0</v>
      </c>
      <c r="BI104" s="186">
        <f>IF(N104="nulová",J104,0)</f>
        <v>0</v>
      </c>
      <c r="BJ104" s="24" t="s">
        <v>80</v>
      </c>
      <c r="BK104" s="186">
        <f>ROUND(I104*H104,2)</f>
        <v>0</v>
      </c>
      <c r="BL104" s="24" t="s">
        <v>193</v>
      </c>
      <c r="BM104" s="24" t="s">
        <v>5722</v>
      </c>
    </row>
    <row r="105" spans="2:65" s="11" customFormat="1">
      <c r="B105" s="191"/>
      <c r="D105" s="208" t="s">
        <v>197</v>
      </c>
      <c r="E105" s="217" t="s">
        <v>5</v>
      </c>
      <c r="F105" s="218" t="s">
        <v>987</v>
      </c>
      <c r="H105" s="219">
        <v>43</v>
      </c>
      <c r="I105" s="195"/>
      <c r="L105" s="191"/>
      <c r="M105" s="196"/>
      <c r="N105" s="197"/>
      <c r="O105" s="197"/>
      <c r="P105" s="197"/>
      <c r="Q105" s="197"/>
      <c r="R105" s="197"/>
      <c r="S105" s="197"/>
      <c r="T105" s="198"/>
      <c r="AT105" s="192" t="s">
        <v>197</v>
      </c>
      <c r="AU105" s="192" t="s">
        <v>82</v>
      </c>
      <c r="AV105" s="11" t="s">
        <v>82</v>
      </c>
      <c r="AW105" s="11" t="s">
        <v>35</v>
      </c>
      <c r="AX105" s="11" t="s">
        <v>80</v>
      </c>
      <c r="AY105" s="192" t="s">
        <v>185</v>
      </c>
    </row>
    <row r="106" spans="2:65" s="1" customFormat="1" ht="57" customHeight="1">
      <c r="B106" s="174"/>
      <c r="C106" s="175" t="s">
        <v>328</v>
      </c>
      <c r="D106" s="175" t="s">
        <v>188</v>
      </c>
      <c r="E106" s="176" t="s">
        <v>5723</v>
      </c>
      <c r="F106" s="177" t="s">
        <v>5724</v>
      </c>
      <c r="G106" s="178" t="s">
        <v>232</v>
      </c>
      <c r="H106" s="179">
        <v>43</v>
      </c>
      <c r="I106" s="180"/>
      <c r="J106" s="181">
        <f>ROUND(I106*H106,2)</f>
        <v>0</v>
      </c>
      <c r="K106" s="177" t="s">
        <v>192</v>
      </c>
      <c r="L106" s="41"/>
      <c r="M106" s="182" t="s">
        <v>5</v>
      </c>
      <c r="N106" s="183" t="s">
        <v>43</v>
      </c>
      <c r="O106" s="42"/>
      <c r="P106" s="184">
        <f>O106*H106</f>
        <v>0</v>
      </c>
      <c r="Q106" s="184">
        <v>0.10362</v>
      </c>
      <c r="R106" s="184">
        <f>Q106*H106</f>
        <v>4.45566</v>
      </c>
      <c r="S106" s="184">
        <v>0</v>
      </c>
      <c r="T106" s="185">
        <f>S106*H106</f>
        <v>0</v>
      </c>
      <c r="AR106" s="24" t="s">
        <v>193</v>
      </c>
      <c r="AT106" s="24" t="s">
        <v>188</v>
      </c>
      <c r="AU106" s="24" t="s">
        <v>82</v>
      </c>
      <c r="AY106" s="24" t="s">
        <v>185</v>
      </c>
      <c r="BE106" s="186">
        <f>IF(N106="základní",J106,0)</f>
        <v>0</v>
      </c>
      <c r="BF106" s="186">
        <f>IF(N106="snížená",J106,0)</f>
        <v>0</v>
      </c>
      <c r="BG106" s="186">
        <f>IF(N106="zákl. přenesená",J106,0)</f>
        <v>0</v>
      </c>
      <c r="BH106" s="186">
        <f>IF(N106="sníž. přenesená",J106,0)</f>
        <v>0</v>
      </c>
      <c r="BI106" s="186">
        <f>IF(N106="nulová",J106,0)</f>
        <v>0</v>
      </c>
      <c r="BJ106" s="24" t="s">
        <v>80</v>
      </c>
      <c r="BK106" s="186">
        <f>ROUND(I106*H106,2)</f>
        <v>0</v>
      </c>
      <c r="BL106" s="24" t="s">
        <v>193</v>
      </c>
      <c r="BM106" s="24" t="s">
        <v>5725</v>
      </c>
    </row>
    <row r="107" spans="2:65" s="1" customFormat="1" ht="121.5">
      <c r="B107" s="41"/>
      <c r="D107" s="187" t="s">
        <v>195</v>
      </c>
      <c r="F107" s="188" t="s">
        <v>5726</v>
      </c>
      <c r="I107" s="189"/>
      <c r="L107" s="41"/>
      <c r="M107" s="190"/>
      <c r="N107" s="42"/>
      <c r="O107" s="42"/>
      <c r="P107" s="42"/>
      <c r="Q107" s="42"/>
      <c r="R107" s="42"/>
      <c r="S107" s="42"/>
      <c r="T107" s="70"/>
      <c r="AT107" s="24" t="s">
        <v>195</v>
      </c>
      <c r="AU107" s="24" t="s">
        <v>82</v>
      </c>
    </row>
    <row r="108" spans="2:65" s="11" customFormat="1">
      <c r="B108" s="191"/>
      <c r="D108" s="208" t="s">
        <v>197</v>
      </c>
      <c r="E108" s="217" t="s">
        <v>5</v>
      </c>
      <c r="F108" s="218" t="s">
        <v>5721</v>
      </c>
      <c r="H108" s="219">
        <v>43</v>
      </c>
      <c r="I108" s="195"/>
      <c r="L108" s="191"/>
      <c r="M108" s="196"/>
      <c r="N108" s="197"/>
      <c r="O108" s="197"/>
      <c r="P108" s="197"/>
      <c r="Q108" s="197"/>
      <c r="R108" s="197"/>
      <c r="S108" s="197"/>
      <c r="T108" s="198"/>
      <c r="AT108" s="192" t="s">
        <v>197</v>
      </c>
      <c r="AU108" s="192" t="s">
        <v>82</v>
      </c>
      <c r="AV108" s="11" t="s">
        <v>82</v>
      </c>
      <c r="AW108" s="11" t="s">
        <v>35</v>
      </c>
      <c r="AX108" s="11" t="s">
        <v>80</v>
      </c>
      <c r="AY108" s="192" t="s">
        <v>185</v>
      </c>
    </row>
    <row r="109" spans="2:65" s="1" customFormat="1" ht="22.5" customHeight="1">
      <c r="B109" s="174"/>
      <c r="C109" s="221" t="s">
        <v>332</v>
      </c>
      <c r="D109" s="221" t="s">
        <v>258</v>
      </c>
      <c r="E109" s="222" t="s">
        <v>5727</v>
      </c>
      <c r="F109" s="223" t="s">
        <v>5728</v>
      </c>
      <c r="G109" s="224" t="s">
        <v>232</v>
      </c>
      <c r="H109" s="225">
        <v>45.15</v>
      </c>
      <c r="I109" s="226"/>
      <c r="J109" s="227">
        <f>ROUND(I109*H109,2)</f>
        <v>0</v>
      </c>
      <c r="K109" s="223" t="s">
        <v>192</v>
      </c>
      <c r="L109" s="228"/>
      <c r="M109" s="229" t="s">
        <v>5</v>
      </c>
      <c r="N109" s="230" t="s">
        <v>43</v>
      </c>
      <c r="O109" s="42"/>
      <c r="P109" s="184">
        <f>O109*H109</f>
        <v>0</v>
      </c>
      <c r="Q109" s="184">
        <v>0.17599999999999999</v>
      </c>
      <c r="R109" s="184">
        <f>Q109*H109</f>
        <v>7.9463999999999997</v>
      </c>
      <c r="S109" s="184">
        <v>0</v>
      </c>
      <c r="T109" s="185">
        <f>S109*H109</f>
        <v>0</v>
      </c>
      <c r="AR109" s="24" t="s">
        <v>261</v>
      </c>
      <c r="AT109" s="24" t="s">
        <v>258</v>
      </c>
      <c r="AU109" s="24" t="s">
        <v>82</v>
      </c>
      <c r="AY109" s="24" t="s">
        <v>185</v>
      </c>
      <c r="BE109" s="186">
        <f>IF(N109="základní",J109,0)</f>
        <v>0</v>
      </c>
      <c r="BF109" s="186">
        <f>IF(N109="snížená",J109,0)</f>
        <v>0</v>
      </c>
      <c r="BG109" s="186">
        <f>IF(N109="zákl. přenesená",J109,0)</f>
        <v>0</v>
      </c>
      <c r="BH109" s="186">
        <f>IF(N109="sníž. přenesená",J109,0)</f>
        <v>0</v>
      </c>
      <c r="BI109" s="186">
        <f>IF(N109="nulová",J109,0)</f>
        <v>0</v>
      </c>
      <c r="BJ109" s="24" t="s">
        <v>80</v>
      </c>
      <c r="BK109" s="186">
        <f>ROUND(I109*H109,2)</f>
        <v>0</v>
      </c>
      <c r="BL109" s="24" t="s">
        <v>193</v>
      </c>
      <c r="BM109" s="24" t="s">
        <v>5729</v>
      </c>
    </row>
    <row r="110" spans="2:65" s="11" customFormat="1">
      <c r="B110" s="191"/>
      <c r="D110" s="187" t="s">
        <v>197</v>
      </c>
      <c r="E110" s="192" t="s">
        <v>5</v>
      </c>
      <c r="F110" s="193" t="s">
        <v>5730</v>
      </c>
      <c r="H110" s="194">
        <v>45.15</v>
      </c>
      <c r="I110" s="195"/>
      <c r="L110" s="191"/>
      <c r="M110" s="196"/>
      <c r="N110" s="197"/>
      <c r="O110" s="197"/>
      <c r="P110" s="197"/>
      <c r="Q110" s="197"/>
      <c r="R110" s="197"/>
      <c r="S110" s="197"/>
      <c r="T110" s="198"/>
      <c r="AT110" s="192" t="s">
        <v>197</v>
      </c>
      <c r="AU110" s="192" t="s">
        <v>82</v>
      </c>
      <c r="AV110" s="11" t="s">
        <v>82</v>
      </c>
      <c r="AW110" s="11" t="s">
        <v>35</v>
      </c>
      <c r="AX110" s="11" t="s">
        <v>80</v>
      </c>
      <c r="AY110" s="192" t="s">
        <v>185</v>
      </c>
    </row>
    <row r="111" spans="2:65" s="10" customFormat="1" ht="29.85" customHeight="1">
      <c r="B111" s="160"/>
      <c r="D111" s="171" t="s">
        <v>71</v>
      </c>
      <c r="E111" s="172" t="s">
        <v>790</v>
      </c>
      <c r="F111" s="172" t="s">
        <v>791</v>
      </c>
      <c r="I111" s="163"/>
      <c r="J111" s="173">
        <f>BK111</f>
        <v>0</v>
      </c>
      <c r="L111" s="160"/>
      <c r="M111" s="165"/>
      <c r="N111" s="166"/>
      <c r="O111" s="166"/>
      <c r="P111" s="167">
        <f>SUM(P112:P116)</f>
        <v>0</v>
      </c>
      <c r="Q111" s="166"/>
      <c r="R111" s="167">
        <f>SUM(R112:R116)</f>
        <v>5.0357354999999995</v>
      </c>
      <c r="S111" s="166"/>
      <c r="T111" s="168">
        <f>SUM(T112:T116)</f>
        <v>0</v>
      </c>
      <c r="AR111" s="161" t="s">
        <v>80</v>
      </c>
      <c r="AT111" s="169" t="s">
        <v>71</v>
      </c>
      <c r="AU111" s="169" t="s">
        <v>80</v>
      </c>
      <c r="AY111" s="161" t="s">
        <v>185</v>
      </c>
      <c r="BK111" s="170">
        <f>SUM(BK112:BK116)</f>
        <v>0</v>
      </c>
    </row>
    <row r="112" spans="2:65" s="1" customFormat="1" ht="31.5" customHeight="1">
      <c r="B112" s="174"/>
      <c r="C112" s="175" t="s">
        <v>290</v>
      </c>
      <c r="D112" s="175" t="s">
        <v>188</v>
      </c>
      <c r="E112" s="176" t="s">
        <v>5731</v>
      </c>
      <c r="F112" s="177" t="s">
        <v>5732</v>
      </c>
      <c r="G112" s="178" t="s">
        <v>376</v>
      </c>
      <c r="H112" s="179">
        <v>22.75</v>
      </c>
      <c r="I112" s="180"/>
      <c r="J112" s="181">
        <f>ROUND(I112*H112,2)</f>
        <v>0</v>
      </c>
      <c r="K112" s="177" t="s">
        <v>192</v>
      </c>
      <c r="L112" s="41"/>
      <c r="M112" s="182" t="s">
        <v>5</v>
      </c>
      <c r="N112" s="183" t="s">
        <v>43</v>
      </c>
      <c r="O112" s="42"/>
      <c r="P112" s="184">
        <f>O112*H112</f>
        <v>0</v>
      </c>
      <c r="Q112" s="184">
        <v>0.17488999999999999</v>
      </c>
      <c r="R112" s="184">
        <f>Q112*H112</f>
        <v>3.9787474999999999</v>
      </c>
      <c r="S112" s="184">
        <v>0</v>
      </c>
      <c r="T112" s="185">
        <f>S112*H112</f>
        <v>0</v>
      </c>
      <c r="AR112" s="24" t="s">
        <v>193</v>
      </c>
      <c r="AT112" s="24" t="s">
        <v>188</v>
      </c>
      <c r="AU112" s="24" t="s">
        <v>82</v>
      </c>
      <c r="AY112" s="24" t="s">
        <v>185</v>
      </c>
      <c r="BE112" s="186">
        <f>IF(N112="základní",J112,0)</f>
        <v>0</v>
      </c>
      <c r="BF112" s="186">
        <f>IF(N112="snížená",J112,0)</f>
        <v>0</v>
      </c>
      <c r="BG112" s="186">
        <f>IF(N112="zákl. přenesená",J112,0)</f>
        <v>0</v>
      </c>
      <c r="BH112" s="186">
        <f>IF(N112="sníž. přenesená",J112,0)</f>
        <v>0</v>
      </c>
      <c r="BI112" s="186">
        <f>IF(N112="nulová",J112,0)</f>
        <v>0</v>
      </c>
      <c r="BJ112" s="24" t="s">
        <v>80</v>
      </c>
      <c r="BK112" s="186">
        <f>ROUND(I112*H112,2)</f>
        <v>0</v>
      </c>
      <c r="BL112" s="24" t="s">
        <v>193</v>
      </c>
      <c r="BM112" s="24" t="s">
        <v>5733</v>
      </c>
    </row>
    <row r="113" spans="2:65" s="1" customFormat="1" ht="40.5">
      <c r="B113" s="41"/>
      <c r="D113" s="187" t="s">
        <v>195</v>
      </c>
      <c r="F113" s="188" t="s">
        <v>5734</v>
      </c>
      <c r="I113" s="189"/>
      <c r="L113" s="41"/>
      <c r="M113" s="190"/>
      <c r="N113" s="42"/>
      <c r="O113" s="42"/>
      <c r="P113" s="42"/>
      <c r="Q113" s="42"/>
      <c r="R113" s="42"/>
      <c r="S113" s="42"/>
      <c r="T113" s="70"/>
      <c r="AT113" s="24" t="s">
        <v>195</v>
      </c>
      <c r="AU113" s="24" t="s">
        <v>82</v>
      </c>
    </row>
    <row r="114" spans="2:65" s="11" customFormat="1">
      <c r="B114" s="191"/>
      <c r="D114" s="208" t="s">
        <v>197</v>
      </c>
      <c r="E114" s="217" t="s">
        <v>5</v>
      </c>
      <c r="F114" s="218" t="s">
        <v>5735</v>
      </c>
      <c r="H114" s="219">
        <v>22.75</v>
      </c>
      <c r="I114" s="195"/>
      <c r="L114" s="191"/>
      <c r="M114" s="196"/>
      <c r="N114" s="197"/>
      <c r="O114" s="197"/>
      <c r="P114" s="197"/>
      <c r="Q114" s="197"/>
      <c r="R114" s="197"/>
      <c r="S114" s="197"/>
      <c r="T114" s="198"/>
      <c r="AT114" s="192" t="s">
        <v>197</v>
      </c>
      <c r="AU114" s="192" t="s">
        <v>82</v>
      </c>
      <c r="AV114" s="11" t="s">
        <v>82</v>
      </c>
      <c r="AW114" s="11" t="s">
        <v>35</v>
      </c>
      <c r="AX114" s="11" t="s">
        <v>80</v>
      </c>
      <c r="AY114" s="192" t="s">
        <v>185</v>
      </c>
    </row>
    <row r="115" spans="2:65" s="1" customFormat="1" ht="22.5" customHeight="1">
      <c r="B115" s="174"/>
      <c r="C115" s="221" t="s">
        <v>790</v>
      </c>
      <c r="D115" s="221" t="s">
        <v>258</v>
      </c>
      <c r="E115" s="222" t="s">
        <v>5736</v>
      </c>
      <c r="F115" s="223" t="s">
        <v>5737</v>
      </c>
      <c r="G115" s="224" t="s">
        <v>254</v>
      </c>
      <c r="H115" s="225">
        <v>22.978000000000002</v>
      </c>
      <c r="I115" s="226"/>
      <c r="J115" s="227">
        <f>ROUND(I115*H115,2)</f>
        <v>0</v>
      </c>
      <c r="K115" s="223" t="s">
        <v>192</v>
      </c>
      <c r="L115" s="228"/>
      <c r="M115" s="229" t="s">
        <v>5</v>
      </c>
      <c r="N115" s="230" t="s">
        <v>43</v>
      </c>
      <c r="O115" s="42"/>
      <c r="P115" s="184">
        <f>O115*H115</f>
        <v>0</v>
      </c>
      <c r="Q115" s="184">
        <v>4.5999999999999999E-2</v>
      </c>
      <c r="R115" s="184">
        <f>Q115*H115</f>
        <v>1.056988</v>
      </c>
      <c r="S115" s="184">
        <v>0</v>
      </c>
      <c r="T115" s="185">
        <f>S115*H115</f>
        <v>0</v>
      </c>
      <c r="AR115" s="24" t="s">
        <v>261</v>
      </c>
      <c r="AT115" s="24" t="s">
        <v>258</v>
      </c>
      <c r="AU115" s="24" t="s">
        <v>82</v>
      </c>
      <c r="AY115" s="24" t="s">
        <v>185</v>
      </c>
      <c r="BE115" s="186">
        <f>IF(N115="základní",J115,0)</f>
        <v>0</v>
      </c>
      <c r="BF115" s="186">
        <f>IF(N115="snížená",J115,0)</f>
        <v>0</v>
      </c>
      <c r="BG115" s="186">
        <f>IF(N115="zákl. přenesená",J115,0)</f>
        <v>0</v>
      </c>
      <c r="BH115" s="186">
        <f>IF(N115="sníž. přenesená",J115,0)</f>
        <v>0</v>
      </c>
      <c r="BI115" s="186">
        <f>IF(N115="nulová",J115,0)</f>
        <v>0</v>
      </c>
      <c r="BJ115" s="24" t="s">
        <v>80</v>
      </c>
      <c r="BK115" s="186">
        <f>ROUND(I115*H115,2)</f>
        <v>0</v>
      </c>
      <c r="BL115" s="24" t="s">
        <v>193</v>
      </c>
      <c r="BM115" s="24" t="s">
        <v>5738</v>
      </c>
    </row>
    <row r="116" spans="2:65" s="11" customFormat="1">
      <c r="B116" s="191"/>
      <c r="D116" s="187" t="s">
        <v>197</v>
      </c>
      <c r="E116" s="192" t="s">
        <v>5</v>
      </c>
      <c r="F116" s="193" t="s">
        <v>5739</v>
      </c>
      <c r="H116" s="194">
        <v>22.978000000000002</v>
      </c>
      <c r="I116" s="195"/>
      <c r="L116" s="191"/>
      <c r="M116" s="242"/>
      <c r="N116" s="243"/>
      <c r="O116" s="243"/>
      <c r="P116" s="243"/>
      <c r="Q116" s="243"/>
      <c r="R116" s="243"/>
      <c r="S116" s="243"/>
      <c r="T116" s="244"/>
      <c r="AT116" s="192" t="s">
        <v>197</v>
      </c>
      <c r="AU116" s="192" t="s">
        <v>82</v>
      </c>
      <c r="AV116" s="11" t="s">
        <v>82</v>
      </c>
      <c r="AW116" s="11" t="s">
        <v>35</v>
      </c>
      <c r="AX116" s="11" t="s">
        <v>80</v>
      </c>
      <c r="AY116" s="192" t="s">
        <v>185</v>
      </c>
    </row>
    <row r="117" spans="2:65" s="1" customFormat="1" ht="6.95" customHeight="1">
      <c r="B117" s="56"/>
      <c r="C117" s="57"/>
      <c r="D117" s="57"/>
      <c r="E117" s="57"/>
      <c r="F117" s="57"/>
      <c r="G117" s="57"/>
      <c r="H117" s="57"/>
      <c r="I117" s="127"/>
      <c r="J117" s="57"/>
      <c r="K117" s="57"/>
      <c r="L117" s="41"/>
    </row>
  </sheetData>
  <autoFilter ref="C79:K116"/>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8"/>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118</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5740</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ROUND(J80,2)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ROUND(SUM(BE80:BE117), 2)</f>
        <v>0</v>
      </c>
      <c r="G30" s="42"/>
      <c r="H30" s="42"/>
      <c r="I30" s="119">
        <v>0.21</v>
      </c>
      <c r="J30" s="118">
        <f>ROUND(ROUND((SUM(BE80:BE117)), 2)*I30, 2)</f>
        <v>0</v>
      </c>
      <c r="K30" s="45"/>
    </row>
    <row r="31" spans="2:11" s="1" customFormat="1" ht="14.45" customHeight="1">
      <c r="B31" s="41"/>
      <c r="C31" s="42"/>
      <c r="D31" s="42"/>
      <c r="E31" s="49" t="s">
        <v>44</v>
      </c>
      <c r="F31" s="118">
        <f>ROUND(SUM(BF80:BF117), 2)</f>
        <v>0</v>
      </c>
      <c r="G31" s="42"/>
      <c r="H31" s="42"/>
      <c r="I31" s="119">
        <v>0.15</v>
      </c>
      <c r="J31" s="118">
        <f>ROUND(ROUND((SUM(BF80:BF117)), 2)*I31, 2)</f>
        <v>0</v>
      </c>
      <c r="K31" s="45"/>
    </row>
    <row r="32" spans="2:11" s="1" customFormat="1" ht="14.45" hidden="1" customHeight="1">
      <c r="B32" s="41"/>
      <c r="C32" s="42"/>
      <c r="D32" s="42"/>
      <c r="E32" s="49" t="s">
        <v>45</v>
      </c>
      <c r="F32" s="118">
        <f>ROUND(SUM(BG80:BG117), 2)</f>
        <v>0</v>
      </c>
      <c r="G32" s="42"/>
      <c r="H32" s="42"/>
      <c r="I32" s="119">
        <v>0.21</v>
      </c>
      <c r="J32" s="118">
        <v>0</v>
      </c>
      <c r="K32" s="45"/>
    </row>
    <row r="33" spans="2:11" s="1" customFormat="1" ht="14.45" hidden="1" customHeight="1">
      <c r="B33" s="41"/>
      <c r="C33" s="42"/>
      <c r="D33" s="42"/>
      <c r="E33" s="49" t="s">
        <v>46</v>
      </c>
      <c r="F33" s="118">
        <f>ROUND(SUM(BH80:BH117), 2)</f>
        <v>0</v>
      </c>
      <c r="G33" s="42"/>
      <c r="H33" s="42"/>
      <c r="I33" s="119">
        <v>0.15</v>
      </c>
      <c r="J33" s="118">
        <v>0</v>
      </c>
      <c r="K33" s="45"/>
    </row>
    <row r="34" spans="2:11" s="1" customFormat="1" ht="14.45" hidden="1" customHeight="1">
      <c r="B34" s="41"/>
      <c r="C34" s="42"/>
      <c r="D34" s="42"/>
      <c r="E34" s="49" t="s">
        <v>47</v>
      </c>
      <c r="F34" s="118">
        <f>ROUND(SUM(BI80:BI117),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11.3 - Zpevněná plocha pro zásobování při ul. Starochuchelská</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J80</f>
        <v>0</v>
      </c>
      <c r="K56" s="45"/>
      <c r="AU56" s="24" t="s">
        <v>143</v>
      </c>
    </row>
    <row r="57" spans="2:47" s="7" customFormat="1" ht="24.95" customHeight="1">
      <c r="B57" s="135"/>
      <c r="C57" s="136"/>
      <c r="D57" s="137" t="s">
        <v>144</v>
      </c>
      <c r="E57" s="138"/>
      <c r="F57" s="138"/>
      <c r="G57" s="138"/>
      <c r="H57" s="138"/>
      <c r="I57" s="139"/>
      <c r="J57" s="140">
        <f>J81</f>
        <v>0</v>
      </c>
      <c r="K57" s="141"/>
    </row>
    <row r="58" spans="2:47" s="8" customFormat="1" ht="19.899999999999999" customHeight="1">
      <c r="B58" s="142"/>
      <c r="C58" s="143"/>
      <c r="D58" s="144" t="s">
        <v>2348</v>
      </c>
      <c r="E58" s="145"/>
      <c r="F58" s="145"/>
      <c r="G58" s="145"/>
      <c r="H58" s="145"/>
      <c r="I58" s="146"/>
      <c r="J58" s="147">
        <f>J82</f>
        <v>0</v>
      </c>
      <c r="K58" s="148"/>
    </row>
    <row r="59" spans="2:47" s="8" customFormat="1" ht="19.899999999999999" customHeight="1">
      <c r="B59" s="142"/>
      <c r="C59" s="143"/>
      <c r="D59" s="144" t="s">
        <v>5666</v>
      </c>
      <c r="E59" s="145"/>
      <c r="F59" s="145"/>
      <c r="G59" s="145"/>
      <c r="H59" s="145"/>
      <c r="I59" s="146"/>
      <c r="J59" s="147">
        <f>J101</f>
        <v>0</v>
      </c>
      <c r="K59" s="148"/>
    </row>
    <row r="60" spans="2:47" s="8" customFormat="1" ht="19.899999999999999" customHeight="1">
      <c r="B60" s="142"/>
      <c r="C60" s="143"/>
      <c r="D60" s="144" t="s">
        <v>149</v>
      </c>
      <c r="E60" s="145"/>
      <c r="F60" s="145"/>
      <c r="G60" s="145"/>
      <c r="H60" s="145"/>
      <c r="I60" s="146"/>
      <c r="J60" s="147">
        <f>J110</f>
        <v>0</v>
      </c>
      <c r="K60" s="148"/>
    </row>
    <row r="61" spans="2:47" s="1" customFormat="1" ht="21.75" customHeight="1">
      <c r="B61" s="41"/>
      <c r="C61" s="42"/>
      <c r="D61" s="42"/>
      <c r="E61" s="42"/>
      <c r="F61" s="42"/>
      <c r="G61" s="42"/>
      <c r="H61" s="42"/>
      <c r="I61" s="106"/>
      <c r="J61" s="42"/>
      <c r="K61" s="45"/>
    </row>
    <row r="62" spans="2:47" s="1" customFormat="1" ht="6.95" customHeight="1">
      <c r="B62" s="56"/>
      <c r="C62" s="57"/>
      <c r="D62" s="57"/>
      <c r="E62" s="57"/>
      <c r="F62" s="57"/>
      <c r="G62" s="57"/>
      <c r="H62" s="57"/>
      <c r="I62" s="127"/>
      <c r="J62" s="57"/>
      <c r="K62" s="58"/>
    </row>
    <row r="66" spans="2:63" s="1" customFormat="1" ht="6.95" customHeight="1">
      <c r="B66" s="59"/>
      <c r="C66" s="60"/>
      <c r="D66" s="60"/>
      <c r="E66" s="60"/>
      <c r="F66" s="60"/>
      <c r="G66" s="60"/>
      <c r="H66" s="60"/>
      <c r="I66" s="128"/>
      <c r="J66" s="60"/>
      <c r="K66" s="60"/>
      <c r="L66" s="41"/>
    </row>
    <row r="67" spans="2:63" s="1" customFormat="1" ht="36.950000000000003" customHeight="1">
      <c r="B67" s="41"/>
      <c r="C67" s="61" t="s">
        <v>169</v>
      </c>
      <c r="L67" s="41"/>
    </row>
    <row r="68" spans="2:63" s="1" customFormat="1" ht="6.95" customHeight="1">
      <c r="B68" s="41"/>
      <c r="L68" s="41"/>
    </row>
    <row r="69" spans="2:63" s="1" customFormat="1" ht="14.45" customHeight="1">
      <c r="B69" s="41"/>
      <c r="C69" s="63" t="s">
        <v>19</v>
      </c>
      <c r="L69" s="41"/>
    </row>
    <row r="70" spans="2:63" s="1" customFormat="1" ht="22.5" customHeight="1">
      <c r="B70" s="41"/>
      <c r="E70" s="373" t="str">
        <f>E7</f>
        <v>Dostavba ZŠ Charlotty Masarykové</v>
      </c>
      <c r="F70" s="374"/>
      <c r="G70" s="374"/>
      <c r="H70" s="374"/>
      <c r="L70" s="41"/>
    </row>
    <row r="71" spans="2:63" s="1" customFormat="1" ht="14.45" customHeight="1">
      <c r="B71" s="41"/>
      <c r="C71" s="63" t="s">
        <v>137</v>
      </c>
      <c r="L71" s="41"/>
    </row>
    <row r="72" spans="2:63" s="1" customFormat="1" ht="23.25" customHeight="1">
      <c r="B72" s="41"/>
      <c r="E72" s="354" t="str">
        <f>E9</f>
        <v>11.3 - Zpevněná plocha pro zásobování při ul. Starochuchelská</v>
      </c>
      <c r="F72" s="375"/>
      <c r="G72" s="375"/>
      <c r="H72" s="375"/>
      <c r="L72" s="41"/>
    </row>
    <row r="73" spans="2:63" s="1" customFormat="1" ht="6.95" customHeight="1">
      <c r="B73" s="41"/>
      <c r="L73" s="41"/>
    </row>
    <row r="74" spans="2:63" s="1" customFormat="1" ht="18" customHeight="1">
      <c r="B74" s="41"/>
      <c r="C74" s="63" t="s">
        <v>23</v>
      </c>
      <c r="F74" s="149" t="str">
        <f>F12</f>
        <v>Starochuchelská 240/38, Praha - Velká Chuchle</v>
      </c>
      <c r="I74" s="150" t="s">
        <v>25</v>
      </c>
      <c r="J74" s="67" t="str">
        <f>IF(J12="","",J12)</f>
        <v>11.1.2018</v>
      </c>
      <c r="L74" s="41"/>
    </row>
    <row r="75" spans="2:63" s="1" customFormat="1" ht="6.95" customHeight="1">
      <c r="B75" s="41"/>
      <c r="L75" s="41"/>
    </row>
    <row r="76" spans="2:63" s="1" customFormat="1" ht="15">
      <c r="B76" s="41"/>
      <c r="C76" s="63" t="s">
        <v>27</v>
      </c>
      <c r="F76" s="149" t="str">
        <f>E15</f>
        <v>MČ Praha Velká Chuchle</v>
      </c>
      <c r="I76" s="150" t="s">
        <v>33</v>
      </c>
      <c r="J76" s="149" t="str">
        <f>E21</f>
        <v xml:space="preserve"> </v>
      </c>
      <c r="L76" s="41"/>
    </row>
    <row r="77" spans="2:63" s="1" customFormat="1" ht="14.45" customHeight="1">
      <c r="B77" s="41"/>
      <c r="C77" s="63" t="s">
        <v>31</v>
      </c>
      <c r="F77" s="149" t="str">
        <f>IF(E18="","",E18)</f>
        <v/>
      </c>
      <c r="L77" s="41"/>
    </row>
    <row r="78" spans="2:63" s="1" customFormat="1" ht="10.35" customHeight="1">
      <c r="B78" s="41"/>
      <c r="L78" s="41"/>
    </row>
    <row r="79" spans="2:63" s="9" customFormat="1" ht="29.25" customHeight="1">
      <c r="B79" s="151"/>
      <c r="C79" s="152" t="s">
        <v>170</v>
      </c>
      <c r="D79" s="153" t="s">
        <v>57</v>
      </c>
      <c r="E79" s="153" t="s">
        <v>53</v>
      </c>
      <c r="F79" s="153" t="s">
        <v>171</v>
      </c>
      <c r="G79" s="153" t="s">
        <v>172</v>
      </c>
      <c r="H79" s="153" t="s">
        <v>173</v>
      </c>
      <c r="I79" s="154" t="s">
        <v>174</v>
      </c>
      <c r="J79" s="153" t="s">
        <v>141</v>
      </c>
      <c r="K79" s="155" t="s">
        <v>175</v>
      </c>
      <c r="L79" s="151"/>
      <c r="M79" s="73" t="s">
        <v>176</v>
      </c>
      <c r="N79" s="74" t="s">
        <v>42</v>
      </c>
      <c r="O79" s="74" t="s">
        <v>177</v>
      </c>
      <c r="P79" s="74" t="s">
        <v>178</v>
      </c>
      <c r="Q79" s="74" t="s">
        <v>179</v>
      </c>
      <c r="R79" s="74" t="s">
        <v>180</v>
      </c>
      <c r="S79" s="74" t="s">
        <v>181</v>
      </c>
      <c r="T79" s="75" t="s">
        <v>182</v>
      </c>
    </row>
    <row r="80" spans="2:63" s="1" customFormat="1" ht="29.25" customHeight="1">
      <c r="B80" s="41"/>
      <c r="C80" s="77" t="s">
        <v>142</v>
      </c>
      <c r="J80" s="156">
        <f>BK80</f>
        <v>0</v>
      </c>
      <c r="L80" s="41"/>
      <c r="M80" s="76"/>
      <c r="N80" s="68"/>
      <c r="O80" s="68"/>
      <c r="P80" s="157">
        <f>P81</f>
        <v>0</v>
      </c>
      <c r="Q80" s="68"/>
      <c r="R80" s="157">
        <f>R81</f>
        <v>15.034814000000001</v>
      </c>
      <c r="S80" s="68"/>
      <c r="T80" s="158">
        <f>T81</f>
        <v>0</v>
      </c>
      <c r="AT80" s="24" t="s">
        <v>71</v>
      </c>
      <c r="AU80" s="24" t="s">
        <v>143</v>
      </c>
      <c r="BK80" s="159">
        <f>BK81</f>
        <v>0</v>
      </c>
    </row>
    <row r="81" spans="2:65" s="10" customFormat="1" ht="37.35" customHeight="1">
      <c r="B81" s="160"/>
      <c r="D81" s="161" t="s">
        <v>71</v>
      </c>
      <c r="E81" s="162" t="s">
        <v>183</v>
      </c>
      <c r="F81" s="162" t="s">
        <v>184</v>
      </c>
      <c r="I81" s="163"/>
      <c r="J81" s="164">
        <f>BK81</f>
        <v>0</v>
      </c>
      <c r="L81" s="160"/>
      <c r="M81" s="165"/>
      <c r="N81" s="166"/>
      <c r="O81" s="166"/>
      <c r="P81" s="167">
        <f>P82+P101+P110</f>
        <v>0</v>
      </c>
      <c r="Q81" s="166"/>
      <c r="R81" s="167">
        <f>R82+R101+R110</f>
        <v>15.034814000000001</v>
      </c>
      <c r="S81" s="166"/>
      <c r="T81" s="168">
        <f>T82+T101+T110</f>
        <v>0</v>
      </c>
      <c r="AR81" s="161" t="s">
        <v>80</v>
      </c>
      <c r="AT81" s="169" t="s">
        <v>71</v>
      </c>
      <c r="AU81" s="169" t="s">
        <v>72</v>
      </c>
      <c r="AY81" s="161" t="s">
        <v>185</v>
      </c>
      <c r="BK81" s="170">
        <f>BK82+BK101+BK110</f>
        <v>0</v>
      </c>
    </row>
    <row r="82" spans="2:65" s="10" customFormat="1" ht="19.899999999999999" customHeight="1">
      <c r="B82" s="160"/>
      <c r="D82" s="171" t="s">
        <v>71</v>
      </c>
      <c r="E82" s="172" t="s">
        <v>80</v>
      </c>
      <c r="F82" s="172" t="s">
        <v>2358</v>
      </c>
      <c r="I82" s="163"/>
      <c r="J82" s="173">
        <f>BK82</f>
        <v>0</v>
      </c>
      <c r="L82" s="160"/>
      <c r="M82" s="165"/>
      <c r="N82" s="166"/>
      <c r="O82" s="166"/>
      <c r="P82" s="167">
        <f>SUM(P83:P100)</f>
        <v>0</v>
      </c>
      <c r="Q82" s="166"/>
      <c r="R82" s="167">
        <f>SUM(R83:R100)</f>
        <v>0</v>
      </c>
      <c r="S82" s="166"/>
      <c r="T82" s="168">
        <f>SUM(T83:T100)</f>
        <v>0</v>
      </c>
      <c r="AR82" s="161" t="s">
        <v>80</v>
      </c>
      <c r="AT82" s="169" t="s">
        <v>71</v>
      </c>
      <c r="AU82" s="169" t="s">
        <v>80</v>
      </c>
      <c r="AY82" s="161" t="s">
        <v>185</v>
      </c>
      <c r="BK82" s="170">
        <f>SUM(BK83:BK100)</f>
        <v>0</v>
      </c>
    </row>
    <row r="83" spans="2:65" s="1" customFormat="1" ht="31.5" customHeight="1">
      <c r="B83" s="174"/>
      <c r="C83" s="175" t="s">
        <v>80</v>
      </c>
      <c r="D83" s="175" t="s">
        <v>188</v>
      </c>
      <c r="E83" s="176" t="s">
        <v>2371</v>
      </c>
      <c r="F83" s="177" t="s">
        <v>2372</v>
      </c>
      <c r="G83" s="178" t="s">
        <v>203</v>
      </c>
      <c r="H83" s="179">
        <v>18.850000000000001</v>
      </c>
      <c r="I83" s="180"/>
      <c r="J83" s="181">
        <f>ROUND(I83*H83,2)</f>
        <v>0</v>
      </c>
      <c r="K83" s="177" t="s">
        <v>192</v>
      </c>
      <c r="L83" s="41"/>
      <c r="M83" s="182" t="s">
        <v>5</v>
      </c>
      <c r="N83" s="183" t="s">
        <v>43</v>
      </c>
      <c r="O83" s="42"/>
      <c r="P83" s="184">
        <f>O83*H83</f>
        <v>0</v>
      </c>
      <c r="Q83" s="184">
        <v>0</v>
      </c>
      <c r="R83" s="184">
        <f>Q83*H83</f>
        <v>0</v>
      </c>
      <c r="S83" s="184">
        <v>0</v>
      </c>
      <c r="T83" s="185">
        <f>S83*H83</f>
        <v>0</v>
      </c>
      <c r="AR83" s="24" t="s">
        <v>193</v>
      </c>
      <c r="AT83" s="24" t="s">
        <v>188</v>
      </c>
      <c r="AU83" s="24" t="s">
        <v>82</v>
      </c>
      <c r="AY83" s="24" t="s">
        <v>185</v>
      </c>
      <c r="BE83" s="186">
        <f>IF(N83="základní",J83,0)</f>
        <v>0</v>
      </c>
      <c r="BF83" s="186">
        <f>IF(N83="snížená",J83,0)</f>
        <v>0</v>
      </c>
      <c r="BG83" s="186">
        <f>IF(N83="zákl. přenesená",J83,0)</f>
        <v>0</v>
      </c>
      <c r="BH83" s="186">
        <f>IF(N83="sníž. přenesená",J83,0)</f>
        <v>0</v>
      </c>
      <c r="BI83" s="186">
        <f>IF(N83="nulová",J83,0)</f>
        <v>0</v>
      </c>
      <c r="BJ83" s="24" t="s">
        <v>80</v>
      </c>
      <c r="BK83" s="186">
        <f>ROUND(I83*H83,2)</f>
        <v>0</v>
      </c>
      <c r="BL83" s="24" t="s">
        <v>193</v>
      </c>
      <c r="BM83" s="24" t="s">
        <v>5741</v>
      </c>
    </row>
    <row r="84" spans="2:65" s="1" customFormat="1" ht="94.5">
      <c r="B84" s="41"/>
      <c r="D84" s="187" t="s">
        <v>195</v>
      </c>
      <c r="F84" s="188" t="s">
        <v>2374</v>
      </c>
      <c r="I84" s="189"/>
      <c r="L84" s="41"/>
      <c r="M84" s="190"/>
      <c r="N84" s="42"/>
      <c r="O84" s="42"/>
      <c r="P84" s="42"/>
      <c r="Q84" s="42"/>
      <c r="R84" s="42"/>
      <c r="S84" s="42"/>
      <c r="T84" s="70"/>
      <c r="AT84" s="24" t="s">
        <v>195</v>
      </c>
      <c r="AU84" s="24" t="s">
        <v>82</v>
      </c>
    </row>
    <row r="85" spans="2:65" s="11" customFormat="1">
      <c r="B85" s="191"/>
      <c r="D85" s="208" t="s">
        <v>197</v>
      </c>
      <c r="E85" s="217" t="s">
        <v>5</v>
      </c>
      <c r="F85" s="218" t="s">
        <v>5742</v>
      </c>
      <c r="H85" s="219">
        <v>18.850000000000001</v>
      </c>
      <c r="I85" s="195"/>
      <c r="L85" s="191"/>
      <c r="M85" s="196"/>
      <c r="N85" s="197"/>
      <c r="O85" s="197"/>
      <c r="P85" s="197"/>
      <c r="Q85" s="197"/>
      <c r="R85" s="197"/>
      <c r="S85" s="197"/>
      <c r="T85" s="198"/>
      <c r="AT85" s="192" t="s">
        <v>197</v>
      </c>
      <c r="AU85" s="192" t="s">
        <v>82</v>
      </c>
      <c r="AV85" s="11" t="s">
        <v>82</v>
      </c>
      <c r="AW85" s="11" t="s">
        <v>35</v>
      </c>
      <c r="AX85" s="11" t="s">
        <v>80</v>
      </c>
      <c r="AY85" s="192" t="s">
        <v>185</v>
      </c>
    </row>
    <row r="86" spans="2:65" s="1" customFormat="1" ht="44.25" customHeight="1">
      <c r="B86" s="174"/>
      <c r="C86" s="175" t="s">
        <v>82</v>
      </c>
      <c r="D86" s="175" t="s">
        <v>188</v>
      </c>
      <c r="E86" s="176" t="s">
        <v>2375</v>
      </c>
      <c r="F86" s="177" t="s">
        <v>2376</v>
      </c>
      <c r="G86" s="178" t="s">
        <v>203</v>
      </c>
      <c r="H86" s="179">
        <v>18.850000000000001</v>
      </c>
      <c r="I86" s="180"/>
      <c r="J86" s="181">
        <f>ROUND(I86*H86,2)</f>
        <v>0</v>
      </c>
      <c r="K86" s="177" t="s">
        <v>192</v>
      </c>
      <c r="L86" s="41"/>
      <c r="M86" s="182" t="s">
        <v>5</v>
      </c>
      <c r="N86" s="183" t="s">
        <v>43</v>
      </c>
      <c r="O86" s="42"/>
      <c r="P86" s="184">
        <f>O86*H86</f>
        <v>0</v>
      </c>
      <c r="Q86" s="184">
        <v>0</v>
      </c>
      <c r="R86" s="184">
        <f>Q86*H86</f>
        <v>0</v>
      </c>
      <c r="S86" s="184">
        <v>0</v>
      </c>
      <c r="T86" s="185">
        <f>S86*H86</f>
        <v>0</v>
      </c>
      <c r="AR86" s="24" t="s">
        <v>193</v>
      </c>
      <c r="AT86" s="24" t="s">
        <v>188</v>
      </c>
      <c r="AU86" s="24" t="s">
        <v>82</v>
      </c>
      <c r="AY86" s="24" t="s">
        <v>185</v>
      </c>
      <c r="BE86" s="186">
        <f>IF(N86="základní",J86,0)</f>
        <v>0</v>
      </c>
      <c r="BF86" s="186">
        <f>IF(N86="snížená",J86,0)</f>
        <v>0</v>
      </c>
      <c r="BG86" s="186">
        <f>IF(N86="zákl. přenesená",J86,0)</f>
        <v>0</v>
      </c>
      <c r="BH86" s="186">
        <f>IF(N86="sníž. přenesená",J86,0)</f>
        <v>0</v>
      </c>
      <c r="BI86" s="186">
        <f>IF(N86="nulová",J86,0)</f>
        <v>0</v>
      </c>
      <c r="BJ86" s="24" t="s">
        <v>80</v>
      </c>
      <c r="BK86" s="186">
        <f>ROUND(I86*H86,2)</f>
        <v>0</v>
      </c>
      <c r="BL86" s="24" t="s">
        <v>193</v>
      </c>
      <c r="BM86" s="24" t="s">
        <v>5743</v>
      </c>
    </row>
    <row r="87" spans="2:65" s="1" customFormat="1" ht="94.5">
      <c r="B87" s="41"/>
      <c r="D87" s="187" t="s">
        <v>195</v>
      </c>
      <c r="F87" s="188" t="s">
        <v>2374</v>
      </c>
      <c r="I87" s="189"/>
      <c r="L87" s="41"/>
      <c r="M87" s="190"/>
      <c r="N87" s="42"/>
      <c r="O87" s="42"/>
      <c r="P87" s="42"/>
      <c r="Q87" s="42"/>
      <c r="R87" s="42"/>
      <c r="S87" s="42"/>
      <c r="T87" s="70"/>
      <c r="AT87" s="24" t="s">
        <v>195</v>
      </c>
      <c r="AU87" s="24" t="s">
        <v>82</v>
      </c>
    </row>
    <row r="88" spans="2:65" s="11" customFormat="1">
      <c r="B88" s="191"/>
      <c r="D88" s="208" t="s">
        <v>197</v>
      </c>
      <c r="E88" s="217" t="s">
        <v>5</v>
      </c>
      <c r="F88" s="218" t="s">
        <v>1142</v>
      </c>
      <c r="H88" s="219">
        <v>18.850000000000001</v>
      </c>
      <c r="I88" s="195"/>
      <c r="L88" s="191"/>
      <c r="M88" s="196"/>
      <c r="N88" s="197"/>
      <c r="O88" s="197"/>
      <c r="P88" s="197"/>
      <c r="Q88" s="197"/>
      <c r="R88" s="197"/>
      <c r="S88" s="197"/>
      <c r="T88" s="198"/>
      <c r="AT88" s="192" t="s">
        <v>197</v>
      </c>
      <c r="AU88" s="192" t="s">
        <v>82</v>
      </c>
      <c r="AV88" s="11" t="s">
        <v>82</v>
      </c>
      <c r="AW88" s="11" t="s">
        <v>35</v>
      </c>
      <c r="AX88" s="11" t="s">
        <v>80</v>
      </c>
      <c r="AY88" s="192" t="s">
        <v>185</v>
      </c>
    </row>
    <row r="89" spans="2:65" s="1" customFormat="1" ht="44.25" customHeight="1">
      <c r="B89" s="174"/>
      <c r="C89" s="175" t="s">
        <v>199</v>
      </c>
      <c r="D89" s="175" t="s">
        <v>188</v>
      </c>
      <c r="E89" s="176" t="s">
        <v>2479</v>
      </c>
      <c r="F89" s="177" t="s">
        <v>2394</v>
      </c>
      <c r="G89" s="178" t="s">
        <v>203</v>
      </c>
      <c r="H89" s="179">
        <v>18.850000000000001</v>
      </c>
      <c r="I89" s="180"/>
      <c r="J89" s="181">
        <f>ROUND(I89*H89,2)</f>
        <v>0</v>
      </c>
      <c r="K89" s="177" t="s">
        <v>192</v>
      </c>
      <c r="L89" s="41"/>
      <c r="M89" s="182" t="s">
        <v>5</v>
      </c>
      <c r="N89" s="183" t="s">
        <v>43</v>
      </c>
      <c r="O89" s="42"/>
      <c r="P89" s="184">
        <f>O89*H89</f>
        <v>0</v>
      </c>
      <c r="Q89" s="184">
        <v>0</v>
      </c>
      <c r="R89" s="184">
        <f>Q89*H89</f>
        <v>0</v>
      </c>
      <c r="S89" s="184">
        <v>0</v>
      </c>
      <c r="T89" s="185">
        <f>S89*H89</f>
        <v>0</v>
      </c>
      <c r="AR89" s="24" t="s">
        <v>193</v>
      </c>
      <c r="AT89" s="24" t="s">
        <v>188</v>
      </c>
      <c r="AU89" s="24" t="s">
        <v>82</v>
      </c>
      <c r="AY89" s="24" t="s">
        <v>185</v>
      </c>
      <c r="BE89" s="186">
        <f>IF(N89="základní",J89,0)</f>
        <v>0</v>
      </c>
      <c r="BF89" s="186">
        <f>IF(N89="snížená",J89,0)</f>
        <v>0</v>
      </c>
      <c r="BG89" s="186">
        <f>IF(N89="zákl. přenesená",J89,0)</f>
        <v>0</v>
      </c>
      <c r="BH89" s="186">
        <f>IF(N89="sníž. přenesená",J89,0)</f>
        <v>0</v>
      </c>
      <c r="BI89" s="186">
        <f>IF(N89="nulová",J89,0)</f>
        <v>0</v>
      </c>
      <c r="BJ89" s="24" t="s">
        <v>80</v>
      </c>
      <c r="BK89" s="186">
        <f>ROUND(I89*H89,2)</f>
        <v>0</v>
      </c>
      <c r="BL89" s="24" t="s">
        <v>193</v>
      </c>
      <c r="BM89" s="24" t="s">
        <v>5744</v>
      </c>
    </row>
    <row r="90" spans="2:65" s="1" customFormat="1" ht="189">
      <c r="B90" s="41"/>
      <c r="D90" s="187" t="s">
        <v>195</v>
      </c>
      <c r="F90" s="188" t="s">
        <v>2481</v>
      </c>
      <c r="I90" s="189"/>
      <c r="L90" s="41"/>
      <c r="M90" s="190"/>
      <c r="N90" s="42"/>
      <c r="O90" s="42"/>
      <c r="P90" s="42"/>
      <c r="Q90" s="42"/>
      <c r="R90" s="42"/>
      <c r="S90" s="42"/>
      <c r="T90" s="70"/>
      <c r="AT90" s="24" t="s">
        <v>195</v>
      </c>
      <c r="AU90" s="24" t="s">
        <v>82</v>
      </c>
    </row>
    <row r="91" spans="2:65" s="11" customFormat="1">
      <c r="B91" s="191"/>
      <c r="D91" s="208" t="s">
        <v>197</v>
      </c>
      <c r="E91" s="217" t="s">
        <v>5</v>
      </c>
      <c r="F91" s="218" t="s">
        <v>1142</v>
      </c>
      <c r="H91" s="219">
        <v>18.850000000000001</v>
      </c>
      <c r="I91" s="195"/>
      <c r="L91" s="191"/>
      <c r="M91" s="196"/>
      <c r="N91" s="197"/>
      <c r="O91" s="197"/>
      <c r="P91" s="197"/>
      <c r="Q91" s="197"/>
      <c r="R91" s="197"/>
      <c r="S91" s="197"/>
      <c r="T91" s="198"/>
      <c r="AT91" s="192" t="s">
        <v>197</v>
      </c>
      <c r="AU91" s="192" t="s">
        <v>82</v>
      </c>
      <c r="AV91" s="11" t="s">
        <v>82</v>
      </c>
      <c r="AW91" s="11" t="s">
        <v>35</v>
      </c>
      <c r="AX91" s="11" t="s">
        <v>80</v>
      </c>
      <c r="AY91" s="192" t="s">
        <v>185</v>
      </c>
    </row>
    <row r="92" spans="2:65" s="1" customFormat="1" ht="31.5" customHeight="1">
      <c r="B92" s="174"/>
      <c r="C92" s="175" t="s">
        <v>193</v>
      </c>
      <c r="D92" s="175" t="s">
        <v>188</v>
      </c>
      <c r="E92" s="176" t="s">
        <v>2504</v>
      </c>
      <c r="F92" s="177" t="s">
        <v>2505</v>
      </c>
      <c r="G92" s="178" t="s">
        <v>203</v>
      </c>
      <c r="H92" s="179">
        <v>18.850000000000001</v>
      </c>
      <c r="I92" s="180"/>
      <c r="J92" s="181">
        <f>ROUND(I92*H92,2)</f>
        <v>0</v>
      </c>
      <c r="K92" s="177" t="s">
        <v>192</v>
      </c>
      <c r="L92" s="41"/>
      <c r="M92" s="182" t="s">
        <v>5</v>
      </c>
      <c r="N92" s="183" t="s">
        <v>43</v>
      </c>
      <c r="O92" s="42"/>
      <c r="P92" s="184">
        <f>O92*H92</f>
        <v>0</v>
      </c>
      <c r="Q92" s="184">
        <v>0</v>
      </c>
      <c r="R92" s="184">
        <f>Q92*H92</f>
        <v>0</v>
      </c>
      <c r="S92" s="184">
        <v>0</v>
      </c>
      <c r="T92" s="185">
        <f>S92*H92</f>
        <v>0</v>
      </c>
      <c r="AR92" s="24" t="s">
        <v>193</v>
      </c>
      <c r="AT92" s="24" t="s">
        <v>188</v>
      </c>
      <c r="AU92" s="24" t="s">
        <v>82</v>
      </c>
      <c r="AY92" s="24" t="s">
        <v>185</v>
      </c>
      <c r="BE92" s="186">
        <f>IF(N92="základní",J92,0)</f>
        <v>0</v>
      </c>
      <c r="BF92" s="186">
        <f>IF(N92="snížená",J92,0)</f>
        <v>0</v>
      </c>
      <c r="BG92" s="186">
        <f>IF(N92="zákl. přenesená",J92,0)</f>
        <v>0</v>
      </c>
      <c r="BH92" s="186">
        <f>IF(N92="sníž. přenesená",J92,0)</f>
        <v>0</v>
      </c>
      <c r="BI92" s="186">
        <f>IF(N92="nulová",J92,0)</f>
        <v>0</v>
      </c>
      <c r="BJ92" s="24" t="s">
        <v>80</v>
      </c>
      <c r="BK92" s="186">
        <f>ROUND(I92*H92,2)</f>
        <v>0</v>
      </c>
      <c r="BL92" s="24" t="s">
        <v>193</v>
      </c>
      <c r="BM92" s="24" t="s">
        <v>5745</v>
      </c>
    </row>
    <row r="93" spans="2:65" s="1" customFormat="1" ht="148.5">
      <c r="B93" s="41"/>
      <c r="D93" s="187" t="s">
        <v>195</v>
      </c>
      <c r="F93" s="188" t="s">
        <v>2399</v>
      </c>
      <c r="I93" s="189"/>
      <c r="L93" s="41"/>
      <c r="M93" s="190"/>
      <c r="N93" s="42"/>
      <c r="O93" s="42"/>
      <c r="P93" s="42"/>
      <c r="Q93" s="42"/>
      <c r="R93" s="42"/>
      <c r="S93" s="42"/>
      <c r="T93" s="70"/>
      <c r="AT93" s="24" t="s">
        <v>195</v>
      </c>
      <c r="AU93" s="24" t="s">
        <v>82</v>
      </c>
    </row>
    <row r="94" spans="2:65" s="11" customFormat="1">
      <c r="B94" s="191"/>
      <c r="D94" s="208" t="s">
        <v>197</v>
      </c>
      <c r="E94" s="217" t="s">
        <v>5</v>
      </c>
      <c r="F94" s="218" t="s">
        <v>1142</v>
      </c>
      <c r="H94" s="219">
        <v>18.850000000000001</v>
      </c>
      <c r="I94" s="195"/>
      <c r="L94" s="191"/>
      <c r="M94" s="196"/>
      <c r="N94" s="197"/>
      <c r="O94" s="197"/>
      <c r="P94" s="197"/>
      <c r="Q94" s="197"/>
      <c r="R94" s="197"/>
      <c r="S94" s="197"/>
      <c r="T94" s="198"/>
      <c r="AT94" s="192" t="s">
        <v>197</v>
      </c>
      <c r="AU94" s="192" t="s">
        <v>82</v>
      </c>
      <c r="AV94" s="11" t="s">
        <v>82</v>
      </c>
      <c r="AW94" s="11" t="s">
        <v>35</v>
      </c>
      <c r="AX94" s="11" t="s">
        <v>80</v>
      </c>
      <c r="AY94" s="192" t="s">
        <v>185</v>
      </c>
    </row>
    <row r="95" spans="2:65" s="1" customFormat="1" ht="22.5" customHeight="1">
      <c r="B95" s="174"/>
      <c r="C95" s="175" t="s">
        <v>274</v>
      </c>
      <c r="D95" s="175" t="s">
        <v>188</v>
      </c>
      <c r="E95" s="176" t="s">
        <v>2482</v>
      </c>
      <c r="F95" s="177" t="s">
        <v>2401</v>
      </c>
      <c r="G95" s="178" t="s">
        <v>203</v>
      </c>
      <c r="H95" s="179">
        <v>18.850000000000001</v>
      </c>
      <c r="I95" s="180"/>
      <c r="J95" s="181">
        <f>ROUND(I95*H95,2)</f>
        <v>0</v>
      </c>
      <c r="K95" s="177" t="s">
        <v>192</v>
      </c>
      <c r="L95" s="41"/>
      <c r="M95" s="182" t="s">
        <v>5</v>
      </c>
      <c r="N95" s="183" t="s">
        <v>43</v>
      </c>
      <c r="O95" s="42"/>
      <c r="P95" s="184">
        <f>O95*H95</f>
        <v>0</v>
      </c>
      <c r="Q95" s="184">
        <v>0</v>
      </c>
      <c r="R95" s="184">
        <f>Q95*H95</f>
        <v>0</v>
      </c>
      <c r="S95" s="184">
        <v>0</v>
      </c>
      <c r="T95" s="185">
        <f>S95*H95</f>
        <v>0</v>
      </c>
      <c r="AR95" s="24" t="s">
        <v>193</v>
      </c>
      <c r="AT95" s="24" t="s">
        <v>188</v>
      </c>
      <c r="AU95" s="24" t="s">
        <v>82</v>
      </c>
      <c r="AY95" s="24" t="s">
        <v>185</v>
      </c>
      <c r="BE95" s="186">
        <f>IF(N95="základní",J95,0)</f>
        <v>0</v>
      </c>
      <c r="BF95" s="186">
        <f>IF(N95="snížená",J95,0)</f>
        <v>0</v>
      </c>
      <c r="BG95" s="186">
        <f>IF(N95="zákl. přenesená",J95,0)</f>
        <v>0</v>
      </c>
      <c r="BH95" s="186">
        <f>IF(N95="sníž. přenesená",J95,0)</f>
        <v>0</v>
      </c>
      <c r="BI95" s="186">
        <f>IF(N95="nulová",J95,0)</f>
        <v>0</v>
      </c>
      <c r="BJ95" s="24" t="s">
        <v>80</v>
      </c>
      <c r="BK95" s="186">
        <f>ROUND(I95*H95,2)</f>
        <v>0</v>
      </c>
      <c r="BL95" s="24" t="s">
        <v>193</v>
      </c>
      <c r="BM95" s="24" t="s">
        <v>5746</v>
      </c>
    </row>
    <row r="96" spans="2:65" s="1" customFormat="1" ht="297">
      <c r="B96" s="41"/>
      <c r="D96" s="187" t="s">
        <v>195</v>
      </c>
      <c r="F96" s="188" t="s">
        <v>2484</v>
      </c>
      <c r="I96" s="189"/>
      <c r="L96" s="41"/>
      <c r="M96" s="190"/>
      <c r="N96" s="42"/>
      <c r="O96" s="42"/>
      <c r="P96" s="42"/>
      <c r="Q96" s="42"/>
      <c r="R96" s="42"/>
      <c r="S96" s="42"/>
      <c r="T96" s="70"/>
      <c r="AT96" s="24" t="s">
        <v>195</v>
      </c>
      <c r="AU96" s="24" t="s">
        <v>82</v>
      </c>
    </row>
    <row r="97" spans="2:65" s="11" customFormat="1">
      <c r="B97" s="191"/>
      <c r="D97" s="208" t="s">
        <v>197</v>
      </c>
      <c r="E97" s="217" t="s">
        <v>5</v>
      </c>
      <c r="F97" s="218" t="s">
        <v>1142</v>
      </c>
      <c r="H97" s="219">
        <v>18.850000000000001</v>
      </c>
      <c r="I97" s="195"/>
      <c r="L97" s="191"/>
      <c r="M97" s="196"/>
      <c r="N97" s="197"/>
      <c r="O97" s="197"/>
      <c r="P97" s="197"/>
      <c r="Q97" s="197"/>
      <c r="R97" s="197"/>
      <c r="S97" s="197"/>
      <c r="T97" s="198"/>
      <c r="AT97" s="192" t="s">
        <v>197</v>
      </c>
      <c r="AU97" s="192" t="s">
        <v>82</v>
      </c>
      <c r="AV97" s="11" t="s">
        <v>82</v>
      </c>
      <c r="AW97" s="11" t="s">
        <v>35</v>
      </c>
      <c r="AX97" s="11" t="s">
        <v>80</v>
      </c>
      <c r="AY97" s="192" t="s">
        <v>185</v>
      </c>
    </row>
    <row r="98" spans="2:65" s="1" customFormat="1" ht="22.5" customHeight="1">
      <c r="B98" s="174"/>
      <c r="C98" s="175" t="s">
        <v>282</v>
      </c>
      <c r="D98" s="175" t="s">
        <v>188</v>
      </c>
      <c r="E98" s="176" t="s">
        <v>2485</v>
      </c>
      <c r="F98" s="177" t="s">
        <v>2404</v>
      </c>
      <c r="G98" s="178" t="s">
        <v>191</v>
      </c>
      <c r="H98" s="179">
        <v>33.93</v>
      </c>
      <c r="I98" s="180"/>
      <c r="J98" s="181">
        <f>ROUND(I98*H98,2)</f>
        <v>0</v>
      </c>
      <c r="K98" s="177" t="s">
        <v>192</v>
      </c>
      <c r="L98" s="41"/>
      <c r="M98" s="182" t="s">
        <v>5</v>
      </c>
      <c r="N98" s="183" t="s">
        <v>43</v>
      </c>
      <c r="O98" s="42"/>
      <c r="P98" s="184">
        <f>O98*H98</f>
        <v>0</v>
      </c>
      <c r="Q98" s="184">
        <v>0</v>
      </c>
      <c r="R98" s="184">
        <f>Q98*H98</f>
        <v>0</v>
      </c>
      <c r="S98" s="184">
        <v>0</v>
      </c>
      <c r="T98" s="185">
        <f>S98*H98</f>
        <v>0</v>
      </c>
      <c r="AR98" s="24" t="s">
        <v>193</v>
      </c>
      <c r="AT98" s="24" t="s">
        <v>188</v>
      </c>
      <c r="AU98" s="24" t="s">
        <v>82</v>
      </c>
      <c r="AY98" s="24" t="s">
        <v>185</v>
      </c>
      <c r="BE98" s="186">
        <f>IF(N98="základní",J98,0)</f>
        <v>0</v>
      </c>
      <c r="BF98" s="186">
        <f>IF(N98="snížená",J98,0)</f>
        <v>0</v>
      </c>
      <c r="BG98" s="186">
        <f>IF(N98="zákl. přenesená",J98,0)</f>
        <v>0</v>
      </c>
      <c r="BH98" s="186">
        <f>IF(N98="sníž. přenesená",J98,0)</f>
        <v>0</v>
      </c>
      <c r="BI98" s="186">
        <f>IF(N98="nulová",J98,0)</f>
        <v>0</v>
      </c>
      <c r="BJ98" s="24" t="s">
        <v>80</v>
      </c>
      <c r="BK98" s="186">
        <f>ROUND(I98*H98,2)</f>
        <v>0</v>
      </c>
      <c r="BL98" s="24" t="s">
        <v>193</v>
      </c>
      <c r="BM98" s="24" t="s">
        <v>5747</v>
      </c>
    </row>
    <row r="99" spans="2:65" s="1" customFormat="1" ht="297">
      <c r="B99" s="41"/>
      <c r="D99" s="187" t="s">
        <v>195</v>
      </c>
      <c r="F99" s="188" t="s">
        <v>2484</v>
      </c>
      <c r="I99" s="189"/>
      <c r="L99" s="41"/>
      <c r="M99" s="190"/>
      <c r="N99" s="42"/>
      <c r="O99" s="42"/>
      <c r="P99" s="42"/>
      <c r="Q99" s="42"/>
      <c r="R99" s="42"/>
      <c r="S99" s="42"/>
      <c r="T99" s="70"/>
      <c r="AT99" s="24" t="s">
        <v>195</v>
      </c>
      <c r="AU99" s="24" t="s">
        <v>82</v>
      </c>
    </row>
    <row r="100" spans="2:65" s="11" customFormat="1">
      <c r="B100" s="191"/>
      <c r="D100" s="187" t="s">
        <v>197</v>
      </c>
      <c r="E100" s="192" t="s">
        <v>5</v>
      </c>
      <c r="F100" s="193" t="s">
        <v>5748</v>
      </c>
      <c r="H100" s="194">
        <v>33.93</v>
      </c>
      <c r="I100" s="195"/>
      <c r="L100" s="191"/>
      <c r="M100" s="196"/>
      <c r="N100" s="197"/>
      <c r="O100" s="197"/>
      <c r="P100" s="197"/>
      <c r="Q100" s="197"/>
      <c r="R100" s="197"/>
      <c r="S100" s="197"/>
      <c r="T100" s="198"/>
      <c r="AT100" s="192" t="s">
        <v>197</v>
      </c>
      <c r="AU100" s="192" t="s">
        <v>82</v>
      </c>
      <c r="AV100" s="11" t="s">
        <v>82</v>
      </c>
      <c r="AW100" s="11" t="s">
        <v>35</v>
      </c>
      <c r="AX100" s="11" t="s">
        <v>80</v>
      </c>
      <c r="AY100" s="192" t="s">
        <v>185</v>
      </c>
    </row>
    <row r="101" spans="2:65" s="10" customFormat="1" ht="29.85" customHeight="1">
      <c r="B101" s="160"/>
      <c r="D101" s="171" t="s">
        <v>71</v>
      </c>
      <c r="E101" s="172" t="s">
        <v>274</v>
      </c>
      <c r="F101" s="172" t="s">
        <v>5679</v>
      </c>
      <c r="I101" s="163"/>
      <c r="J101" s="173">
        <f>BK101</f>
        <v>0</v>
      </c>
      <c r="L101" s="160"/>
      <c r="M101" s="165"/>
      <c r="N101" s="166"/>
      <c r="O101" s="166"/>
      <c r="P101" s="167">
        <f>SUM(P102:P109)</f>
        <v>0</v>
      </c>
      <c r="Q101" s="166"/>
      <c r="R101" s="167">
        <f>SUM(R102:R109)</f>
        <v>10.873434</v>
      </c>
      <c r="S101" s="166"/>
      <c r="T101" s="168">
        <f>SUM(T102:T109)</f>
        <v>0</v>
      </c>
      <c r="AR101" s="161" t="s">
        <v>80</v>
      </c>
      <c r="AT101" s="169" t="s">
        <v>71</v>
      </c>
      <c r="AU101" s="169" t="s">
        <v>80</v>
      </c>
      <c r="AY101" s="161" t="s">
        <v>185</v>
      </c>
      <c r="BK101" s="170">
        <f>SUM(BK102:BK109)</f>
        <v>0</v>
      </c>
    </row>
    <row r="102" spans="2:65" s="1" customFormat="1" ht="31.5" customHeight="1">
      <c r="B102" s="174"/>
      <c r="C102" s="175" t="s">
        <v>332</v>
      </c>
      <c r="D102" s="175" t="s">
        <v>188</v>
      </c>
      <c r="E102" s="176" t="s">
        <v>5718</v>
      </c>
      <c r="F102" s="177" t="s">
        <v>5719</v>
      </c>
      <c r="G102" s="178" t="s">
        <v>232</v>
      </c>
      <c r="H102" s="179">
        <v>37.700000000000003</v>
      </c>
      <c r="I102" s="180"/>
      <c r="J102" s="181">
        <f>ROUND(I102*H102,2)</f>
        <v>0</v>
      </c>
      <c r="K102" s="177" t="s">
        <v>192</v>
      </c>
      <c r="L102" s="41"/>
      <c r="M102" s="182" t="s">
        <v>5</v>
      </c>
      <c r="N102" s="183" t="s">
        <v>43</v>
      </c>
      <c r="O102" s="42"/>
      <c r="P102" s="184">
        <f>O102*H102</f>
        <v>0</v>
      </c>
      <c r="Q102" s="184">
        <v>0</v>
      </c>
      <c r="R102" s="184">
        <f>Q102*H102</f>
        <v>0</v>
      </c>
      <c r="S102" s="184">
        <v>0</v>
      </c>
      <c r="T102" s="185">
        <f>S102*H102</f>
        <v>0</v>
      </c>
      <c r="AR102" s="24" t="s">
        <v>193</v>
      </c>
      <c r="AT102" s="24" t="s">
        <v>188</v>
      </c>
      <c r="AU102" s="24" t="s">
        <v>82</v>
      </c>
      <c r="AY102" s="24" t="s">
        <v>185</v>
      </c>
      <c r="BE102" s="186">
        <f>IF(N102="základní",J102,0)</f>
        <v>0</v>
      </c>
      <c r="BF102" s="186">
        <f>IF(N102="snížená",J102,0)</f>
        <v>0</v>
      </c>
      <c r="BG102" s="186">
        <f>IF(N102="zákl. přenesená",J102,0)</f>
        <v>0</v>
      </c>
      <c r="BH102" s="186">
        <f>IF(N102="sníž. přenesená",J102,0)</f>
        <v>0</v>
      </c>
      <c r="BI102" s="186">
        <f>IF(N102="nulová",J102,0)</f>
        <v>0</v>
      </c>
      <c r="BJ102" s="24" t="s">
        <v>80</v>
      </c>
      <c r="BK102" s="186">
        <f>ROUND(I102*H102,2)</f>
        <v>0</v>
      </c>
      <c r="BL102" s="24" t="s">
        <v>193</v>
      </c>
      <c r="BM102" s="24" t="s">
        <v>5749</v>
      </c>
    </row>
    <row r="103" spans="2:65" s="11" customFormat="1">
      <c r="B103" s="191"/>
      <c r="D103" s="208" t="s">
        <v>197</v>
      </c>
      <c r="E103" s="217" t="s">
        <v>5</v>
      </c>
      <c r="F103" s="218" t="s">
        <v>5750</v>
      </c>
      <c r="H103" s="219">
        <v>37.700000000000003</v>
      </c>
      <c r="I103" s="195"/>
      <c r="L103" s="191"/>
      <c r="M103" s="196"/>
      <c r="N103" s="197"/>
      <c r="O103" s="197"/>
      <c r="P103" s="197"/>
      <c r="Q103" s="197"/>
      <c r="R103" s="197"/>
      <c r="S103" s="197"/>
      <c r="T103" s="198"/>
      <c r="AT103" s="192" t="s">
        <v>197</v>
      </c>
      <c r="AU103" s="192" t="s">
        <v>82</v>
      </c>
      <c r="AV103" s="11" t="s">
        <v>82</v>
      </c>
      <c r="AW103" s="11" t="s">
        <v>35</v>
      </c>
      <c r="AX103" s="11" t="s">
        <v>80</v>
      </c>
      <c r="AY103" s="192" t="s">
        <v>185</v>
      </c>
    </row>
    <row r="104" spans="2:65" s="1" customFormat="1" ht="22.5" customHeight="1">
      <c r="B104" s="174"/>
      <c r="C104" s="175" t="s">
        <v>336</v>
      </c>
      <c r="D104" s="175" t="s">
        <v>188</v>
      </c>
      <c r="E104" s="176" t="s">
        <v>5680</v>
      </c>
      <c r="F104" s="177" t="s">
        <v>5681</v>
      </c>
      <c r="G104" s="178" t="s">
        <v>232</v>
      </c>
      <c r="H104" s="179">
        <v>37.700000000000003</v>
      </c>
      <c r="I104" s="180"/>
      <c r="J104" s="181">
        <f>ROUND(I104*H104,2)</f>
        <v>0</v>
      </c>
      <c r="K104" s="177" t="s">
        <v>192</v>
      </c>
      <c r="L104" s="41"/>
      <c r="M104" s="182" t="s">
        <v>5</v>
      </c>
      <c r="N104" s="183" t="s">
        <v>43</v>
      </c>
      <c r="O104" s="42"/>
      <c r="P104" s="184">
        <f>O104*H104</f>
        <v>0</v>
      </c>
      <c r="Q104" s="184">
        <v>0</v>
      </c>
      <c r="R104" s="184">
        <f>Q104*H104</f>
        <v>0</v>
      </c>
      <c r="S104" s="184">
        <v>0</v>
      </c>
      <c r="T104" s="185">
        <f>S104*H104</f>
        <v>0</v>
      </c>
      <c r="AR104" s="24" t="s">
        <v>193</v>
      </c>
      <c r="AT104" s="24" t="s">
        <v>188</v>
      </c>
      <c r="AU104" s="24" t="s">
        <v>82</v>
      </c>
      <c r="AY104" s="24" t="s">
        <v>185</v>
      </c>
      <c r="BE104" s="186">
        <f>IF(N104="základní",J104,0)</f>
        <v>0</v>
      </c>
      <c r="BF104" s="186">
        <f>IF(N104="snížená",J104,0)</f>
        <v>0</v>
      </c>
      <c r="BG104" s="186">
        <f>IF(N104="zákl. přenesená",J104,0)</f>
        <v>0</v>
      </c>
      <c r="BH104" s="186">
        <f>IF(N104="sníž. přenesená",J104,0)</f>
        <v>0</v>
      </c>
      <c r="BI104" s="186">
        <f>IF(N104="nulová",J104,0)</f>
        <v>0</v>
      </c>
      <c r="BJ104" s="24" t="s">
        <v>80</v>
      </c>
      <c r="BK104" s="186">
        <f>ROUND(I104*H104,2)</f>
        <v>0</v>
      </c>
      <c r="BL104" s="24" t="s">
        <v>193</v>
      </c>
      <c r="BM104" s="24" t="s">
        <v>5751</v>
      </c>
    </row>
    <row r="105" spans="2:65" s="11" customFormat="1">
      <c r="B105" s="191"/>
      <c r="D105" s="208" t="s">
        <v>197</v>
      </c>
      <c r="E105" s="217" t="s">
        <v>5</v>
      </c>
      <c r="F105" s="218" t="s">
        <v>5752</v>
      </c>
      <c r="H105" s="219">
        <v>37.700000000000003</v>
      </c>
      <c r="I105" s="195"/>
      <c r="L105" s="191"/>
      <c r="M105" s="196"/>
      <c r="N105" s="197"/>
      <c r="O105" s="197"/>
      <c r="P105" s="197"/>
      <c r="Q105" s="197"/>
      <c r="R105" s="197"/>
      <c r="S105" s="197"/>
      <c r="T105" s="198"/>
      <c r="AT105" s="192" t="s">
        <v>197</v>
      </c>
      <c r="AU105" s="192" t="s">
        <v>82</v>
      </c>
      <c r="AV105" s="11" t="s">
        <v>82</v>
      </c>
      <c r="AW105" s="11" t="s">
        <v>35</v>
      </c>
      <c r="AX105" s="11" t="s">
        <v>80</v>
      </c>
      <c r="AY105" s="192" t="s">
        <v>185</v>
      </c>
    </row>
    <row r="106" spans="2:65" s="1" customFormat="1" ht="57" customHeight="1">
      <c r="B106" s="174"/>
      <c r="C106" s="175" t="s">
        <v>290</v>
      </c>
      <c r="D106" s="175" t="s">
        <v>188</v>
      </c>
      <c r="E106" s="176" t="s">
        <v>5723</v>
      </c>
      <c r="F106" s="177" t="s">
        <v>5724</v>
      </c>
      <c r="G106" s="178" t="s">
        <v>232</v>
      </c>
      <c r="H106" s="179">
        <v>37.700000000000003</v>
      </c>
      <c r="I106" s="180"/>
      <c r="J106" s="181">
        <f>ROUND(I106*H106,2)</f>
        <v>0</v>
      </c>
      <c r="K106" s="177" t="s">
        <v>192</v>
      </c>
      <c r="L106" s="41"/>
      <c r="M106" s="182" t="s">
        <v>5</v>
      </c>
      <c r="N106" s="183" t="s">
        <v>43</v>
      </c>
      <c r="O106" s="42"/>
      <c r="P106" s="184">
        <f>O106*H106</f>
        <v>0</v>
      </c>
      <c r="Q106" s="184">
        <v>0.10362</v>
      </c>
      <c r="R106" s="184">
        <f>Q106*H106</f>
        <v>3.9064740000000002</v>
      </c>
      <c r="S106" s="184">
        <v>0</v>
      </c>
      <c r="T106" s="185">
        <f>S106*H106</f>
        <v>0</v>
      </c>
      <c r="AR106" s="24" t="s">
        <v>193</v>
      </c>
      <c r="AT106" s="24" t="s">
        <v>188</v>
      </c>
      <c r="AU106" s="24" t="s">
        <v>82</v>
      </c>
      <c r="AY106" s="24" t="s">
        <v>185</v>
      </c>
      <c r="BE106" s="186">
        <f>IF(N106="základní",J106,0)</f>
        <v>0</v>
      </c>
      <c r="BF106" s="186">
        <f>IF(N106="snížená",J106,0)</f>
        <v>0</v>
      </c>
      <c r="BG106" s="186">
        <f>IF(N106="zákl. přenesená",J106,0)</f>
        <v>0</v>
      </c>
      <c r="BH106" s="186">
        <f>IF(N106="sníž. přenesená",J106,0)</f>
        <v>0</v>
      </c>
      <c r="BI106" s="186">
        <f>IF(N106="nulová",J106,0)</f>
        <v>0</v>
      </c>
      <c r="BJ106" s="24" t="s">
        <v>80</v>
      </c>
      <c r="BK106" s="186">
        <f>ROUND(I106*H106,2)</f>
        <v>0</v>
      </c>
      <c r="BL106" s="24" t="s">
        <v>193</v>
      </c>
      <c r="BM106" s="24" t="s">
        <v>5753</v>
      </c>
    </row>
    <row r="107" spans="2:65" s="1" customFormat="1" ht="121.5">
      <c r="B107" s="41"/>
      <c r="D107" s="187" t="s">
        <v>195</v>
      </c>
      <c r="F107" s="188" t="s">
        <v>5726</v>
      </c>
      <c r="I107" s="189"/>
      <c r="L107" s="41"/>
      <c r="M107" s="190"/>
      <c r="N107" s="42"/>
      <c r="O107" s="42"/>
      <c r="P107" s="42"/>
      <c r="Q107" s="42"/>
      <c r="R107" s="42"/>
      <c r="S107" s="42"/>
      <c r="T107" s="70"/>
      <c r="AT107" s="24" t="s">
        <v>195</v>
      </c>
      <c r="AU107" s="24" t="s">
        <v>82</v>
      </c>
    </row>
    <row r="108" spans="2:65" s="11" customFormat="1">
      <c r="B108" s="191"/>
      <c r="D108" s="208" t="s">
        <v>197</v>
      </c>
      <c r="E108" s="217" t="s">
        <v>5</v>
      </c>
      <c r="F108" s="218" t="s">
        <v>5752</v>
      </c>
      <c r="H108" s="219">
        <v>37.700000000000003</v>
      </c>
      <c r="I108" s="195"/>
      <c r="L108" s="191"/>
      <c r="M108" s="196"/>
      <c r="N108" s="197"/>
      <c r="O108" s="197"/>
      <c r="P108" s="197"/>
      <c r="Q108" s="197"/>
      <c r="R108" s="197"/>
      <c r="S108" s="197"/>
      <c r="T108" s="198"/>
      <c r="AT108" s="192" t="s">
        <v>197</v>
      </c>
      <c r="AU108" s="192" t="s">
        <v>82</v>
      </c>
      <c r="AV108" s="11" t="s">
        <v>82</v>
      </c>
      <c r="AW108" s="11" t="s">
        <v>35</v>
      </c>
      <c r="AX108" s="11" t="s">
        <v>80</v>
      </c>
      <c r="AY108" s="192" t="s">
        <v>185</v>
      </c>
    </row>
    <row r="109" spans="2:65" s="1" customFormat="1" ht="22.5" customHeight="1">
      <c r="B109" s="174"/>
      <c r="C109" s="221" t="s">
        <v>261</v>
      </c>
      <c r="D109" s="221" t="s">
        <v>258</v>
      </c>
      <c r="E109" s="222" t="s">
        <v>5727</v>
      </c>
      <c r="F109" s="223" t="s">
        <v>5728</v>
      </c>
      <c r="G109" s="224" t="s">
        <v>232</v>
      </c>
      <c r="H109" s="225">
        <v>39.585000000000001</v>
      </c>
      <c r="I109" s="226"/>
      <c r="J109" s="227">
        <f>ROUND(I109*H109,2)</f>
        <v>0</v>
      </c>
      <c r="K109" s="223" t="s">
        <v>192</v>
      </c>
      <c r="L109" s="228"/>
      <c r="M109" s="229" t="s">
        <v>5</v>
      </c>
      <c r="N109" s="230" t="s">
        <v>43</v>
      </c>
      <c r="O109" s="42"/>
      <c r="P109" s="184">
        <f>O109*H109</f>
        <v>0</v>
      </c>
      <c r="Q109" s="184">
        <v>0.17599999999999999</v>
      </c>
      <c r="R109" s="184">
        <f>Q109*H109</f>
        <v>6.9669599999999994</v>
      </c>
      <c r="S109" s="184">
        <v>0</v>
      </c>
      <c r="T109" s="185">
        <f>S109*H109</f>
        <v>0</v>
      </c>
      <c r="AR109" s="24" t="s">
        <v>261</v>
      </c>
      <c r="AT109" s="24" t="s">
        <v>258</v>
      </c>
      <c r="AU109" s="24" t="s">
        <v>82</v>
      </c>
      <c r="AY109" s="24" t="s">
        <v>185</v>
      </c>
      <c r="BE109" s="186">
        <f>IF(N109="základní",J109,0)</f>
        <v>0</v>
      </c>
      <c r="BF109" s="186">
        <f>IF(N109="snížená",J109,0)</f>
        <v>0</v>
      </c>
      <c r="BG109" s="186">
        <f>IF(N109="zákl. přenesená",J109,0)</f>
        <v>0</v>
      </c>
      <c r="BH109" s="186">
        <f>IF(N109="sníž. přenesená",J109,0)</f>
        <v>0</v>
      </c>
      <c r="BI109" s="186">
        <f>IF(N109="nulová",J109,0)</f>
        <v>0</v>
      </c>
      <c r="BJ109" s="24" t="s">
        <v>80</v>
      </c>
      <c r="BK109" s="186">
        <f>ROUND(I109*H109,2)</f>
        <v>0</v>
      </c>
      <c r="BL109" s="24" t="s">
        <v>193</v>
      </c>
      <c r="BM109" s="24" t="s">
        <v>5754</v>
      </c>
    </row>
    <row r="110" spans="2:65" s="10" customFormat="1" ht="29.85" customHeight="1">
      <c r="B110" s="160"/>
      <c r="D110" s="171" t="s">
        <v>71</v>
      </c>
      <c r="E110" s="172" t="s">
        <v>790</v>
      </c>
      <c r="F110" s="172" t="s">
        <v>791</v>
      </c>
      <c r="I110" s="163"/>
      <c r="J110" s="173">
        <f>BK110</f>
        <v>0</v>
      </c>
      <c r="L110" s="160"/>
      <c r="M110" s="165"/>
      <c r="N110" s="166"/>
      <c r="O110" s="166"/>
      <c r="P110" s="167">
        <f>SUM(P111:P117)</f>
        <v>0</v>
      </c>
      <c r="Q110" s="166"/>
      <c r="R110" s="167">
        <f>SUM(R111:R117)</f>
        <v>4.1613800000000003</v>
      </c>
      <c r="S110" s="166"/>
      <c r="T110" s="168">
        <f>SUM(T111:T117)</f>
        <v>0</v>
      </c>
      <c r="AR110" s="161" t="s">
        <v>80</v>
      </c>
      <c r="AT110" s="169" t="s">
        <v>71</v>
      </c>
      <c r="AU110" s="169" t="s">
        <v>80</v>
      </c>
      <c r="AY110" s="161" t="s">
        <v>185</v>
      </c>
      <c r="BK110" s="170">
        <f>SUM(BK111:BK117)</f>
        <v>0</v>
      </c>
    </row>
    <row r="111" spans="2:65" s="1" customFormat="1" ht="31.5" customHeight="1">
      <c r="B111" s="174"/>
      <c r="C111" s="175" t="s">
        <v>790</v>
      </c>
      <c r="D111" s="175" t="s">
        <v>188</v>
      </c>
      <c r="E111" s="176" t="s">
        <v>5731</v>
      </c>
      <c r="F111" s="177" t="s">
        <v>5732</v>
      </c>
      <c r="G111" s="178" t="s">
        <v>376</v>
      </c>
      <c r="H111" s="179">
        <v>18.8</v>
      </c>
      <c r="I111" s="180"/>
      <c r="J111" s="181">
        <f>ROUND(I111*H111,2)</f>
        <v>0</v>
      </c>
      <c r="K111" s="177" t="s">
        <v>192</v>
      </c>
      <c r="L111" s="41"/>
      <c r="M111" s="182" t="s">
        <v>5</v>
      </c>
      <c r="N111" s="183" t="s">
        <v>43</v>
      </c>
      <c r="O111" s="42"/>
      <c r="P111" s="184">
        <f>O111*H111</f>
        <v>0</v>
      </c>
      <c r="Q111" s="184">
        <v>0.17488999999999999</v>
      </c>
      <c r="R111" s="184">
        <f>Q111*H111</f>
        <v>3.2879320000000001</v>
      </c>
      <c r="S111" s="184">
        <v>0</v>
      </c>
      <c r="T111" s="185">
        <f>S111*H111</f>
        <v>0</v>
      </c>
      <c r="AR111" s="24" t="s">
        <v>193</v>
      </c>
      <c r="AT111" s="24" t="s">
        <v>188</v>
      </c>
      <c r="AU111" s="24" t="s">
        <v>82</v>
      </c>
      <c r="AY111" s="24" t="s">
        <v>185</v>
      </c>
      <c r="BE111" s="186">
        <f>IF(N111="základní",J111,0)</f>
        <v>0</v>
      </c>
      <c r="BF111" s="186">
        <f>IF(N111="snížená",J111,0)</f>
        <v>0</v>
      </c>
      <c r="BG111" s="186">
        <f>IF(N111="zákl. přenesená",J111,0)</f>
        <v>0</v>
      </c>
      <c r="BH111" s="186">
        <f>IF(N111="sníž. přenesená",J111,0)</f>
        <v>0</v>
      </c>
      <c r="BI111" s="186">
        <f>IF(N111="nulová",J111,0)</f>
        <v>0</v>
      </c>
      <c r="BJ111" s="24" t="s">
        <v>80</v>
      </c>
      <c r="BK111" s="186">
        <f>ROUND(I111*H111,2)</f>
        <v>0</v>
      </c>
      <c r="BL111" s="24" t="s">
        <v>193</v>
      </c>
      <c r="BM111" s="24" t="s">
        <v>5755</v>
      </c>
    </row>
    <row r="112" spans="2:65" s="1" customFormat="1" ht="40.5">
      <c r="B112" s="41"/>
      <c r="D112" s="187" t="s">
        <v>195</v>
      </c>
      <c r="F112" s="188" t="s">
        <v>5734</v>
      </c>
      <c r="I112" s="189"/>
      <c r="L112" s="41"/>
      <c r="M112" s="190"/>
      <c r="N112" s="42"/>
      <c r="O112" s="42"/>
      <c r="P112" s="42"/>
      <c r="Q112" s="42"/>
      <c r="R112" s="42"/>
      <c r="S112" s="42"/>
      <c r="T112" s="70"/>
      <c r="AT112" s="24" t="s">
        <v>195</v>
      </c>
      <c r="AU112" s="24" t="s">
        <v>82</v>
      </c>
    </row>
    <row r="113" spans="2:65" s="11" customFormat="1">
      <c r="B113" s="191"/>
      <c r="D113" s="208" t="s">
        <v>197</v>
      </c>
      <c r="E113" s="217" t="s">
        <v>5</v>
      </c>
      <c r="F113" s="218" t="s">
        <v>5756</v>
      </c>
      <c r="H113" s="219">
        <v>18.8</v>
      </c>
      <c r="I113" s="195"/>
      <c r="L113" s="191"/>
      <c r="M113" s="196"/>
      <c r="N113" s="197"/>
      <c r="O113" s="197"/>
      <c r="P113" s="197"/>
      <c r="Q113" s="197"/>
      <c r="R113" s="197"/>
      <c r="S113" s="197"/>
      <c r="T113" s="198"/>
      <c r="AT113" s="192" t="s">
        <v>197</v>
      </c>
      <c r="AU113" s="192" t="s">
        <v>82</v>
      </c>
      <c r="AV113" s="11" t="s">
        <v>82</v>
      </c>
      <c r="AW113" s="11" t="s">
        <v>35</v>
      </c>
      <c r="AX113" s="11" t="s">
        <v>80</v>
      </c>
      <c r="AY113" s="192" t="s">
        <v>185</v>
      </c>
    </row>
    <row r="114" spans="2:65" s="1" customFormat="1" ht="22.5" customHeight="1">
      <c r="B114" s="174"/>
      <c r="C114" s="221" t="s">
        <v>328</v>
      </c>
      <c r="D114" s="221" t="s">
        <v>258</v>
      </c>
      <c r="E114" s="222" t="s">
        <v>5736</v>
      </c>
      <c r="F114" s="223" t="s">
        <v>5737</v>
      </c>
      <c r="G114" s="224" t="s">
        <v>254</v>
      </c>
      <c r="H114" s="225">
        <v>18.988</v>
      </c>
      <c r="I114" s="226"/>
      <c r="J114" s="227">
        <f>ROUND(I114*H114,2)</f>
        <v>0</v>
      </c>
      <c r="K114" s="223" t="s">
        <v>192</v>
      </c>
      <c r="L114" s="228"/>
      <c r="M114" s="229" t="s">
        <v>5</v>
      </c>
      <c r="N114" s="230" t="s">
        <v>43</v>
      </c>
      <c r="O114" s="42"/>
      <c r="P114" s="184">
        <f>O114*H114</f>
        <v>0</v>
      </c>
      <c r="Q114" s="184">
        <v>4.5999999999999999E-2</v>
      </c>
      <c r="R114" s="184">
        <f>Q114*H114</f>
        <v>0.873448</v>
      </c>
      <c r="S114" s="184">
        <v>0</v>
      </c>
      <c r="T114" s="185">
        <f>S114*H114</f>
        <v>0</v>
      </c>
      <c r="AR114" s="24" t="s">
        <v>261</v>
      </c>
      <c r="AT114" s="24" t="s">
        <v>258</v>
      </c>
      <c r="AU114" s="24" t="s">
        <v>82</v>
      </c>
      <c r="AY114" s="24" t="s">
        <v>185</v>
      </c>
      <c r="BE114" s="186">
        <f>IF(N114="základní",J114,0)</f>
        <v>0</v>
      </c>
      <c r="BF114" s="186">
        <f>IF(N114="snížená",J114,0)</f>
        <v>0</v>
      </c>
      <c r="BG114" s="186">
        <f>IF(N114="zákl. přenesená",J114,0)</f>
        <v>0</v>
      </c>
      <c r="BH114" s="186">
        <f>IF(N114="sníž. přenesená",J114,0)</f>
        <v>0</v>
      </c>
      <c r="BI114" s="186">
        <f>IF(N114="nulová",J114,0)</f>
        <v>0</v>
      </c>
      <c r="BJ114" s="24" t="s">
        <v>80</v>
      </c>
      <c r="BK114" s="186">
        <f>ROUND(I114*H114,2)</f>
        <v>0</v>
      </c>
      <c r="BL114" s="24" t="s">
        <v>193</v>
      </c>
      <c r="BM114" s="24" t="s">
        <v>5757</v>
      </c>
    </row>
    <row r="115" spans="2:65" s="1" customFormat="1" ht="22.5" customHeight="1">
      <c r="B115" s="174"/>
      <c r="C115" s="175" t="s">
        <v>340</v>
      </c>
      <c r="D115" s="175" t="s">
        <v>188</v>
      </c>
      <c r="E115" s="176" t="s">
        <v>5704</v>
      </c>
      <c r="F115" s="177" t="s">
        <v>5705</v>
      </c>
      <c r="G115" s="178" t="s">
        <v>376</v>
      </c>
      <c r="H115" s="179">
        <v>18.8</v>
      </c>
      <c r="I115" s="180"/>
      <c r="J115" s="181">
        <f>ROUND(I115*H115,2)</f>
        <v>0</v>
      </c>
      <c r="K115" s="177" t="s">
        <v>192</v>
      </c>
      <c r="L115" s="41"/>
      <c r="M115" s="182" t="s">
        <v>5</v>
      </c>
      <c r="N115" s="183" t="s">
        <v>43</v>
      </c>
      <c r="O115" s="42"/>
      <c r="P115" s="184">
        <f>O115*H115</f>
        <v>0</v>
      </c>
      <c r="Q115" s="184">
        <v>0</v>
      </c>
      <c r="R115" s="184">
        <f>Q115*H115</f>
        <v>0</v>
      </c>
      <c r="S115" s="184">
        <v>0</v>
      </c>
      <c r="T115" s="185">
        <f>S115*H115</f>
        <v>0</v>
      </c>
      <c r="AR115" s="24" t="s">
        <v>193</v>
      </c>
      <c r="AT115" s="24" t="s">
        <v>188</v>
      </c>
      <c r="AU115" s="24" t="s">
        <v>82</v>
      </c>
      <c r="AY115" s="24" t="s">
        <v>185</v>
      </c>
      <c r="BE115" s="186">
        <f>IF(N115="základní",J115,0)</f>
        <v>0</v>
      </c>
      <c r="BF115" s="186">
        <f>IF(N115="snížená",J115,0)</f>
        <v>0</v>
      </c>
      <c r="BG115" s="186">
        <f>IF(N115="zákl. přenesená",J115,0)</f>
        <v>0</v>
      </c>
      <c r="BH115" s="186">
        <f>IF(N115="sníž. přenesená",J115,0)</f>
        <v>0</v>
      </c>
      <c r="BI115" s="186">
        <f>IF(N115="nulová",J115,0)</f>
        <v>0</v>
      </c>
      <c r="BJ115" s="24" t="s">
        <v>80</v>
      </c>
      <c r="BK115" s="186">
        <f>ROUND(I115*H115,2)</f>
        <v>0</v>
      </c>
      <c r="BL115" s="24" t="s">
        <v>193</v>
      </c>
      <c r="BM115" s="24" t="s">
        <v>5758</v>
      </c>
    </row>
    <row r="116" spans="2:65" s="1" customFormat="1" ht="27">
      <c r="B116" s="41"/>
      <c r="D116" s="187" t="s">
        <v>195</v>
      </c>
      <c r="F116" s="188" t="s">
        <v>5707</v>
      </c>
      <c r="I116" s="189"/>
      <c r="L116" s="41"/>
      <c r="M116" s="190"/>
      <c r="N116" s="42"/>
      <c r="O116" s="42"/>
      <c r="P116" s="42"/>
      <c r="Q116" s="42"/>
      <c r="R116" s="42"/>
      <c r="S116" s="42"/>
      <c r="T116" s="70"/>
      <c r="AT116" s="24" t="s">
        <v>195</v>
      </c>
      <c r="AU116" s="24" t="s">
        <v>82</v>
      </c>
    </row>
    <row r="117" spans="2:65" s="11" customFormat="1">
      <c r="B117" s="191"/>
      <c r="D117" s="187" t="s">
        <v>197</v>
      </c>
      <c r="E117" s="192" t="s">
        <v>5</v>
      </c>
      <c r="F117" s="193" t="s">
        <v>5756</v>
      </c>
      <c r="H117" s="194">
        <v>18.8</v>
      </c>
      <c r="I117" s="195"/>
      <c r="L117" s="191"/>
      <c r="M117" s="242"/>
      <c r="N117" s="243"/>
      <c r="O117" s="243"/>
      <c r="P117" s="243"/>
      <c r="Q117" s="243"/>
      <c r="R117" s="243"/>
      <c r="S117" s="243"/>
      <c r="T117" s="244"/>
      <c r="AT117" s="192" t="s">
        <v>197</v>
      </c>
      <c r="AU117" s="192" t="s">
        <v>82</v>
      </c>
      <c r="AV117" s="11" t="s">
        <v>82</v>
      </c>
      <c r="AW117" s="11" t="s">
        <v>35</v>
      </c>
      <c r="AX117" s="11" t="s">
        <v>80</v>
      </c>
      <c r="AY117" s="192" t="s">
        <v>185</v>
      </c>
    </row>
    <row r="118" spans="2:65" s="1" customFormat="1" ht="6.95" customHeight="1">
      <c r="B118" s="56"/>
      <c r="C118" s="57"/>
      <c r="D118" s="57"/>
      <c r="E118" s="57"/>
      <c r="F118" s="57"/>
      <c r="G118" s="57"/>
      <c r="H118" s="57"/>
      <c r="I118" s="127"/>
      <c r="J118" s="57"/>
      <c r="K118" s="57"/>
      <c r="L118" s="41"/>
    </row>
  </sheetData>
  <autoFilter ref="C79:K117"/>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121</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5759</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ROUND(J79,2)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ROUND(SUM(BE79:BE111), 2)</f>
        <v>0</v>
      </c>
      <c r="G30" s="42"/>
      <c r="H30" s="42"/>
      <c r="I30" s="119">
        <v>0.21</v>
      </c>
      <c r="J30" s="118">
        <f>ROUND(ROUND((SUM(BE79:BE111)), 2)*I30, 2)</f>
        <v>0</v>
      </c>
      <c r="K30" s="45"/>
    </row>
    <row r="31" spans="2:11" s="1" customFormat="1" ht="14.45" customHeight="1">
      <c r="B31" s="41"/>
      <c r="C31" s="42"/>
      <c r="D31" s="42"/>
      <c r="E31" s="49" t="s">
        <v>44</v>
      </c>
      <c r="F31" s="118">
        <f>ROUND(SUM(BF79:BF111), 2)</f>
        <v>0</v>
      </c>
      <c r="G31" s="42"/>
      <c r="H31" s="42"/>
      <c r="I31" s="119">
        <v>0.15</v>
      </c>
      <c r="J31" s="118">
        <f>ROUND(ROUND((SUM(BF79:BF111)), 2)*I31, 2)</f>
        <v>0</v>
      </c>
      <c r="K31" s="45"/>
    </row>
    <row r="32" spans="2:11" s="1" customFormat="1" ht="14.45" hidden="1" customHeight="1">
      <c r="B32" s="41"/>
      <c r="C32" s="42"/>
      <c r="D32" s="42"/>
      <c r="E32" s="49" t="s">
        <v>45</v>
      </c>
      <c r="F32" s="118">
        <f>ROUND(SUM(BG79:BG111), 2)</f>
        <v>0</v>
      </c>
      <c r="G32" s="42"/>
      <c r="H32" s="42"/>
      <c r="I32" s="119">
        <v>0.21</v>
      </c>
      <c r="J32" s="118">
        <v>0</v>
      </c>
      <c r="K32" s="45"/>
    </row>
    <row r="33" spans="2:11" s="1" customFormat="1" ht="14.45" hidden="1" customHeight="1">
      <c r="B33" s="41"/>
      <c r="C33" s="42"/>
      <c r="D33" s="42"/>
      <c r="E33" s="49" t="s">
        <v>46</v>
      </c>
      <c r="F33" s="118">
        <f>ROUND(SUM(BH79:BH111), 2)</f>
        <v>0</v>
      </c>
      <c r="G33" s="42"/>
      <c r="H33" s="42"/>
      <c r="I33" s="119">
        <v>0.15</v>
      </c>
      <c r="J33" s="118">
        <v>0</v>
      </c>
      <c r="K33" s="45"/>
    </row>
    <row r="34" spans="2:11" s="1" customFormat="1" ht="14.45" hidden="1" customHeight="1">
      <c r="B34" s="41"/>
      <c r="C34" s="42"/>
      <c r="D34" s="42"/>
      <c r="E34" s="49" t="s">
        <v>47</v>
      </c>
      <c r="F34" s="118">
        <f>ROUND(SUM(BI79:BI111),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11.4 - Oprava zpevněné pkochy při ul. Starochucelská</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J79</f>
        <v>0</v>
      </c>
      <c r="K56" s="45"/>
      <c r="AU56" s="24" t="s">
        <v>143</v>
      </c>
    </row>
    <row r="57" spans="2:47" s="7" customFormat="1" ht="24.95" customHeight="1">
      <c r="B57" s="135"/>
      <c r="C57" s="136"/>
      <c r="D57" s="137" t="s">
        <v>144</v>
      </c>
      <c r="E57" s="138"/>
      <c r="F57" s="138"/>
      <c r="G57" s="138"/>
      <c r="H57" s="138"/>
      <c r="I57" s="139"/>
      <c r="J57" s="140">
        <f>J80</f>
        <v>0</v>
      </c>
      <c r="K57" s="141"/>
    </row>
    <row r="58" spans="2:47" s="8" customFormat="1" ht="19.899999999999999" customHeight="1">
      <c r="B58" s="142"/>
      <c r="C58" s="143"/>
      <c r="D58" s="144" t="s">
        <v>5666</v>
      </c>
      <c r="E58" s="145"/>
      <c r="F58" s="145"/>
      <c r="G58" s="145"/>
      <c r="H58" s="145"/>
      <c r="I58" s="146"/>
      <c r="J58" s="147">
        <f>J81</f>
        <v>0</v>
      </c>
      <c r="K58" s="148"/>
    </row>
    <row r="59" spans="2:47" s="8" customFormat="1" ht="19.899999999999999" customHeight="1">
      <c r="B59" s="142"/>
      <c r="C59" s="143"/>
      <c r="D59" s="144" t="s">
        <v>149</v>
      </c>
      <c r="E59" s="145"/>
      <c r="F59" s="145"/>
      <c r="G59" s="145"/>
      <c r="H59" s="145"/>
      <c r="I59" s="146"/>
      <c r="J59" s="147">
        <f>J94</f>
        <v>0</v>
      </c>
      <c r="K59" s="148"/>
    </row>
    <row r="60" spans="2:47" s="1" customFormat="1" ht="21.75" customHeight="1">
      <c r="B60" s="41"/>
      <c r="C60" s="42"/>
      <c r="D60" s="42"/>
      <c r="E60" s="42"/>
      <c r="F60" s="42"/>
      <c r="G60" s="42"/>
      <c r="H60" s="42"/>
      <c r="I60" s="106"/>
      <c r="J60" s="42"/>
      <c r="K60" s="45"/>
    </row>
    <row r="61" spans="2:47" s="1" customFormat="1" ht="6.95" customHeight="1">
      <c r="B61" s="56"/>
      <c r="C61" s="57"/>
      <c r="D61" s="57"/>
      <c r="E61" s="57"/>
      <c r="F61" s="57"/>
      <c r="G61" s="57"/>
      <c r="H61" s="57"/>
      <c r="I61" s="127"/>
      <c r="J61" s="57"/>
      <c r="K61" s="58"/>
    </row>
    <row r="65" spans="2:63" s="1" customFormat="1" ht="6.95" customHeight="1">
      <c r="B65" s="59"/>
      <c r="C65" s="60"/>
      <c r="D65" s="60"/>
      <c r="E65" s="60"/>
      <c r="F65" s="60"/>
      <c r="G65" s="60"/>
      <c r="H65" s="60"/>
      <c r="I65" s="128"/>
      <c r="J65" s="60"/>
      <c r="K65" s="60"/>
      <c r="L65" s="41"/>
    </row>
    <row r="66" spans="2:63" s="1" customFormat="1" ht="36.950000000000003" customHeight="1">
      <c r="B66" s="41"/>
      <c r="C66" s="61" t="s">
        <v>169</v>
      </c>
      <c r="L66" s="41"/>
    </row>
    <row r="67" spans="2:63" s="1" customFormat="1" ht="6.95" customHeight="1">
      <c r="B67" s="41"/>
      <c r="L67" s="41"/>
    </row>
    <row r="68" spans="2:63" s="1" customFormat="1" ht="14.45" customHeight="1">
      <c r="B68" s="41"/>
      <c r="C68" s="63" t="s">
        <v>19</v>
      </c>
      <c r="L68" s="41"/>
    </row>
    <row r="69" spans="2:63" s="1" customFormat="1" ht="22.5" customHeight="1">
      <c r="B69" s="41"/>
      <c r="E69" s="373" t="str">
        <f>E7</f>
        <v>Dostavba ZŠ Charlotty Masarykové</v>
      </c>
      <c r="F69" s="374"/>
      <c r="G69" s="374"/>
      <c r="H69" s="374"/>
      <c r="L69" s="41"/>
    </row>
    <row r="70" spans="2:63" s="1" customFormat="1" ht="14.45" customHeight="1">
      <c r="B70" s="41"/>
      <c r="C70" s="63" t="s">
        <v>137</v>
      </c>
      <c r="L70" s="41"/>
    </row>
    <row r="71" spans="2:63" s="1" customFormat="1" ht="23.25" customHeight="1">
      <c r="B71" s="41"/>
      <c r="E71" s="354" t="str">
        <f>E9</f>
        <v>11.4 - Oprava zpevněné pkochy při ul. Starochucelská</v>
      </c>
      <c r="F71" s="375"/>
      <c r="G71" s="375"/>
      <c r="H71" s="375"/>
      <c r="L71" s="41"/>
    </row>
    <row r="72" spans="2:63" s="1" customFormat="1" ht="6.95" customHeight="1">
      <c r="B72" s="41"/>
      <c r="L72" s="41"/>
    </row>
    <row r="73" spans="2:63" s="1" customFormat="1" ht="18" customHeight="1">
      <c r="B73" s="41"/>
      <c r="C73" s="63" t="s">
        <v>23</v>
      </c>
      <c r="F73" s="149" t="str">
        <f>F12</f>
        <v>Starochuchelská 240/38, Praha - Velká Chuchle</v>
      </c>
      <c r="I73" s="150" t="s">
        <v>25</v>
      </c>
      <c r="J73" s="67" t="str">
        <f>IF(J12="","",J12)</f>
        <v>11.1.2018</v>
      </c>
      <c r="L73" s="41"/>
    </row>
    <row r="74" spans="2:63" s="1" customFormat="1" ht="6.95" customHeight="1">
      <c r="B74" s="41"/>
      <c r="L74" s="41"/>
    </row>
    <row r="75" spans="2:63" s="1" customFormat="1" ht="15">
      <c r="B75" s="41"/>
      <c r="C75" s="63" t="s">
        <v>27</v>
      </c>
      <c r="F75" s="149" t="str">
        <f>E15</f>
        <v>MČ Praha Velká Chuchle</v>
      </c>
      <c r="I75" s="150" t="s">
        <v>33</v>
      </c>
      <c r="J75" s="149" t="str">
        <f>E21</f>
        <v xml:space="preserve"> </v>
      </c>
      <c r="L75" s="41"/>
    </row>
    <row r="76" spans="2:63" s="1" customFormat="1" ht="14.45" customHeight="1">
      <c r="B76" s="41"/>
      <c r="C76" s="63" t="s">
        <v>31</v>
      </c>
      <c r="F76" s="149" t="str">
        <f>IF(E18="","",E18)</f>
        <v/>
      </c>
      <c r="L76" s="41"/>
    </row>
    <row r="77" spans="2:63" s="1" customFormat="1" ht="10.35" customHeight="1">
      <c r="B77" s="41"/>
      <c r="L77" s="41"/>
    </row>
    <row r="78" spans="2:63" s="9" customFormat="1" ht="29.25" customHeight="1">
      <c r="B78" s="151"/>
      <c r="C78" s="152" t="s">
        <v>170</v>
      </c>
      <c r="D78" s="153" t="s">
        <v>57</v>
      </c>
      <c r="E78" s="153" t="s">
        <v>53</v>
      </c>
      <c r="F78" s="153" t="s">
        <v>171</v>
      </c>
      <c r="G78" s="153" t="s">
        <v>172</v>
      </c>
      <c r="H78" s="153" t="s">
        <v>173</v>
      </c>
      <c r="I78" s="154" t="s">
        <v>174</v>
      </c>
      <c r="J78" s="153" t="s">
        <v>141</v>
      </c>
      <c r="K78" s="155" t="s">
        <v>175</v>
      </c>
      <c r="L78" s="151"/>
      <c r="M78" s="73" t="s">
        <v>176</v>
      </c>
      <c r="N78" s="74" t="s">
        <v>42</v>
      </c>
      <c r="O78" s="74" t="s">
        <v>177</v>
      </c>
      <c r="P78" s="74" t="s">
        <v>178</v>
      </c>
      <c r="Q78" s="74" t="s">
        <v>179</v>
      </c>
      <c r="R78" s="74" t="s">
        <v>180</v>
      </c>
      <c r="S78" s="74" t="s">
        <v>181</v>
      </c>
      <c r="T78" s="75" t="s">
        <v>182</v>
      </c>
    </row>
    <row r="79" spans="2:63" s="1" customFormat="1" ht="29.25" customHeight="1">
      <c r="B79" s="41"/>
      <c r="C79" s="77" t="s">
        <v>142</v>
      </c>
      <c r="J79" s="156">
        <f>BK79</f>
        <v>0</v>
      </c>
      <c r="L79" s="41"/>
      <c r="M79" s="76"/>
      <c r="N79" s="68"/>
      <c r="O79" s="68"/>
      <c r="P79" s="157">
        <f>P80</f>
        <v>0</v>
      </c>
      <c r="Q79" s="68"/>
      <c r="R79" s="157">
        <f>R80</f>
        <v>2.3024080000000002E-2</v>
      </c>
      <c r="S79" s="68"/>
      <c r="T79" s="158">
        <f>T80</f>
        <v>73.677055999999993</v>
      </c>
      <c r="AT79" s="24" t="s">
        <v>71</v>
      </c>
      <c r="AU79" s="24" t="s">
        <v>143</v>
      </c>
      <c r="BK79" s="159">
        <f>BK80</f>
        <v>0</v>
      </c>
    </row>
    <row r="80" spans="2:63" s="10" customFormat="1" ht="37.35" customHeight="1">
      <c r="B80" s="160"/>
      <c r="D80" s="161" t="s">
        <v>71</v>
      </c>
      <c r="E80" s="162" t="s">
        <v>183</v>
      </c>
      <c r="F80" s="162" t="s">
        <v>184</v>
      </c>
      <c r="I80" s="163"/>
      <c r="J80" s="164">
        <f>BK80</f>
        <v>0</v>
      </c>
      <c r="L80" s="160"/>
      <c r="M80" s="165"/>
      <c r="N80" s="166"/>
      <c r="O80" s="166"/>
      <c r="P80" s="167">
        <f>P81+P94</f>
        <v>0</v>
      </c>
      <c r="Q80" s="166"/>
      <c r="R80" s="167">
        <f>R81+R94</f>
        <v>2.3024080000000002E-2</v>
      </c>
      <c r="S80" s="166"/>
      <c r="T80" s="168">
        <f>T81+T94</f>
        <v>73.677055999999993</v>
      </c>
      <c r="AR80" s="161" t="s">
        <v>80</v>
      </c>
      <c r="AT80" s="169" t="s">
        <v>71</v>
      </c>
      <c r="AU80" s="169" t="s">
        <v>72</v>
      </c>
      <c r="AY80" s="161" t="s">
        <v>185</v>
      </c>
      <c r="BK80" s="170">
        <f>BK81+BK94</f>
        <v>0</v>
      </c>
    </row>
    <row r="81" spans="2:65" s="10" customFormat="1" ht="19.899999999999999" customHeight="1">
      <c r="B81" s="160"/>
      <c r="D81" s="171" t="s">
        <v>71</v>
      </c>
      <c r="E81" s="172" t="s">
        <v>274</v>
      </c>
      <c r="F81" s="172" t="s">
        <v>5679</v>
      </c>
      <c r="I81" s="163"/>
      <c r="J81" s="173">
        <f>BK81</f>
        <v>0</v>
      </c>
      <c r="L81" s="160"/>
      <c r="M81" s="165"/>
      <c r="N81" s="166"/>
      <c r="O81" s="166"/>
      <c r="P81" s="167">
        <f>SUM(P82:P93)</f>
        <v>0</v>
      </c>
      <c r="Q81" s="166"/>
      <c r="R81" s="167">
        <f>SUM(R82:R93)</f>
        <v>0</v>
      </c>
      <c r="S81" s="166"/>
      <c r="T81" s="168">
        <f>SUM(T82:T93)</f>
        <v>0</v>
      </c>
      <c r="AR81" s="161" t="s">
        <v>80</v>
      </c>
      <c r="AT81" s="169" t="s">
        <v>71</v>
      </c>
      <c r="AU81" s="169" t="s">
        <v>80</v>
      </c>
      <c r="AY81" s="161" t="s">
        <v>185</v>
      </c>
      <c r="BK81" s="170">
        <f>SUM(BK82:BK93)</f>
        <v>0</v>
      </c>
    </row>
    <row r="82" spans="2:65" s="1" customFormat="1" ht="31.5" customHeight="1">
      <c r="B82" s="174"/>
      <c r="C82" s="175" t="s">
        <v>199</v>
      </c>
      <c r="D82" s="175" t="s">
        <v>188</v>
      </c>
      <c r="E82" s="176" t="s">
        <v>5760</v>
      </c>
      <c r="F82" s="177" t="s">
        <v>5761</v>
      </c>
      <c r="G82" s="178" t="s">
        <v>232</v>
      </c>
      <c r="H82" s="179">
        <v>287.80099999999999</v>
      </c>
      <c r="I82" s="180"/>
      <c r="J82" s="181">
        <f>ROUND(I82*H82,2)</f>
        <v>0</v>
      </c>
      <c r="K82" s="177" t="s">
        <v>192</v>
      </c>
      <c r="L82" s="41"/>
      <c r="M82" s="182" t="s">
        <v>5</v>
      </c>
      <c r="N82" s="183" t="s">
        <v>43</v>
      </c>
      <c r="O82" s="42"/>
      <c r="P82" s="184">
        <f>O82*H82</f>
        <v>0</v>
      </c>
      <c r="Q82" s="184">
        <v>0</v>
      </c>
      <c r="R82" s="184">
        <f>Q82*H82</f>
        <v>0</v>
      </c>
      <c r="S82" s="184">
        <v>0</v>
      </c>
      <c r="T82" s="185">
        <f>S82*H82</f>
        <v>0</v>
      </c>
      <c r="AR82" s="24" t="s">
        <v>193</v>
      </c>
      <c r="AT82" s="24" t="s">
        <v>188</v>
      </c>
      <c r="AU82" s="24" t="s">
        <v>82</v>
      </c>
      <c r="AY82" s="24" t="s">
        <v>185</v>
      </c>
      <c r="BE82" s="186">
        <f>IF(N82="základní",J82,0)</f>
        <v>0</v>
      </c>
      <c r="BF82" s="186">
        <f>IF(N82="snížená",J82,0)</f>
        <v>0</v>
      </c>
      <c r="BG82" s="186">
        <f>IF(N82="zákl. přenesená",J82,0)</f>
        <v>0</v>
      </c>
      <c r="BH82" s="186">
        <f>IF(N82="sníž. přenesená",J82,0)</f>
        <v>0</v>
      </c>
      <c r="BI82" s="186">
        <f>IF(N82="nulová",J82,0)</f>
        <v>0</v>
      </c>
      <c r="BJ82" s="24" t="s">
        <v>80</v>
      </c>
      <c r="BK82" s="186">
        <f>ROUND(I82*H82,2)</f>
        <v>0</v>
      </c>
      <c r="BL82" s="24" t="s">
        <v>193</v>
      </c>
      <c r="BM82" s="24" t="s">
        <v>5762</v>
      </c>
    </row>
    <row r="83" spans="2:65" s="1" customFormat="1" ht="27">
      <c r="B83" s="41"/>
      <c r="D83" s="187" t="s">
        <v>195</v>
      </c>
      <c r="F83" s="188" t="s">
        <v>5763</v>
      </c>
      <c r="I83" s="189"/>
      <c r="L83" s="41"/>
      <c r="M83" s="190"/>
      <c r="N83" s="42"/>
      <c r="O83" s="42"/>
      <c r="P83" s="42"/>
      <c r="Q83" s="42"/>
      <c r="R83" s="42"/>
      <c r="S83" s="42"/>
      <c r="T83" s="70"/>
      <c r="AT83" s="24" t="s">
        <v>195</v>
      </c>
      <c r="AU83" s="24" t="s">
        <v>82</v>
      </c>
    </row>
    <row r="84" spans="2:65" s="11" customFormat="1">
      <c r="B84" s="191"/>
      <c r="D84" s="187" t="s">
        <v>197</v>
      </c>
      <c r="E84" s="192" t="s">
        <v>5</v>
      </c>
      <c r="F84" s="193" t="s">
        <v>5764</v>
      </c>
      <c r="H84" s="194">
        <v>72.77</v>
      </c>
      <c r="I84" s="195"/>
      <c r="L84" s="191"/>
      <c r="M84" s="196"/>
      <c r="N84" s="197"/>
      <c r="O84" s="197"/>
      <c r="P84" s="197"/>
      <c r="Q84" s="197"/>
      <c r="R84" s="197"/>
      <c r="S84" s="197"/>
      <c r="T84" s="198"/>
      <c r="AT84" s="192" t="s">
        <v>197</v>
      </c>
      <c r="AU84" s="192" t="s">
        <v>82</v>
      </c>
      <c r="AV84" s="11" t="s">
        <v>82</v>
      </c>
      <c r="AW84" s="11" t="s">
        <v>35</v>
      </c>
      <c r="AX84" s="11" t="s">
        <v>72</v>
      </c>
      <c r="AY84" s="192" t="s">
        <v>185</v>
      </c>
    </row>
    <row r="85" spans="2:65" s="11" customFormat="1">
      <c r="B85" s="191"/>
      <c r="D85" s="187" t="s">
        <v>197</v>
      </c>
      <c r="E85" s="192" t="s">
        <v>5</v>
      </c>
      <c r="F85" s="193" t="s">
        <v>5765</v>
      </c>
      <c r="H85" s="194">
        <v>46.8</v>
      </c>
      <c r="I85" s="195"/>
      <c r="L85" s="191"/>
      <c r="M85" s="196"/>
      <c r="N85" s="197"/>
      <c r="O85" s="197"/>
      <c r="P85" s="197"/>
      <c r="Q85" s="197"/>
      <c r="R85" s="197"/>
      <c r="S85" s="197"/>
      <c r="T85" s="198"/>
      <c r="AT85" s="192" t="s">
        <v>197</v>
      </c>
      <c r="AU85" s="192" t="s">
        <v>82</v>
      </c>
      <c r="AV85" s="11" t="s">
        <v>82</v>
      </c>
      <c r="AW85" s="11" t="s">
        <v>35</v>
      </c>
      <c r="AX85" s="11" t="s">
        <v>72</v>
      </c>
      <c r="AY85" s="192" t="s">
        <v>185</v>
      </c>
    </row>
    <row r="86" spans="2:65" s="11" customFormat="1">
      <c r="B86" s="191"/>
      <c r="D86" s="187" t="s">
        <v>197</v>
      </c>
      <c r="E86" s="192" t="s">
        <v>5</v>
      </c>
      <c r="F86" s="193" t="s">
        <v>5766</v>
      </c>
      <c r="H86" s="194">
        <v>104.685</v>
      </c>
      <c r="I86" s="195"/>
      <c r="L86" s="191"/>
      <c r="M86" s="196"/>
      <c r="N86" s="197"/>
      <c r="O86" s="197"/>
      <c r="P86" s="197"/>
      <c r="Q86" s="197"/>
      <c r="R86" s="197"/>
      <c r="S86" s="197"/>
      <c r="T86" s="198"/>
      <c r="AT86" s="192" t="s">
        <v>197</v>
      </c>
      <c r="AU86" s="192" t="s">
        <v>82</v>
      </c>
      <c r="AV86" s="11" t="s">
        <v>82</v>
      </c>
      <c r="AW86" s="11" t="s">
        <v>35</v>
      </c>
      <c r="AX86" s="11" t="s">
        <v>72</v>
      </c>
      <c r="AY86" s="192" t="s">
        <v>185</v>
      </c>
    </row>
    <row r="87" spans="2:65" s="11" customFormat="1">
      <c r="B87" s="191"/>
      <c r="D87" s="187" t="s">
        <v>197</v>
      </c>
      <c r="E87" s="192" t="s">
        <v>5</v>
      </c>
      <c r="F87" s="193" t="s">
        <v>5767</v>
      </c>
      <c r="H87" s="194">
        <v>63.545999999999999</v>
      </c>
      <c r="I87" s="195"/>
      <c r="L87" s="191"/>
      <c r="M87" s="196"/>
      <c r="N87" s="197"/>
      <c r="O87" s="197"/>
      <c r="P87" s="197"/>
      <c r="Q87" s="197"/>
      <c r="R87" s="197"/>
      <c r="S87" s="197"/>
      <c r="T87" s="198"/>
      <c r="AT87" s="192" t="s">
        <v>197</v>
      </c>
      <c r="AU87" s="192" t="s">
        <v>82</v>
      </c>
      <c r="AV87" s="11" t="s">
        <v>82</v>
      </c>
      <c r="AW87" s="11" t="s">
        <v>35</v>
      </c>
      <c r="AX87" s="11" t="s">
        <v>72</v>
      </c>
      <c r="AY87" s="192" t="s">
        <v>185</v>
      </c>
    </row>
    <row r="88" spans="2:65" s="13" customFormat="1">
      <c r="B88" s="207"/>
      <c r="D88" s="208" t="s">
        <v>197</v>
      </c>
      <c r="E88" s="209" t="s">
        <v>5</v>
      </c>
      <c r="F88" s="210" t="s">
        <v>222</v>
      </c>
      <c r="H88" s="211">
        <v>287.80099999999999</v>
      </c>
      <c r="I88" s="212"/>
      <c r="L88" s="207"/>
      <c r="M88" s="213"/>
      <c r="N88" s="214"/>
      <c r="O88" s="214"/>
      <c r="P88" s="214"/>
      <c r="Q88" s="214"/>
      <c r="R88" s="214"/>
      <c r="S88" s="214"/>
      <c r="T88" s="215"/>
      <c r="AT88" s="216" t="s">
        <v>197</v>
      </c>
      <c r="AU88" s="216" t="s">
        <v>82</v>
      </c>
      <c r="AV88" s="13" t="s">
        <v>193</v>
      </c>
      <c r="AW88" s="13" t="s">
        <v>35</v>
      </c>
      <c r="AX88" s="13" t="s">
        <v>80</v>
      </c>
      <c r="AY88" s="216" t="s">
        <v>185</v>
      </c>
    </row>
    <row r="89" spans="2:65" s="1" customFormat="1" ht="22.5" customHeight="1">
      <c r="B89" s="174"/>
      <c r="C89" s="175" t="s">
        <v>193</v>
      </c>
      <c r="D89" s="175" t="s">
        <v>188</v>
      </c>
      <c r="E89" s="176" t="s">
        <v>5768</v>
      </c>
      <c r="F89" s="177" t="s">
        <v>5769</v>
      </c>
      <c r="G89" s="178" t="s">
        <v>232</v>
      </c>
      <c r="H89" s="179">
        <v>575.60199999999998</v>
      </c>
      <c r="I89" s="180"/>
      <c r="J89" s="181">
        <f>ROUND(I89*H89,2)</f>
        <v>0</v>
      </c>
      <c r="K89" s="177" t="s">
        <v>192</v>
      </c>
      <c r="L89" s="41"/>
      <c r="M89" s="182" t="s">
        <v>5</v>
      </c>
      <c r="N89" s="183" t="s">
        <v>43</v>
      </c>
      <c r="O89" s="42"/>
      <c r="P89" s="184">
        <f>O89*H89</f>
        <v>0</v>
      </c>
      <c r="Q89" s="184">
        <v>0</v>
      </c>
      <c r="R89" s="184">
        <f>Q89*H89</f>
        <v>0</v>
      </c>
      <c r="S89" s="184">
        <v>0</v>
      </c>
      <c r="T89" s="185">
        <f>S89*H89</f>
        <v>0</v>
      </c>
      <c r="AR89" s="24" t="s">
        <v>193</v>
      </c>
      <c r="AT89" s="24" t="s">
        <v>188</v>
      </c>
      <c r="AU89" s="24" t="s">
        <v>82</v>
      </c>
      <c r="AY89" s="24" t="s">
        <v>185</v>
      </c>
      <c r="BE89" s="186">
        <f>IF(N89="základní",J89,0)</f>
        <v>0</v>
      </c>
      <c r="BF89" s="186">
        <f>IF(N89="snížená",J89,0)</f>
        <v>0</v>
      </c>
      <c r="BG89" s="186">
        <f>IF(N89="zákl. přenesená",J89,0)</f>
        <v>0</v>
      </c>
      <c r="BH89" s="186">
        <f>IF(N89="sníž. přenesená",J89,0)</f>
        <v>0</v>
      </c>
      <c r="BI89" s="186">
        <f>IF(N89="nulová",J89,0)</f>
        <v>0</v>
      </c>
      <c r="BJ89" s="24" t="s">
        <v>80</v>
      </c>
      <c r="BK89" s="186">
        <f>ROUND(I89*H89,2)</f>
        <v>0</v>
      </c>
      <c r="BL89" s="24" t="s">
        <v>193</v>
      </c>
      <c r="BM89" s="24" t="s">
        <v>5770</v>
      </c>
    </row>
    <row r="90" spans="2:65" s="11" customFormat="1">
      <c r="B90" s="191"/>
      <c r="D90" s="208" t="s">
        <v>197</v>
      </c>
      <c r="E90" s="217" t="s">
        <v>5</v>
      </c>
      <c r="F90" s="218" t="s">
        <v>5771</v>
      </c>
      <c r="H90" s="219">
        <v>575.60199999999998</v>
      </c>
      <c r="I90" s="195"/>
      <c r="L90" s="191"/>
      <c r="M90" s="196"/>
      <c r="N90" s="197"/>
      <c r="O90" s="197"/>
      <c r="P90" s="197"/>
      <c r="Q90" s="197"/>
      <c r="R90" s="197"/>
      <c r="S90" s="197"/>
      <c r="T90" s="198"/>
      <c r="AT90" s="192" t="s">
        <v>197</v>
      </c>
      <c r="AU90" s="192" t="s">
        <v>82</v>
      </c>
      <c r="AV90" s="11" t="s">
        <v>82</v>
      </c>
      <c r="AW90" s="11" t="s">
        <v>35</v>
      </c>
      <c r="AX90" s="11" t="s">
        <v>80</v>
      </c>
      <c r="AY90" s="192" t="s">
        <v>185</v>
      </c>
    </row>
    <row r="91" spans="2:65" s="1" customFormat="1" ht="31.5" customHeight="1">
      <c r="B91" s="174"/>
      <c r="C91" s="175" t="s">
        <v>274</v>
      </c>
      <c r="D91" s="175" t="s">
        <v>188</v>
      </c>
      <c r="E91" s="176" t="s">
        <v>5772</v>
      </c>
      <c r="F91" s="177" t="s">
        <v>5773</v>
      </c>
      <c r="G91" s="178" t="s">
        <v>232</v>
      </c>
      <c r="H91" s="179">
        <v>287.80099999999999</v>
      </c>
      <c r="I91" s="180"/>
      <c r="J91" s="181">
        <f>ROUND(I91*H91,2)</f>
        <v>0</v>
      </c>
      <c r="K91" s="177" t="s">
        <v>192</v>
      </c>
      <c r="L91" s="41"/>
      <c r="M91" s="182" t="s">
        <v>5</v>
      </c>
      <c r="N91" s="183" t="s">
        <v>43</v>
      </c>
      <c r="O91" s="42"/>
      <c r="P91" s="184">
        <f>O91*H91</f>
        <v>0</v>
      </c>
      <c r="Q91" s="184">
        <v>0</v>
      </c>
      <c r="R91" s="184">
        <f>Q91*H91</f>
        <v>0</v>
      </c>
      <c r="S91" s="184">
        <v>0</v>
      </c>
      <c r="T91" s="185">
        <f>S91*H91</f>
        <v>0</v>
      </c>
      <c r="AR91" s="24" t="s">
        <v>193</v>
      </c>
      <c r="AT91" s="24" t="s">
        <v>188</v>
      </c>
      <c r="AU91" s="24" t="s">
        <v>82</v>
      </c>
      <c r="AY91" s="24" t="s">
        <v>185</v>
      </c>
      <c r="BE91" s="186">
        <f>IF(N91="základní",J91,0)</f>
        <v>0</v>
      </c>
      <c r="BF91" s="186">
        <f>IF(N91="snížená",J91,0)</f>
        <v>0</v>
      </c>
      <c r="BG91" s="186">
        <f>IF(N91="zákl. přenesená",J91,0)</f>
        <v>0</v>
      </c>
      <c r="BH91" s="186">
        <f>IF(N91="sníž. přenesená",J91,0)</f>
        <v>0</v>
      </c>
      <c r="BI91" s="186">
        <f>IF(N91="nulová",J91,0)</f>
        <v>0</v>
      </c>
      <c r="BJ91" s="24" t="s">
        <v>80</v>
      </c>
      <c r="BK91" s="186">
        <f>ROUND(I91*H91,2)</f>
        <v>0</v>
      </c>
      <c r="BL91" s="24" t="s">
        <v>193</v>
      </c>
      <c r="BM91" s="24" t="s">
        <v>5774</v>
      </c>
    </row>
    <row r="92" spans="2:65" s="1" customFormat="1" ht="27">
      <c r="B92" s="41"/>
      <c r="D92" s="187" t="s">
        <v>195</v>
      </c>
      <c r="F92" s="188" t="s">
        <v>5775</v>
      </c>
      <c r="I92" s="189"/>
      <c r="L92" s="41"/>
      <c r="M92" s="190"/>
      <c r="N92" s="42"/>
      <c r="O92" s="42"/>
      <c r="P92" s="42"/>
      <c r="Q92" s="42"/>
      <c r="R92" s="42"/>
      <c r="S92" s="42"/>
      <c r="T92" s="70"/>
      <c r="AT92" s="24" t="s">
        <v>195</v>
      </c>
      <c r="AU92" s="24" t="s">
        <v>82</v>
      </c>
    </row>
    <row r="93" spans="2:65" s="11" customFormat="1">
      <c r="B93" s="191"/>
      <c r="D93" s="187" t="s">
        <v>197</v>
      </c>
      <c r="E93" s="192" t="s">
        <v>5</v>
      </c>
      <c r="F93" s="193" t="s">
        <v>5776</v>
      </c>
      <c r="H93" s="194">
        <v>287.80099999999999</v>
      </c>
      <c r="I93" s="195"/>
      <c r="L93" s="191"/>
      <c r="M93" s="196"/>
      <c r="N93" s="197"/>
      <c r="O93" s="197"/>
      <c r="P93" s="197"/>
      <c r="Q93" s="197"/>
      <c r="R93" s="197"/>
      <c r="S93" s="197"/>
      <c r="T93" s="198"/>
      <c r="AT93" s="192" t="s">
        <v>197</v>
      </c>
      <c r="AU93" s="192" t="s">
        <v>82</v>
      </c>
      <c r="AV93" s="11" t="s">
        <v>82</v>
      </c>
      <c r="AW93" s="11" t="s">
        <v>35</v>
      </c>
      <c r="AX93" s="11" t="s">
        <v>80</v>
      </c>
      <c r="AY93" s="192" t="s">
        <v>185</v>
      </c>
    </row>
    <row r="94" spans="2:65" s="10" customFormat="1" ht="29.85" customHeight="1">
      <c r="B94" s="160"/>
      <c r="D94" s="171" t="s">
        <v>71</v>
      </c>
      <c r="E94" s="172" t="s">
        <v>790</v>
      </c>
      <c r="F94" s="172" t="s">
        <v>791</v>
      </c>
      <c r="I94" s="163"/>
      <c r="J94" s="173">
        <f>BK94</f>
        <v>0</v>
      </c>
      <c r="L94" s="160"/>
      <c r="M94" s="165"/>
      <c r="N94" s="166"/>
      <c r="O94" s="166"/>
      <c r="P94" s="167">
        <f>SUM(P95:P111)</f>
        <v>0</v>
      </c>
      <c r="Q94" s="166"/>
      <c r="R94" s="167">
        <f>SUM(R95:R111)</f>
        <v>2.3024080000000002E-2</v>
      </c>
      <c r="S94" s="166"/>
      <c r="T94" s="168">
        <f>SUM(T95:T111)</f>
        <v>73.677055999999993</v>
      </c>
      <c r="AR94" s="161" t="s">
        <v>80</v>
      </c>
      <c r="AT94" s="169" t="s">
        <v>71</v>
      </c>
      <c r="AU94" s="169" t="s">
        <v>80</v>
      </c>
      <c r="AY94" s="161" t="s">
        <v>185</v>
      </c>
      <c r="BK94" s="170">
        <f>SUM(BK95:BK111)</f>
        <v>0</v>
      </c>
    </row>
    <row r="95" spans="2:65" s="1" customFormat="1" ht="31.5" customHeight="1">
      <c r="B95" s="174"/>
      <c r="C95" s="175" t="s">
        <v>82</v>
      </c>
      <c r="D95" s="175" t="s">
        <v>188</v>
      </c>
      <c r="E95" s="176" t="s">
        <v>5777</v>
      </c>
      <c r="F95" s="177" t="s">
        <v>5778</v>
      </c>
      <c r="G95" s="178" t="s">
        <v>232</v>
      </c>
      <c r="H95" s="179">
        <v>287.80099999999999</v>
      </c>
      <c r="I95" s="180"/>
      <c r="J95" s="181">
        <f>ROUND(I95*H95,2)</f>
        <v>0</v>
      </c>
      <c r="K95" s="177" t="s">
        <v>192</v>
      </c>
      <c r="L95" s="41"/>
      <c r="M95" s="182" t="s">
        <v>5</v>
      </c>
      <c r="N95" s="183" t="s">
        <v>43</v>
      </c>
      <c r="O95" s="42"/>
      <c r="P95" s="184">
        <f>O95*H95</f>
        <v>0</v>
      </c>
      <c r="Q95" s="184">
        <v>8.0000000000000007E-5</v>
      </c>
      <c r="R95" s="184">
        <f>Q95*H95</f>
        <v>2.3024080000000002E-2</v>
      </c>
      <c r="S95" s="184">
        <v>0.25600000000000001</v>
      </c>
      <c r="T95" s="185">
        <f>S95*H95</f>
        <v>73.677055999999993</v>
      </c>
      <c r="AR95" s="24" t="s">
        <v>193</v>
      </c>
      <c r="AT95" s="24" t="s">
        <v>188</v>
      </c>
      <c r="AU95" s="24" t="s">
        <v>82</v>
      </c>
      <c r="AY95" s="24" t="s">
        <v>185</v>
      </c>
      <c r="BE95" s="186">
        <f>IF(N95="základní",J95,0)</f>
        <v>0</v>
      </c>
      <c r="BF95" s="186">
        <f>IF(N95="snížená",J95,0)</f>
        <v>0</v>
      </c>
      <c r="BG95" s="186">
        <f>IF(N95="zákl. přenesená",J95,0)</f>
        <v>0</v>
      </c>
      <c r="BH95" s="186">
        <f>IF(N95="sníž. přenesená",J95,0)</f>
        <v>0</v>
      </c>
      <c r="BI95" s="186">
        <f>IF(N95="nulová",J95,0)</f>
        <v>0</v>
      </c>
      <c r="BJ95" s="24" t="s">
        <v>80</v>
      </c>
      <c r="BK95" s="186">
        <f>ROUND(I95*H95,2)</f>
        <v>0</v>
      </c>
      <c r="BL95" s="24" t="s">
        <v>193</v>
      </c>
      <c r="BM95" s="24" t="s">
        <v>5779</v>
      </c>
    </row>
    <row r="96" spans="2:65" s="1" customFormat="1" ht="216">
      <c r="B96" s="41"/>
      <c r="D96" s="187" t="s">
        <v>195</v>
      </c>
      <c r="F96" s="188" t="s">
        <v>5780</v>
      </c>
      <c r="I96" s="189"/>
      <c r="L96" s="41"/>
      <c r="M96" s="190"/>
      <c r="N96" s="42"/>
      <c r="O96" s="42"/>
      <c r="P96" s="42"/>
      <c r="Q96" s="42"/>
      <c r="R96" s="42"/>
      <c r="S96" s="42"/>
      <c r="T96" s="70"/>
      <c r="AT96" s="24" t="s">
        <v>195</v>
      </c>
      <c r="AU96" s="24" t="s">
        <v>82</v>
      </c>
    </row>
    <row r="97" spans="2:65" s="11" customFormat="1">
      <c r="B97" s="191"/>
      <c r="D97" s="187" t="s">
        <v>197</v>
      </c>
      <c r="E97" s="192" t="s">
        <v>5</v>
      </c>
      <c r="F97" s="193" t="s">
        <v>5764</v>
      </c>
      <c r="H97" s="194">
        <v>72.77</v>
      </c>
      <c r="I97" s="195"/>
      <c r="L97" s="191"/>
      <c r="M97" s="196"/>
      <c r="N97" s="197"/>
      <c r="O97" s="197"/>
      <c r="P97" s="197"/>
      <c r="Q97" s="197"/>
      <c r="R97" s="197"/>
      <c r="S97" s="197"/>
      <c r="T97" s="198"/>
      <c r="AT97" s="192" t="s">
        <v>197</v>
      </c>
      <c r="AU97" s="192" t="s">
        <v>82</v>
      </c>
      <c r="AV97" s="11" t="s">
        <v>82</v>
      </c>
      <c r="AW97" s="11" t="s">
        <v>35</v>
      </c>
      <c r="AX97" s="11" t="s">
        <v>72</v>
      </c>
      <c r="AY97" s="192" t="s">
        <v>185</v>
      </c>
    </row>
    <row r="98" spans="2:65" s="11" customFormat="1">
      <c r="B98" s="191"/>
      <c r="D98" s="187" t="s">
        <v>197</v>
      </c>
      <c r="E98" s="192" t="s">
        <v>5</v>
      </c>
      <c r="F98" s="193" t="s">
        <v>5765</v>
      </c>
      <c r="H98" s="194">
        <v>46.8</v>
      </c>
      <c r="I98" s="195"/>
      <c r="L98" s="191"/>
      <c r="M98" s="196"/>
      <c r="N98" s="197"/>
      <c r="O98" s="197"/>
      <c r="P98" s="197"/>
      <c r="Q98" s="197"/>
      <c r="R98" s="197"/>
      <c r="S98" s="197"/>
      <c r="T98" s="198"/>
      <c r="AT98" s="192" t="s">
        <v>197</v>
      </c>
      <c r="AU98" s="192" t="s">
        <v>82</v>
      </c>
      <c r="AV98" s="11" t="s">
        <v>82</v>
      </c>
      <c r="AW98" s="11" t="s">
        <v>35</v>
      </c>
      <c r="AX98" s="11" t="s">
        <v>72</v>
      </c>
      <c r="AY98" s="192" t="s">
        <v>185</v>
      </c>
    </row>
    <row r="99" spans="2:65" s="11" customFormat="1">
      <c r="B99" s="191"/>
      <c r="D99" s="187" t="s">
        <v>197</v>
      </c>
      <c r="E99" s="192" t="s">
        <v>5</v>
      </c>
      <c r="F99" s="193" t="s">
        <v>5766</v>
      </c>
      <c r="H99" s="194">
        <v>104.685</v>
      </c>
      <c r="I99" s="195"/>
      <c r="L99" s="191"/>
      <c r="M99" s="196"/>
      <c r="N99" s="197"/>
      <c r="O99" s="197"/>
      <c r="P99" s="197"/>
      <c r="Q99" s="197"/>
      <c r="R99" s="197"/>
      <c r="S99" s="197"/>
      <c r="T99" s="198"/>
      <c r="AT99" s="192" t="s">
        <v>197</v>
      </c>
      <c r="AU99" s="192" t="s">
        <v>82</v>
      </c>
      <c r="AV99" s="11" t="s">
        <v>82</v>
      </c>
      <c r="AW99" s="11" t="s">
        <v>35</v>
      </c>
      <c r="AX99" s="11" t="s">
        <v>72</v>
      </c>
      <c r="AY99" s="192" t="s">
        <v>185</v>
      </c>
    </row>
    <row r="100" spans="2:65" s="11" customFormat="1">
      <c r="B100" s="191"/>
      <c r="D100" s="187" t="s">
        <v>197</v>
      </c>
      <c r="E100" s="192" t="s">
        <v>5</v>
      </c>
      <c r="F100" s="193" t="s">
        <v>5767</v>
      </c>
      <c r="H100" s="194">
        <v>63.545999999999999</v>
      </c>
      <c r="I100" s="195"/>
      <c r="L100" s="191"/>
      <c r="M100" s="196"/>
      <c r="N100" s="197"/>
      <c r="O100" s="197"/>
      <c r="P100" s="197"/>
      <c r="Q100" s="197"/>
      <c r="R100" s="197"/>
      <c r="S100" s="197"/>
      <c r="T100" s="198"/>
      <c r="AT100" s="192" t="s">
        <v>197</v>
      </c>
      <c r="AU100" s="192" t="s">
        <v>82</v>
      </c>
      <c r="AV100" s="11" t="s">
        <v>82</v>
      </c>
      <c r="AW100" s="11" t="s">
        <v>35</v>
      </c>
      <c r="AX100" s="11" t="s">
        <v>72</v>
      </c>
      <c r="AY100" s="192" t="s">
        <v>185</v>
      </c>
    </row>
    <row r="101" spans="2:65" s="13" customFormat="1">
      <c r="B101" s="207"/>
      <c r="D101" s="208" t="s">
        <v>197</v>
      </c>
      <c r="E101" s="209" t="s">
        <v>5</v>
      </c>
      <c r="F101" s="210" t="s">
        <v>222</v>
      </c>
      <c r="H101" s="211">
        <v>287.80099999999999</v>
      </c>
      <c r="I101" s="212"/>
      <c r="L101" s="207"/>
      <c r="M101" s="213"/>
      <c r="N101" s="214"/>
      <c r="O101" s="214"/>
      <c r="P101" s="214"/>
      <c r="Q101" s="214"/>
      <c r="R101" s="214"/>
      <c r="S101" s="214"/>
      <c r="T101" s="215"/>
      <c r="AT101" s="216" t="s">
        <v>197</v>
      </c>
      <c r="AU101" s="216" t="s">
        <v>82</v>
      </c>
      <c r="AV101" s="13" t="s">
        <v>193</v>
      </c>
      <c r="AW101" s="13" t="s">
        <v>35</v>
      </c>
      <c r="AX101" s="13" t="s">
        <v>80</v>
      </c>
      <c r="AY101" s="216" t="s">
        <v>185</v>
      </c>
    </row>
    <row r="102" spans="2:65" s="1" customFormat="1" ht="22.5" customHeight="1">
      <c r="B102" s="174"/>
      <c r="C102" s="175" t="s">
        <v>80</v>
      </c>
      <c r="D102" s="175" t="s">
        <v>188</v>
      </c>
      <c r="E102" s="176" t="s">
        <v>5704</v>
      </c>
      <c r="F102" s="177" t="s">
        <v>5705</v>
      </c>
      <c r="G102" s="178" t="s">
        <v>376</v>
      </c>
      <c r="H102" s="179">
        <v>13.5</v>
      </c>
      <c r="I102" s="180"/>
      <c r="J102" s="181">
        <f>ROUND(I102*H102,2)</f>
        <v>0</v>
      </c>
      <c r="K102" s="177" t="s">
        <v>192</v>
      </c>
      <c r="L102" s="41"/>
      <c r="M102" s="182" t="s">
        <v>5</v>
      </c>
      <c r="N102" s="183" t="s">
        <v>43</v>
      </c>
      <c r="O102" s="42"/>
      <c r="P102" s="184">
        <f>O102*H102</f>
        <v>0</v>
      </c>
      <c r="Q102" s="184">
        <v>0</v>
      </c>
      <c r="R102" s="184">
        <f>Q102*H102</f>
        <v>0</v>
      </c>
      <c r="S102" s="184">
        <v>0</v>
      </c>
      <c r="T102" s="185">
        <f>S102*H102</f>
        <v>0</v>
      </c>
      <c r="AR102" s="24" t="s">
        <v>193</v>
      </c>
      <c r="AT102" s="24" t="s">
        <v>188</v>
      </c>
      <c r="AU102" s="24" t="s">
        <v>82</v>
      </c>
      <c r="AY102" s="24" t="s">
        <v>185</v>
      </c>
      <c r="BE102" s="186">
        <f>IF(N102="základní",J102,0)</f>
        <v>0</v>
      </c>
      <c r="BF102" s="186">
        <f>IF(N102="snížená",J102,0)</f>
        <v>0</v>
      </c>
      <c r="BG102" s="186">
        <f>IF(N102="zákl. přenesená",J102,0)</f>
        <v>0</v>
      </c>
      <c r="BH102" s="186">
        <f>IF(N102="sníž. přenesená",J102,0)</f>
        <v>0</v>
      </c>
      <c r="BI102" s="186">
        <f>IF(N102="nulová",J102,0)</f>
        <v>0</v>
      </c>
      <c r="BJ102" s="24" t="s">
        <v>80</v>
      </c>
      <c r="BK102" s="186">
        <f>ROUND(I102*H102,2)</f>
        <v>0</v>
      </c>
      <c r="BL102" s="24" t="s">
        <v>193</v>
      </c>
      <c r="BM102" s="24" t="s">
        <v>5781</v>
      </c>
    </row>
    <row r="103" spans="2:65" s="1" customFormat="1" ht="27">
      <c r="B103" s="41"/>
      <c r="D103" s="187" t="s">
        <v>195</v>
      </c>
      <c r="F103" s="188" t="s">
        <v>5707</v>
      </c>
      <c r="I103" s="189"/>
      <c r="L103" s="41"/>
      <c r="M103" s="190"/>
      <c r="N103" s="42"/>
      <c r="O103" s="42"/>
      <c r="P103" s="42"/>
      <c r="Q103" s="42"/>
      <c r="R103" s="42"/>
      <c r="S103" s="42"/>
      <c r="T103" s="70"/>
      <c r="AT103" s="24" t="s">
        <v>195</v>
      </c>
      <c r="AU103" s="24" t="s">
        <v>82</v>
      </c>
    </row>
    <row r="104" spans="2:65" s="11" customFormat="1">
      <c r="B104" s="191"/>
      <c r="D104" s="208" t="s">
        <v>197</v>
      </c>
      <c r="E104" s="217" t="s">
        <v>5</v>
      </c>
      <c r="F104" s="218" t="s">
        <v>5782</v>
      </c>
      <c r="H104" s="219">
        <v>13.5</v>
      </c>
      <c r="I104" s="195"/>
      <c r="L104" s="191"/>
      <c r="M104" s="196"/>
      <c r="N104" s="197"/>
      <c r="O104" s="197"/>
      <c r="P104" s="197"/>
      <c r="Q104" s="197"/>
      <c r="R104" s="197"/>
      <c r="S104" s="197"/>
      <c r="T104" s="198"/>
      <c r="AT104" s="192" t="s">
        <v>197</v>
      </c>
      <c r="AU104" s="192" t="s">
        <v>82</v>
      </c>
      <c r="AV104" s="11" t="s">
        <v>82</v>
      </c>
      <c r="AW104" s="11" t="s">
        <v>35</v>
      </c>
      <c r="AX104" s="11" t="s">
        <v>80</v>
      </c>
      <c r="AY104" s="192" t="s">
        <v>185</v>
      </c>
    </row>
    <row r="105" spans="2:65" s="1" customFormat="1" ht="31.5" customHeight="1">
      <c r="B105" s="174"/>
      <c r="C105" s="175" t="s">
        <v>282</v>
      </c>
      <c r="D105" s="175" t="s">
        <v>188</v>
      </c>
      <c r="E105" s="176" t="s">
        <v>5783</v>
      </c>
      <c r="F105" s="177" t="s">
        <v>5784</v>
      </c>
      <c r="G105" s="178" t="s">
        <v>191</v>
      </c>
      <c r="H105" s="179">
        <v>73.677000000000007</v>
      </c>
      <c r="I105" s="180"/>
      <c r="J105" s="181">
        <f>ROUND(I105*H105,2)</f>
        <v>0</v>
      </c>
      <c r="K105" s="177" t="s">
        <v>192</v>
      </c>
      <c r="L105" s="41"/>
      <c r="M105" s="182" t="s">
        <v>5</v>
      </c>
      <c r="N105" s="183" t="s">
        <v>43</v>
      </c>
      <c r="O105" s="42"/>
      <c r="P105" s="184">
        <f>O105*H105</f>
        <v>0</v>
      </c>
      <c r="Q105" s="184">
        <v>0</v>
      </c>
      <c r="R105" s="184">
        <f>Q105*H105</f>
        <v>0</v>
      </c>
      <c r="S105" s="184">
        <v>0</v>
      </c>
      <c r="T105" s="185">
        <f>S105*H105</f>
        <v>0</v>
      </c>
      <c r="AR105" s="24" t="s">
        <v>193</v>
      </c>
      <c r="AT105" s="24" t="s">
        <v>188</v>
      </c>
      <c r="AU105" s="24" t="s">
        <v>82</v>
      </c>
      <c r="AY105" s="24" t="s">
        <v>185</v>
      </c>
      <c r="BE105" s="186">
        <f>IF(N105="základní",J105,0)</f>
        <v>0</v>
      </c>
      <c r="BF105" s="186">
        <f>IF(N105="snížená",J105,0)</f>
        <v>0</v>
      </c>
      <c r="BG105" s="186">
        <f>IF(N105="zákl. přenesená",J105,0)</f>
        <v>0</v>
      </c>
      <c r="BH105" s="186">
        <f>IF(N105="sníž. přenesená",J105,0)</f>
        <v>0</v>
      </c>
      <c r="BI105" s="186">
        <f>IF(N105="nulová",J105,0)</f>
        <v>0</v>
      </c>
      <c r="BJ105" s="24" t="s">
        <v>80</v>
      </c>
      <c r="BK105" s="186">
        <f>ROUND(I105*H105,2)</f>
        <v>0</v>
      </c>
      <c r="BL105" s="24" t="s">
        <v>193</v>
      </c>
      <c r="BM105" s="24" t="s">
        <v>5785</v>
      </c>
    </row>
    <row r="106" spans="2:65" s="1" customFormat="1" ht="94.5">
      <c r="B106" s="41"/>
      <c r="D106" s="208" t="s">
        <v>195</v>
      </c>
      <c r="F106" s="220" t="s">
        <v>5786</v>
      </c>
      <c r="I106" s="189"/>
      <c r="L106" s="41"/>
      <c r="M106" s="190"/>
      <c r="N106" s="42"/>
      <c r="O106" s="42"/>
      <c r="P106" s="42"/>
      <c r="Q106" s="42"/>
      <c r="R106" s="42"/>
      <c r="S106" s="42"/>
      <c r="T106" s="70"/>
      <c r="AT106" s="24" t="s">
        <v>195</v>
      </c>
      <c r="AU106" s="24" t="s">
        <v>82</v>
      </c>
    </row>
    <row r="107" spans="2:65" s="1" customFormat="1" ht="31.5" customHeight="1">
      <c r="B107" s="174"/>
      <c r="C107" s="175" t="s">
        <v>290</v>
      </c>
      <c r="D107" s="175" t="s">
        <v>188</v>
      </c>
      <c r="E107" s="176" t="s">
        <v>5787</v>
      </c>
      <c r="F107" s="177" t="s">
        <v>5788</v>
      </c>
      <c r="G107" s="178" t="s">
        <v>191</v>
      </c>
      <c r="H107" s="179">
        <v>1399.8630000000001</v>
      </c>
      <c r="I107" s="180"/>
      <c r="J107" s="181">
        <f>ROUND(I107*H107,2)</f>
        <v>0</v>
      </c>
      <c r="K107" s="177" t="s">
        <v>192</v>
      </c>
      <c r="L107" s="41"/>
      <c r="M107" s="182" t="s">
        <v>5</v>
      </c>
      <c r="N107" s="183" t="s">
        <v>43</v>
      </c>
      <c r="O107" s="42"/>
      <c r="P107" s="184">
        <f>O107*H107</f>
        <v>0</v>
      </c>
      <c r="Q107" s="184">
        <v>0</v>
      </c>
      <c r="R107" s="184">
        <f>Q107*H107</f>
        <v>0</v>
      </c>
      <c r="S107" s="184">
        <v>0</v>
      </c>
      <c r="T107" s="185">
        <f>S107*H107</f>
        <v>0</v>
      </c>
      <c r="AR107" s="24" t="s">
        <v>193</v>
      </c>
      <c r="AT107" s="24" t="s">
        <v>188</v>
      </c>
      <c r="AU107" s="24" t="s">
        <v>82</v>
      </c>
      <c r="AY107" s="24" t="s">
        <v>185</v>
      </c>
      <c r="BE107" s="186">
        <f>IF(N107="základní",J107,0)</f>
        <v>0</v>
      </c>
      <c r="BF107" s="186">
        <f>IF(N107="snížená",J107,0)</f>
        <v>0</v>
      </c>
      <c r="BG107" s="186">
        <f>IF(N107="zákl. přenesená",J107,0)</f>
        <v>0</v>
      </c>
      <c r="BH107" s="186">
        <f>IF(N107="sníž. přenesená",J107,0)</f>
        <v>0</v>
      </c>
      <c r="BI107" s="186">
        <f>IF(N107="nulová",J107,0)</f>
        <v>0</v>
      </c>
      <c r="BJ107" s="24" t="s">
        <v>80</v>
      </c>
      <c r="BK107" s="186">
        <f>ROUND(I107*H107,2)</f>
        <v>0</v>
      </c>
      <c r="BL107" s="24" t="s">
        <v>193</v>
      </c>
      <c r="BM107" s="24" t="s">
        <v>5789</v>
      </c>
    </row>
    <row r="108" spans="2:65" s="1" customFormat="1" ht="94.5">
      <c r="B108" s="41"/>
      <c r="D108" s="187" t="s">
        <v>195</v>
      </c>
      <c r="F108" s="188" t="s">
        <v>5786</v>
      </c>
      <c r="I108" s="189"/>
      <c r="L108" s="41"/>
      <c r="M108" s="190"/>
      <c r="N108" s="42"/>
      <c r="O108" s="42"/>
      <c r="P108" s="42"/>
      <c r="Q108" s="42"/>
      <c r="R108" s="42"/>
      <c r="S108" s="42"/>
      <c r="T108" s="70"/>
      <c r="AT108" s="24" t="s">
        <v>195</v>
      </c>
      <c r="AU108" s="24" t="s">
        <v>82</v>
      </c>
    </row>
    <row r="109" spans="2:65" s="11" customFormat="1">
      <c r="B109" s="191"/>
      <c r="D109" s="208" t="s">
        <v>197</v>
      </c>
      <c r="E109" s="217" t="s">
        <v>5</v>
      </c>
      <c r="F109" s="218" t="s">
        <v>5790</v>
      </c>
      <c r="H109" s="219">
        <v>1399.8630000000001</v>
      </c>
      <c r="I109" s="195"/>
      <c r="L109" s="191"/>
      <c r="M109" s="196"/>
      <c r="N109" s="197"/>
      <c r="O109" s="197"/>
      <c r="P109" s="197"/>
      <c r="Q109" s="197"/>
      <c r="R109" s="197"/>
      <c r="S109" s="197"/>
      <c r="T109" s="198"/>
      <c r="AT109" s="192" t="s">
        <v>197</v>
      </c>
      <c r="AU109" s="192" t="s">
        <v>82</v>
      </c>
      <c r="AV109" s="11" t="s">
        <v>82</v>
      </c>
      <c r="AW109" s="11" t="s">
        <v>35</v>
      </c>
      <c r="AX109" s="11" t="s">
        <v>80</v>
      </c>
      <c r="AY109" s="192" t="s">
        <v>185</v>
      </c>
    </row>
    <row r="110" spans="2:65" s="1" customFormat="1" ht="22.5" customHeight="1">
      <c r="B110" s="174"/>
      <c r="C110" s="175" t="s">
        <v>261</v>
      </c>
      <c r="D110" s="175" t="s">
        <v>188</v>
      </c>
      <c r="E110" s="176" t="s">
        <v>3113</v>
      </c>
      <c r="F110" s="177" t="s">
        <v>3114</v>
      </c>
      <c r="G110" s="178" t="s">
        <v>191</v>
      </c>
      <c r="H110" s="179">
        <v>73.677000000000007</v>
      </c>
      <c r="I110" s="180"/>
      <c r="J110" s="181">
        <f>ROUND(I110*H110,2)</f>
        <v>0</v>
      </c>
      <c r="K110" s="177" t="s">
        <v>192</v>
      </c>
      <c r="L110" s="41"/>
      <c r="M110" s="182" t="s">
        <v>5</v>
      </c>
      <c r="N110" s="183" t="s">
        <v>43</v>
      </c>
      <c r="O110" s="42"/>
      <c r="P110" s="184">
        <f>O110*H110</f>
        <v>0</v>
      </c>
      <c r="Q110" s="184">
        <v>0</v>
      </c>
      <c r="R110" s="184">
        <f>Q110*H110</f>
        <v>0</v>
      </c>
      <c r="S110" s="184">
        <v>0</v>
      </c>
      <c r="T110" s="185">
        <f>S110*H110</f>
        <v>0</v>
      </c>
      <c r="AR110" s="24" t="s">
        <v>193</v>
      </c>
      <c r="AT110" s="24" t="s">
        <v>188</v>
      </c>
      <c r="AU110" s="24" t="s">
        <v>82</v>
      </c>
      <c r="AY110" s="24" t="s">
        <v>185</v>
      </c>
      <c r="BE110" s="186">
        <f>IF(N110="základní",J110,0)</f>
        <v>0</v>
      </c>
      <c r="BF110" s="186">
        <f>IF(N110="snížená",J110,0)</f>
        <v>0</v>
      </c>
      <c r="BG110" s="186">
        <f>IF(N110="zákl. přenesená",J110,0)</f>
        <v>0</v>
      </c>
      <c r="BH110" s="186">
        <f>IF(N110="sníž. přenesená",J110,0)</f>
        <v>0</v>
      </c>
      <c r="BI110" s="186">
        <f>IF(N110="nulová",J110,0)</f>
        <v>0</v>
      </c>
      <c r="BJ110" s="24" t="s">
        <v>80</v>
      </c>
      <c r="BK110" s="186">
        <f>ROUND(I110*H110,2)</f>
        <v>0</v>
      </c>
      <c r="BL110" s="24" t="s">
        <v>193</v>
      </c>
      <c r="BM110" s="24" t="s">
        <v>5791</v>
      </c>
    </row>
    <row r="111" spans="2:65" s="1" customFormat="1" ht="67.5">
      <c r="B111" s="41"/>
      <c r="D111" s="187" t="s">
        <v>195</v>
      </c>
      <c r="F111" s="188" t="s">
        <v>1475</v>
      </c>
      <c r="I111" s="189"/>
      <c r="L111" s="41"/>
      <c r="M111" s="256"/>
      <c r="N111" s="237"/>
      <c r="O111" s="237"/>
      <c r="P111" s="237"/>
      <c r="Q111" s="237"/>
      <c r="R111" s="237"/>
      <c r="S111" s="237"/>
      <c r="T111" s="257"/>
      <c r="AT111" s="24" t="s">
        <v>195</v>
      </c>
      <c r="AU111" s="24" t="s">
        <v>82</v>
      </c>
    </row>
    <row r="112" spans="2:65" s="1" customFormat="1" ht="6.95" customHeight="1">
      <c r="B112" s="56"/>
      <c r="C112" s="57"/>
      <c r="D112" s="57"/>
      <c r="E112" s="57"/>
      <c r="F112" s="57"/>
      <c r="G112" s="57"/>
      <c r="H112" s="57"/>
      <c r="I112" s="127"/>
      <c r="J112" s="57"/>
      <c r="K112" s="57"/>
      <c r="L112" s="41"/>
    </row>
  </sheetData>
  <autoFilter ref="C78:K111"/>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124</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5792</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ROUND(J81,2)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ROUND(SUM(BE81:BE116), 2)</f>
        <v>0</v>
      </c>
      <c r="G30" s="42"/>
      <c r="H30" s="42"/>
      <c r="I30" s="119">
        <v>0.21</v>
      </c>
      <c r="J30" s="118">
        <f>ROUND(ROUND((SUM(BE81:BE116)), 2)*I30, 2)</f>
        <v>0</v>
      </c>
      <c r="K30" s="45"/>
    </row>
    <row r="31" spans="2:11" s="1" customFormat="1" ht="14.45" customHeight="1">
      <c r="B31" s="41"/>
      <c r="C31" s="42"/>
      <c r="D31" s="42"/>
      <c r="E31" s="49" t="s">
        <v>44</v>
      </c>
      <c r="F31" s="118">
        <f>ROUND(SUM(BF81:BF116), 2)</f>
        <v>0</v>
      </c>
      <c r="G31" s="42"/>
      <c r="H31" s="42"/>
      <c r="I31" s="119">
        <v>0.15</v>
      </c>
      <c r="J31" s="118">
        <f>ROUND(ROUND((SUM(BF81:BF116)), 2)*I31, 2)</f>
        <v>0</v>
      </c>
      <c r="K31" s="45"/>
    </row>
    <row r="32" spans="2:11" s="1" customFormat="1" ht="14.45" hidden="1" customHeight="1">
      <c r="B32" s="41"/>
      <c r="C32" s="42"/>
      <c r="D32" s="42"/>
      <c r="E32" s="49" t="s">
        <v>45</v>
      </c>
      <c r="F32" s="118">
        <f>ROUND(SUM(BG81:BG116), 2)</f>
        <v>0</v>
      </c>
      <c r="G32" s="42"/>
      <c r="H32" s="42"/>
      <c r="I32" s="119">
        <v>0.21</v>
      </c>
      <c r="J32" s="118">
        <v>0</v>
      </c>
      <c r="K32" s="45"/>
    </row>
    <row r="33" spans="2:11" s="1" customFormat="1" ht="14.45" hidden="1" customHeight="1">
      <c r="B33" s="41"/>
      <c r="C33" s="42"/>
      <c r="D33" s="42"/>
      <c r="E33" s="49" t="s">
        <v>46</v>
      </c>
      <c r="F33" s="118">
        <f>ROUND(SUM(BH81:BH116), 2)</f>
        <v>0</v>
      </c>
      <c r="G33" s="42"/>
      <c r="H33" s="42"/>
      <c r="I33" s="119">
        <v>0.15</v>
      </c>
      <c r="J33" s="118">
        <v>0</v>
      </c>
      <c r="K33" s="45"/>
    </row>
    <row r="34" spans="2:11" s="1" customFormat="1" ht="14.45" hidden="1" customHeight="1">
      <c r="B34" s="41"/>
      <c r="C34" s="42"/>
      <c r="D34" s="42"/>
      <c r="E34" s="49" t="s">
        <v>47</v>
      </c>
      <c r="F34" s="118">
        <f>ROUND(SUM(BI81:BI116),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11.5 - Tartanová plocha pro hrací hřiště</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J81</f>
        <v>0</v>
      </c>
      <c r="K56" s="45"/>
      <c r="AU56" s="24" t="s">
        <v>143</v>
      </c>
    </row>
    <row r="57" spans="2:47" s="7" customFormat="1" ht="24.95" customHeight="1">
      <c r="B57" s="135"/>
      <c r="C57" s="136"/>
      <c r="D57" s="137" t="s">
        <v>144</v>
      </c>
      <c r="E57" s="138"/>
      <c r="F57" s="138"/>
      <c r="G57" s="138"/>
      <c r="H57" s="138"/>
      <c r="I57" s="139"/>
      <c r="J57" s="140">
        <f>J82</f>
        <v>0</v>
      </c>
      <c r="K57" s="141"/>
    </row>
    <row r="58" spans="2:47" s="8" customFormat="1" ht="19.899999999999999" customHeight="1">
      <c r="B58" s="142"/>
      <c r="C58" s="143"/>
      <c r="D58" s="144" t="s">
        <v>2348</v>
      </c>
      <c r="E58" s="145"/>
      <c r="F58" s="145"/>
      <c r="G58" s="145"/>
      <c r="H58" s="145"/>
      <c r="I58" s="146"/>
      <c r="J58" s="147">
        <f>J83</f>
        <v>0</v>
      </c>
      <c r="K58" s="148"/>
    </row>
    <row r="59" spans="2:47" s="8" customFormat="1" ht="19.899999999999999" customHeight="1">
      <c r="B59" s="142"/>
      <c r="C59" s="143"/>
      <c r="D59" s="144" t="s">
        <v>5666</v>
      </c>
      <c r="E59" s="145"/>
      <c r="F59" s="145"/>
      <c r="G59" s="145"/>
      <c r="H59" s="145"/>
      <c r="I59" s="146"/>
      <c r="J59" s="147">
        <f>J102</f>
        <v>0</v>
      </c>
      <c r="K59" s="148"/>
    </row>
    <row r="60" spans="2:47" s="8" customFormat="1" ht="19.899999999999999" customHeight="1">
      <c r="B60" s="142"/>
      <c r="C60" s="143"/>
      <c r="D60" s="144" t="s">
        <v>149</v>
      </c>
      <c r="E60" s="145"/>
      <c r="F60" s="145"/>
      <c r="G60" s="145"/>
      <c r="H60" s="145"/>
      <c r="I60" s="146"/>
      <c r="J60" s="147">
        <f>J109</f>
        <v>0</v>
      </c>
      <c r="K60" s="148"/>
    </row>
    <row r="61" spans="2:47" s="8" customFormat="1" ht="19.899999999999999" customHeight="1">
      <c r="B61" s="142"/>
      <c r="C61" s="143"/>
      <c r="D61" s="144" t="s">
        <v>153</v>
      </c>
      <c r="E61" s="145"/>
      <c r="F61" s="145"/>
      <c r="G61" s="145"/>
      <c r="H61" s="145"/>
      <c r="I61" s="146"/>
      <c r="J61" s="147">
        <f>J114</f>
        <v>0</v>
      </c>
      <c r="K61" s="148"/>
    </row>
    <row r="62" spans="2:47" s="1" customFormat="1" ht="21.75" customHeight="1">
      <c r="B62" s="41"/>
      <c r="C62" s="42"/>
      <c r="D62" s="42"/>
      <c r="E62" s="42"/>
      <c r="F62" s="42"/>
      <c r="G62" s="42"/>
      <c r="H62" s="42"/>
      <c r="I62" s="106"/>
      <c r="J62" s="42"/>
      <c r="K62" s="45"/>
    </row>
    <row r="63" spans="2:47" s="1" customFormat="1" ht="6.95" customHeight="1">
      <c r="B63" s="56"/>
      <c r="C63" s="57"/>
      <c r="D63" s="57"/>
      <c r="E63" s="57"/>
      <c r="F63" s="57"/>
      <c r="G63" s="57"/>
      <c r="H63" s="57"/>
      <c r="I63" s="127"/>
      <c r="J63" s="57"/>
      <c r="K63" s="58"/>
    </row>
    <row r="67" spans="2:20" s="1" customFormat="1" ht="6.95" customHeight="1">
      <c r="B67" s="59"/>
      <c r="C67" s="60"/>
      <c r="D67" s="60"/>
      <c r="E67" s="60"/>
      <c r="F67" s="60"/>
      <c r="G67" s="60"/>
      <c r="H67" s="60"/>
      <c r="I67" s="128"/>
      <c r="J67" s="60"/>
      <c r="K67" s="60"/>
      <c r="L67" s="41"/>
    </row>
    <row r="68" spans="2:20" s="1" customFormat="1" ht="36.950000000000003" customHeight="1">
      <c r="B68" s="41"/>
      <c r="C68" s="61" t="s">
        <v>169</v>
      </c>
      <c r="L68" s="41"/>
    </row>
    <row r="69" spans="2:20" s="1" customFormat="1" ht="6.95" customHeight="1">
      <c r="B69" s="41"/>
      <c r="L69" s="41"/>
    </row>
    <row r="70" spans="2:20" s="1" customFormat="1" ht="14.45" customHeight="1">
      <c r="B70" s="41"/>
      <c r="C70" s="63" t="s">
        <v>19</v>
      </c>
      <c r="L70" s="41"/>
    </row>
    <row r="71" spans="2:20" s="1" customFormat="1" ht="22.5" customHeight="1">
      <c r="B71" s="41"/>
      <c r="E71" s="373" t="str">
        <f>E7</f>
        <v>Dostavba ZŠ Charlotty Masarykové</v>
      </c>
      <c r="F71" s="374"/>
      <c r="G71" s="374"/>
      <c r="H71" s="374"/>
      <c r="L71" s="41"/>
    </row>
    <row r="72" spans="2:20" s="1" customFormat="1" ht="14.45" customHeight="1">
      <c r="B72" s="41"/>
      <c r="C72" s="63" t="s">
        <v>137</v>
      </c>
      <c r="L72" s="41"/>
    </row>
    <row r="73" spans="2:20" s="1" customFormat="1" ht="23.25" customHeight="1">
      <c r="B73" s="41"/>
      <c r="E73" s="354" t="str">
        <f>E9</f>
        <v>11.5 - Tartanová plocha pro hrací hřiště</v>
      </c>
      <c r="F73" s="375"/>
      <c r="G73" s="375"/>
      <c r="H73" s="375"/>
      <c r="L73" s="41"/>
    </row>
    <row r="74" spans="2:20" s="1" customFormat="1" ht="6.95" customHeight="1">
      <c r="B74" s="41"/>
      <c r="L74" s="41"/>
    </row>
    <row r="75" spans="2:20" s="1" customFormat="1" ht="18" customHeight="1">
      <c r="B75" s="41"/>
      <c r="C75" s="63" t="s">
        <v>23</v>
      </c>
      <c r="F75" s="149" t="str">
        <f>F12</f>
        <v>Starochuchelská 240/38, Praha - Velká Chuchle</v>
      </c>
      <c r="I75" s="150" t="s">
        <v>25</v>
      </c>
      <c r="J75" s="67" t="str">
        <f>IF(J12="","",J12)</f>
        <v>11.1.2018</v>
      </c>
      <c r="L75" s="41"/>
    </row>
    <row r="76" spans="2:20" s="1" customFormat="1" ht="6.95" customHeight="1">
      <c r="B76" s="41"/>
      <c r="L76" s="41"/>
    </row>
    <row r="77" spans="2:20" s="1" customFormat="1" ht="15">
      <c r="B77" s="41"/>
      <c r="C77" s="63" t="s">
        <v>27</v>
      </c>
      <c r="F77" s="149" t="str">
        <f>E15</f>
        <v>MČ Praha Velká Chuchle</v>
      </c>
      <c r="I77" s="150" t="s">
        <v>33</v>
      </c>
      <c r="J77" s="149" t="str">
        <f>E21</f>
        <v xml:space="preserve"> </v>
      </c>
      <c r="L77" s="41"/>
    </row>
    <row r="78" spans="2:20" s="1" customFormat="1" ht="14.45" customHeight="1">
      <c r="B78" s="41"/>
      <c r="C78" s="63" t="s">
        <v>31</v>
      </c>
      <c r="F78" s="149" t="str">
        <f>IF(E18="","",E18)</f>
        <v/>
      </c>
      <c r="L78" s="41"/>
    </row>
    <row r="79" spans="2:20" s="1" customFormat="1" ht="10.35" customHeight="1">
      <c r="B79" s="41"/>
      <c r="L79" s="41"/>
    </row>
    <row r="80" spans="2:20" s="9" customFormat="1" ht="29.25" customHeight="1">
      <c r="B80" s="151"/>
      <c r="C80" s="152" t="s">
        <v>170</v>
      </c>
      <c r="D80" s="153" t="s">
        <v>57</v>
      </c>
      <c r="E80" s="153" t="s">
        <v>53</v>
      </c>
      <c r="F80" s="153" t="s">
        <v>171</v>
      </c>
      <c r="G80" s="153" t="s">
        <v>172</v>
      </c>
      <c r="H80" s="153" t="s">
        <v>173</v>
      </c>
      <c r="I80" s="154" t="s">
        <v>174</v>
      </c>
      <c r="J80" s="153" t="s">
        <v>141</v>
      </c>
      <c r="K80" s="155" t="s">
        <v>175</v>
      </c>
      <c r="L80" s="151"/>
      <c r="M80" s="73" t="s">
        <v>176</v>
      </c>
      <c r="N80" s="74" t="s">
        <v>42</v>
      </c>
      <c r="O80" s="74" t="s">
        <v>177</v>
      </c>
      <c r="P80" s="74" t="s">
        <v>178</v>
      </c>
      <c r="Q80" s="74" t="s">
        <v>179</v>
      </c>
      <c r="R80" s="74" t="s">
        <v>180</v>
      </c>
      <c r="S80" s="74" t="s">
        <v>181</v>
      </c>
      <c r="T80" s="75" t="s">
        <v>182</v>
      </c>
    </row>
    <row r="81" spans="2:65" s="1" customFormat="1" ht="29.25" customHeight="1">
      <c r="B81" s="41"/>
      <c r="C81" s="77" t="s">
        <v>142</v>
      </c>
      <c r="J81" s="156">
        <f>BK81</f>
        <v>0</v>
      </c>
      <c r="L81" s="41"/>
      <c r="M81" s="76"/>
      <c r="N81" s="68"/>
      <c r="O81" s="68"/>
      <c r="P81" s="157">
        <f>P82</f>
        <v>0</v>
      </c>
      <c r="Q81" s="68"/>
      <c r="R81" s="157">
        <f>R82</f>
        <v>15.140061499999998</v>
      </c>
      <c r="S81" s="68"/>
      <c r="T81" s="158">
        <f>T82</f>
        <v>0</v>
      </c>
      <c r="AT81" s="24" t="s">
        <v>71</v>
      </c>
      <c r="AU81" s="24" t="s">
        <v>143</v>
      </c>
      <c r="BK81" s="159">
        <f>BK82</f>
        <v>0</v>
      </c>
    </row>
    <row r="82" spans="2:65" s="10" customFormat="1" ht="37.35" customHeight="1">
      <c r="B82" s="160"/>
      <c r="D82" s="161" t="s">
        <v>71</v>
      </c>
      <c r="E82" s="162" t="s">
        <v>183</v>
      </c>
      <c r="F82" s="162" t="s">
        <v>184</v>
      </c>
      <c r="I82" s="163"/>
      <c r="J82" s="164">
        <f>BK82</f>
        <v>0</v>
      </c>
      <c r="L82" s="160"/>
      <c r="M82" s="165"/>
      <c r="N82" s="166"/>
      <c r="O82" s="166"/>
      <c r="P82" s="167">
        <f>P83+P102+P109+P114</f>
        <v>0</v>
      </c>
      <c r="Q82" s="166"/>
      <c r="R82" s="167">
        <f>R83+R102+R109+R114</f>
        <v>15.140061499999998</v>
      </c>
      <c r="S82" s="166"/>
      <c r="T82" s="168">
        <f>T83+T102+T109+T114</f>
        <v>0</v>
      </c>
      <c r="AR82" s="161" t="s">
        <v>80</v>
      </c>
      <c r="AT82" s="169" t="s">
        <v>71</v>
      </c>
      <c r="AU82" s="169" t="s">
        <v>72</v>
      </c>
      <c r="AY82" s="161" t="s">
        <v>185</v>
      </c>
      <c r="BK82" s="170">
        <f>BK83+BK102+BK109+BK114</f>
        <v>0</v>
      </c>
    </row>
    <row r="83" spans="2:65" s="10" customFormat="1" ht="19.899999999999999" customHeight="1">
      <c r="B83" s="160"/>
      <c r="D83" s="171" t="s">
        <v>71</v>
      </c>
      <c r="E83" s="172" t="s">
        <v>80</v>
      </c>
      <c r="F83" s="172" t="s">
        <v>2358</v>
      </c>
      <c r="I83" s="163"/>
      <c r="J83" s="173">
        <f>BK83</f>
        <v>0</v>
      </c>
      <c r="L83" s="160"/>
      <c r="M83" s="165"/>
      <c r="N83" s="166"/>
      <c r="O83" s="166"/>
      <c r="P83" s="167">
        <f>SUM(P84:P101)</f>
        <v>0</v>
      </c>
      <c r="Q83" s="166"/>
      <c r="R83" s="167">
        <f>SUM(R84:R101)</f>
        <v>0</v>
      </c>
      <c r="S83" s="166"/>
      <c r="T83" s="168">
        <f>SUM(T84:T101)</f>
        <v>0</v>
      </c>
      <c r="AR83" s="161" t="s">
        <v>80</v>
      </c>
      <c r="AT83" s="169" t="s">
        <v>71</v>
      </c>
      <c r="AU83" s="169" t="s">
        <v>80</v>
      </c>
      <c r="AY83" s="161" t="s">
        <v>185</v>
      </c>
      <c r="BK83" s="170">
        <f>SUM(BK84:BK101)</f>
        <v>0</v>
      </c>
    </row>
    <row r="84" spans="2:65" s="1" customFormat="1" ht="31.5" customHeight="1">
      <c r="B84" s="174"/>
      <c r="C84" s="175" t="s">
        <v>80</v>
      </c>
      <c r="D84" s="175" t="s">
        <v>188</v>
      </c>
      <c r="E84" s="176" t="s">
        <v>2371</v>
      </c>
      <c r="F84" s="177" t="s">
        <v>2372</v>
      </c>
      <c r="G84" s="178" t="s">
        <v>203</v>
      </c>
      <c r="H84" s="179">
        <v>58.969000000000001</v>
      </c>
      <c r="I84" s="180"/>
      <c r="J84" s="181">
        <f>ROUND(I84*H84,2)</f>
        <v>0</v>
      </c>
      <c r="K84" s="177" t="s">
        <v>192</v>
      </c>
      <c r="L84" s="41"/>
      <c r="M84" s="182" t="s">
        <v>5</v>
      </c>
      <c r="N84" s="183" t="s">
        <v>43</v>
      </c>
      <c r="O84" s="42"/>
      <c r="P84" s="184">
        <f>O84*H84</f>
        <v>0</v>
      </c>
      <c r="Q84" s="184">
        <v>0</v>
      </c>
      <c r="R84" s="184">
        <f>Q84*H84</f>
        <v>0</v>
      </c>
      <c r="S84" s="184">
        <v>0</v>
      </c>
      <c r="T84" s="185">
        <f>S84*H84</f>
        <v>0</v>
      </c>
      <c r="AR84" s="24" t="s">
        <v>193</v>
      </c>
      <c r="AT84" s="24" t="s">
        <v>188</v>
      </c>
      <c r="AU84" s="24" t="s">
        <v>82</v>
      </c>
      <c r="AY84" s="24" t="s">
        <v>185</v>
      </c>
      <c r="BE84" s="186">
        <f>IF(N84="základní",J84,0)</f>
        <v>0</v>
      </c>
      <c r="BF84" s="186">
        <f>IF(N84="snížená",J84,0)</f>
        <v>0</v>
      </c>
      <c r="BG84" s="186">
        <f>IF(N84="zákl. přenesená",J84,0)</f>
        <v>0</v>
      </c>
      <c r="BH84" s="186">
        <f>IF(N84="sníž. přenesená",J84,0)</f>
        <v>0</v>
      </c>
      <c r="BI84" s="186">
        <f>IF(N84="nulová",J84,0)</f>
        <v>0</v>
      </c>
      <c r="BJ84" s="24" t="s">
        <v>80</v>
      </c>
      <c r="BK84" s="186">
        <f>ROUND(I84*H84,2)</f>
        <v>0</v>
      </c>
      <c r="BL84" s="24" t="s">
        <v>193</v>
      </c>
      <c r="BM84" s="24" t="s">
        <v>5793</v>
      </c>
    </row>
    <row r="85" spans="2:65" s="1" customFormat="1" ht="94.5">
      <c r="B85" s="41"/>
      <c r="D85" s="187" t="s">
        <v>195</v>
      </c>
      <c r="F85" s="188" t="s">
        <v>2374</v>
      </c>
      <c r="I85" s="189"/>
      <c r="L85" s="41"/>
      <c r="M85" s="190"/>
      <c r="N85" s="42"/>
      <c r="O85" s="42"/>
      <c r="P85" s="42"/>
      <c r="Q85" s="42"/>
      <c r="R85" s="42"/>
      <c r="S85" s="42"/>
      <c r="T85" s="70"/>
      <c r="AT85" s="24" t="s">
        <v>195</v>
      </c>
      <c r="AU85" s="24" t="s">
        <v>82</v>
      </c>
    </row>
    <row r="86" spans="2:65" s="11" customFormat="1">
      <c r="B86" s="191"/>
      <c r="D86" s="208" t="s">
        <v>197</v>
      </c>
      <c r="E86" s="217" t="s">
        <v>5</v>
      </c>
      <c r="F86" s="218" t="s">
        <v>5794</v>
      </c>
      <c r="H86" s="219">
        <v>58.969000000000001</v>
      </c>
      <c r="I86" s="195"/>
      <c r="L86" s="191"/>
      <c r="M86" s="196"/>
      <c r="N86" s="197"/>
      <c r="O86" s="197"/>
      <c r="P86" s="197"/>
      <c r="Q86" s="197"/>
      <c r="R86" s="197"/>
      <c r="S86" s="197"/>
      <c r="T86" s="198"/>
      <c r="AT86" s="192" t="s">
        <v>197</v>
      </c>
      <c r="AU86" s="192" t="s">
        <v>82</v>
      </c>
      <c r="AV86" s="11" t="s">
        <v>82</v>
      </c>
      <c r="AW86" s="11" t="s">
        <v>35</v>
      </c>
      <c r="AX86" s="11" t="s">
        <v>80</v>
      </c>
      <c r="AY86" s="192" t="s">
        <v>185</v>
      </c>
    </row>
    <row r="87" spans="2:65" s="1" customFormat="1" ht="44.25" customHeight="1">
      <c r="B87" s="174"/>
      <c r="C87" s="175" t="s">
        <v>82</v>
      </c>
      <c r="D87" s="175" t="s">
        <v>188</v>
      </c>
      <c r="E87" s="176" t="s">
        <v>2375</v>
      </c>
      <c r="F87" s="177" t="s">
        <v>2376</v>
      </c>
      <c r="G87" s="178" t="s">
        <v>203</v>
      </c>
      <c r="H87" s="179">
        <v>58.969000000000001</v>
      </c>
      <c r="I87" s="180"/>
      <c r="J87" s="181">
        <f>ROUND(I87*H87,2)</f>
        <v>0</v>
      </c>
      <c r="K87" s="177" t="s">
        <v>192</v>
      </c>
      <c r="L87" s="41"/>
      <c r="M87" s="182" t="s">
        <v>5</v>
      </c>
      <c r="N87" s="183" t="s">
        <v>43</v>
      </c>
      <c r="O87" s="42"/>
      <c r="P87" s="184">
        <f>O87*H87</f>
        <v>0</v>
      </c>
      <c r="Q87" s="184">
        <v>0</v>
      </c>
      <c r="R87" s="184">
        <f>Q87*H87</f>
        <v>0</v>
      </c>
      <c r="S87" s="184">
        <v>0</v>
      </c>
      <c r="T87" s="185">
        <f>S87*H87</f>
        <v>0</v>
      </c>
      <c r="AR87" s="24" t="s">
        <v>193</v>
      </c>
      <c r="AT87" s="24" t="s">
        <v>188</v>
      </c>
      <c r="AU87" s="24" t="s">
        <v>82</v>
      </c>
      <c r="AY87" s="24" t="s">
        <v>185</v>
      </c>
      <c r="BE87" s="186">
        <f>IF(N87="základní",J87,0)</f>
        <v>0</v>
      </c>
      <c r="BF87" s="186">
        <f>IF(N87="snížená",J87,0)</f>
        <v>0</v>
      </c>
      <c r="BG87" s="186">
        <f>IF(N87="zákl. přenesená",J87,0)</f>
        <v>0</v>
      </c>
      <c r="BH87" s="186">
        <f>IF(N87="sníž. přenesená",J87,0)</f>
        <v>0</v>
      </c>
      <c r="BI87" s="186">
        <f>IF(N87="nulová",J87,0)</f>
        <v>0</v>
      </c>
      <c r="BJ87" s="24" t="s">
        <v>80</v>
      </c>
      <c r="BK87" s="186">
        <f>ROUND(I87*H87,2)</f>
        <v>0</v>
      </c>
      <c r="BL87" s="24" t="s">
        <v>193</v>
      </c>
      <c r="BM87" s="24" t="s">
        <v>5795</v>
      </c>
    </row>
    <row r="88" spans="2:65" s="1" customFormat="1" ht="94.5">
      <c r="B88" s="41"/>
      <c r="D88" s="187" t="s">
        <v>195</v>
      </c>
      <c r="F88" s="188" t="s">
        <v>2374</v>
      </c>
      <c r="I88" s="189"/>
      <c r="L88" s="41"/>
      <c r="M88" s="190"/>
      <c r="N88" s="42"/>
      <c r="O88" s="42"/>
      <c r="P88" s="42"/>
      <c r="Q88" s="42"/>
      <c r="R88" s="42"/>
      <c r="S88" s="42"/>
      <c r="T88" s="70"/>
      <c r="AT88" s="24" t="s">
        <v>195</v>
      </c>
      <c r="AU88" s="24" t="s">
        <v>82</v>
      </c>
    </row>
    <row r="89" spans="2:65" s="11" customFormat="1">
      <c r="B89" s="191"/>
      <c r="D89" s="208" t="s">
        <v>197</v>
      </c>
      <c r="E89" s="217" t="s">
        <v>5</v>
      </c>
      <c r="F89" s="218" t="s">
        <v>5796</v>
      </c>
      <c r="H89" s="219">
        <v>58.969000000000001</v>
      </c>
      <c r="I89" s="195"/>
      <c r="L89" s="191"/>
      <c r="M89" s="196"/>
      <c r="N89" s="197"/>
      <c r="O89" s="197"/>
      <c r="P89" s="197"/>
      <c r="Q89" s="197"/>
      <c r="R89" s="197"/>
      <c r="S89" s="197"/>
      <c r="T89" s="198"/>
      <c r="AT89" s="192" t="s">
        <v>197</v>
      </c>
      <c r="AU89" s="192" t="s">
        <v>82</v>
      </c>
      <c r="AV89" s="11" t="s">
        <v>82</v>
      </c>
      <c r="AW89" s="11" t="s">
        <v>35</v>
      </c>
      <c r="AX89" s="11" t="s">
        <v>80</v>
      </c>
      <c r="AY89" s="192" t="s">
        <v>185</v>
      </c>
    </row>
    <row r="90" spans="2:65" s="1" customFormat="1" ht="44.25" customHeight="1">
      <c r="B90" s="174"/>
      <c r="C90" s="175" t="s">
        <v>199</v>
      </c>
      <c r="D90" s="175" t="s">
        <v>188</v>
      </c>
      <c r="E90" s="176" t="s">
        <v>2479</v>
      </c>
      <c r="F90" s="177" t="s">
        <v>2394</v>
      </c>
      <c r="G90" s="178" t="s">
        <v>203</v>
      </c>
      <c r="H90" s="179">
        <v>58.969000000000001</v>
      </c>
      <c r="I90" s="180"/>
      <c r="J90" s="181">
        <f>ROUND(I90*H90,2)</f>
        <v>0</v>
      </c>
      <c r="K90" s="177" t="s">
        <v>192</v>
      </c>
      <c r="L90" s="41"/>
      <c r="M90" s="182" t="s">
        <v>5</v>
      </c>
      <c r="N90" s="183" t="s">
        <v>43</v>
      </c>
      <c r="O90" s="42"/>
      <c r="P90" s="184">
        <f>O90*H90</f>
        <v>0</v>
      </c>
      <c r="Q90" s="184">
        <v>0</v>
      </c>
      <c r="R90" s="184">
        <f>Q90*H90</f>
        <v>0</v>
      </c>
      <c r="S90" s="184">
        <v>0</v>
      </c>
      <c r="T90" s="185">
        <f>S90*H90</f>
        <v>0</v>
      </c>
      <c r="AR90" s="24" t="s">
        <v>193</v>
      </c>
      <c r="AT90" s="24" t="s">
        <v>188</v>
      </c>
      <c r="AU90" s="24" t="s">
        <v>82</v>
      </c>
      <c r="AY90" s="24" t="s">
        <v>185</v>
      </c>
      <c r="BE90" s="186">
        <f>IF(N90="základní",J90,0)</f>
        <v>0</v>
      </c>
      <c r="BF90" s="186">
        <f>IF(N90="snížená",J90,0)</f>
        <v>0</v>
      </c>
      <c r="BG90" s="186">
        <f>IF(N90="zákl. přenesená",J90,0)</f>
        <v>0</v>
      </c>
      <c r="BH90" s="186">
        <f>IF(N90="sníž. přenesená",J90,0)</f>
        <v>0</v>
      </c>
      <c r="BI90" s="186">
        <f>IF(N90="nulová",J90,0)</f>
        <v>0</v>
      </c>
      <c r="BJ90" s="24" t="s">
        <v>80</v>
      </c>
      <c r="BK90" s="186">
        <f>ROUND(I90*H90,2)</f>
        <v>0</v>
      </c>
      <c r="BL90" s="24" t="s">
        <v>193</v>
      </c>
      <c r="BM90" s="24" t="s">
        <v>5797</v>
      </c>
    </row>
    <row r="91" spans="2:65" s="1" customFormat="1" ht="189">
      <c r="B91" s="41"/>
      <c r="D91" s="187" t="s">
        <v>195</v>
      </c>
      <c r="F91" s="188" t="s">
        <v>2481</v>
      </c>
      <c r="I91" s="189"/>
      <c r="L91" s="41"/>
      <c r="M91" s="190"/>
      <c r="N91" s="42"/>
      <c r="O91" s="42"/>
      <c r="P91" s="42"/>
      <c r="Q91" s="42"/>
      <c r="R91" s="42"/>
      <c r="S91" s="42"/>
      <c r="T91" s="70"/>
      <c r="AT91" s="24" t="s">
        <v>195</v>
      </c>
      <c r="AU91" s="24" t="s">
        <v>82</v>
      </c>
    </row>
    <row r="92" spans="2:65" s="11" customFormat="1">
      <c r="B92" s="191"/>
      <c r="D92" s="208" t="s">
        <v>197</v>
      </c>
      <c r="E92" s="217" t="s">
        <v>5</v>
      </c>
      <c r="F92" s="218" t="s">
        <v>5796</v>
      </c>
      <c r="H92" s="219">
        <v>58.969000000000001</v>
      </c>
      <c r="I92" s="195"/>
      <c r="L92" s="191"/>
      <c r="M92" s="196"/>
      <c r="N92" s="197"/>
      <c r="O92" s="197"/>
      <c r="P92" s="197"/>
      <c r="Q92" s="197"/>
      <c r="R92" s="197"/>
      <c r="S92" s="197"/>
      <c r="T92" s="198"/>
      <c r="AT92" s="192" t="s">
        <v>197</v>
      </c>
      <c r="AU92" s="192" t="s">
        <v>82</v>
      </c>
      <c r="AV92" s="11" t="s">
        <v>82</v>
      </c>
      <c r="AW92" s="11" t="s">
        <v>35</v>
      </c>
      <c r="AX92" s="11" t="s">
        <v>80</v>
      </c>
      <c r="AY92" s="192" t="s">
        <v>185</v>
      </c>
    </row>
    <row r="93" spans="2:65" s="1" customFormat="1" ht="31.5" customHeight="1">
      <c r="B93" s="174"/>
      <c r="C93" s="175" t="s">
        <v>193</v>
      </c>
      <c r="D93" s="175" t="s">
        <v>188</v>
      </c>
      <c r="E93" s="176" t="s">
        <v>2504</v>
      </c>
      <c r="F93" s="177" t="s">
        <v>2505</v>
      </c>
      <c r="G93" s="178" t="s">
        <v>203</v>
      </c>
      <c r="H93" s="179">
        <v>58.969000000000001</v>
      </c>
      <c r="I93" s="180"/>
      <c r="J93" s="181">
        <f>ROUND(I93*H93,2)</f>
        <v>0</v>
      </c>
      <c r="K93" s="177" t="s">
        <v>192</v>
      </c>
      <c r="L93" s="41"/>
      <c r="M93" s="182" t="s">
        <v>5</v>
      </c>
      <c r="N93" s="183" t="s">
        <v>43</v>
      </c>
      <c r="O93" s="42"/>
      <c r="P93" s="184">
        <f>O93*H93</f>
        <v>0</v>
      </c>
      <c r="Q93" s="184">
        <v>0</v>
      </c>
      <c r="R93" s="184">
        <f>Q93*H93</f>
        <v>0</v>
      </c>
      <c r="S93" s="184">
        <v>0</v>
      </c>
      <c r="T93" s="185">
        <f>S93*H93</f>
        <v>0</v>
      </c>
      <c r="AR93" s="24" t="s">
        <v>193</v>
      </c>
      <c r="AT93" s="24" t="s">
        <v>188</v>
      </c>
      <c r="AU93" s="24" t="s">
        <v>82</v>
      </c>
      <c r="AY93" s="24" t="s">
        <v>185</v>
      </c>
      <c r="BE93" s="186">
        <f>IF(N93="základní",J93,0)</f>
        <v>0</v>
      </c>
      <c r="BF93" s="186">
        <f>IF(N93="snížená",J93,0)</f>
        <v>0</v>
      </c>
      <c r="BG93" s="186">
        <f>IF(N93="zákl. přenesená",J93,0)</f>
        <v>0</v>
      </c>
      <c r="BH93" s="186">
        <f>IF(N93="sníž. přenesená",J93,0)</f>
        <v>0</v>
      </c>
      <c r="BI93" s="186">
        <f>IF(N93="nulová",J93,0)</f>
        <v>0</v>
      </c>
      <c r="BJ93" s="24" t="s">
        <v>80</v>
      </c>
      <c r="BK93" s="186">
        <f>ROUND(I93*H93,2)</f>
        <v>0</v>
      </c>
      <c r="BL93" s="24" t="s">
        <v>193</v>
      </c>
      <c r="BM93" s="24" t="s">
        <v>5798</v>
      </c>
    </row>
    <row r="94" spans="2:65" s="1" customFormat="1" ht="148.5">
      <c r="B94" s="41"/>
      <c r="D94" s="187" t="s">
        <v>195</v>
      </c>
      <c r="F94" s="188" t="s">
        <v>2399</v>
      </c>
      <c r="I94" s="189"/>
      <c r="L94" s="41"/>
      <c r="M94" s="190"/>
      <c r="N94" s="42"/>
      <c r="O94" s="42"/>
      <c r="P94" s="42"/>
      <c r="Q94" s="42"/>
      <c r="R94" s="42"/>
      <c r="S94" s="42"/>
      <c r="T94" s="70"/>
      <c r="AT94" s="24" t="s">
        <v>195</v>
      </c>
      <c r="AU94" s="24" t="s">
        <v>82</v>
      </c>
    </row>
    <row r="95" spans="2:65" s="11" customFormat="1">
      <c r="B95" s="191"/>
      <c r="D95" s="208" t="s">
        <v>197</v>
      </c>
      <c r="E95" s="217" t="s">
        <v>5</v>
      </c>
      <c r="F95" s="218" t="s">
        <v>5796</v>
      </c>
      <c r="H95" s="219">
        <v>58.969000000000001</v>
      </c>
      <c r="I95" s="195"/>
      <c r="L95" s="191"/>
      <c r="M95" s="196"/>
      <c r="N95" s="197"/>
      <c r="O95" s="197"/>
      <c r="P95" s="197"/>
      <c r="Q95" s="197"/>
      <c r="R95" s="197"/>
      <c r="S95" s="197"/>
      <c r="T95" s="198"/>
      <c r="AT95" s="192" t="s">
        <v>197</v>
      </c>
      <c r="AU95" s="192" t="s">
        <v>82</v>
      </c>
      <c r="AV95" s="11" t="s">
        <v>82</v>
      </c>
      <c r="AW95" s="11" t="s">
        <v>35</v>
      </c>
      <c r="AX95" s="11" t="s">
        <v>80</v>
      </c>
      <c r="AY95" s="192" t="s">
        <v>185</v>
      </c>
    </row>
    <row r="96" spans="2:65" s="1" customFormat="1" ht="22.5" customHeight="1">
      <c r="B96" s="174"/>
      <c r="C96" s="175" t="s">
        <v>274</v>
      </c>
      <c r="D96" s="175" t="s">
        <v>188</v>
      </c>
      <c r="E96" s="176" t="s">
        <v>2482</v>
      </c>
      <c r="F96" s="177" t="s">
        <v>2401</v>
      </c>
      <c r="G96" s="178" t="s">
        <v>203</v>
      </c>
      <c r="H96" s="179">
        <v>58.969000000000001</v>
      </c>
      <c r="I96" s="180"/>
      <c r="J96" s="181">
        <f>ROUND(I96*H96,2)</f>
        <v>0</v>
      </c>
      <c r="K96" s="177" t="s">
        <v>192</v>
      </c>
      <c r="L96" s="41"/>
      <c r="M96" s="182" t="s">
        <v>5</v>
      </c>
      <c r="N96" s="183" t="s">
        <v>43</v>
      </c>
      <c r="O96" s="42"/>
      <c r="P96" s="184">
        <f>O96*H96</f>
        <v>0</v>
      </c>
      <c r="Q96" s="184">
        <v>0</v>
      </c>
      <c r="R96" s="184">
        <f>Q96*H96</f>
        <v>0</v>
      </c>
      <c r="S96" s="184">
        <v>0</v>
      </c>
      <c r="T96" s="185">
        <f>S96*H96</f>
        <v>0</v>
      </c>
      <c r="AR96" s="24" t="s">
        <v>193</v>
      </c>
      <c r="AT96" s="24" t="s">
        <v>188</v>
      </c>
      <c r="AU96" s="24" t="s">
        <v>82</v>
      </c>
      <c r="AY96" s="24" t="s">
        <v>185</v>
      </c>
      <c r="BE96" s="186">
        <f>IF(N96="základní",J96,0)</f>
        <v>0</v>
      </c>
      <c r="BF96" s="186">
        <f>IF(N96="snížená",J96,0)</f>
        <v>0</v>
      </c>
      <c r="BG96" s="186">
        <f>IF(N96="zákl. přenesená",J96,0)</f>
        <v>0</v>
      </c>
      <c r="BH96" s="186">
        <f>IF(N96="sníž. přenesená",J96,0)</f>
        <v>0</v>
      </c>
      <c r="BI96" s="186">
        <f>IF(N96="nulová",J96,0)</f>
        <v>0</v>
      </c>
      <c r="BJ96" s="24" t="s">
        <v>80</v>
      </c>
      <c r="BK96" s="186">
        <f>ROUND(I96*H96,2)</f>
        <v>0</v>
      </c>
      <c r="BL96" s="24" t="s">
        <v>193</v>
      </c>
      <c r="BM96" s="24" t="s">
        <v>5799</v>
      </c>
    </row>
    <row r="97" spans="2:65" s="1" customFormat="1" ht="297">
      <c r="B97" s="41"/>
      <c r="D97" s="187" t="s">
        <v>195</v>
      </c>
      <c r="F97" s="188" t="s">
        <v>2484</v>
      </c>
      <c r="I97" s="189"/>
      <c r="L97" s="41"/>
      <c r="M97" s="190"/>
      <c r="N97" s="42"/>
      <c r="O97" s="42"/>
      <c r="P97" s="42"/>
      <c r="Q97" s="42"/>
      <c r="R97" s="42"/>
      <c r="S97" s="42"/>
      <c r="T97" s="70"/>
      <c r="AT97" s="24" t="s">
        <v>195</v>
      </c>
      <c r="AU97" s="24" t="s">
        <v>82</v>
      </c>
    </row>
    <row r="98" spans="2:65" s="11" customFormat="1">
      <c r="B98" s="191"/>
      <c r="D98" s="208" t="s">
        <v>197</v>
      </c>
      <c r="E98" s="217" t="s">
        <v>5</v>
      </c>
      <c r="F98" s="218" t="s">
        <v>5796</v>
      </c>
      <c r="H98" s="219">
        <v>58.969000000000001</v>
      </c>
      <c r="I98" s="195"/>
      <c r="L98" s="191"/>
      <c r="M98" s="196"/>
      <c r="N98" s="197"/>
      <c r="O98" s="197"/>
      <c r="P98" s="197"/>
      <c r="Q98" s="197"/>
      <c r="R98" s="197"/>
      <c r="S98" s="197"/>
      <c r="T98" s="198"/>
      <c r="AT98" s="192" t="s">
        <v>197</v>
      </c>
      <c r="AU98" s="192" t="s">
        <v>82</v>
      </c>
      <c r="AV98" s="11" t="s">
        <v>82</v>
      </c>
      <c r="AW98" s="11" t="s">
        <v>35</v>
      </c>
      <c r="AX98" s="11" t="s">
        <v>80</v>
      </c>
      <c r="AY98" s="192" t="s">
        <v>185</v>
      </c>
    </row>
    <row r="99" spans="2:65" s="1" customFormat="1" ht="22.5" customHeight="1">
      <c r="B99" s="174"/>
      <c r="C99" s="175" t="s">
        <v>282</v>
      </c>
      <c r="D99" s="175" t="s">
        <v>188</v>
      </c>
      <c r="E99" s="176" t="s">
        <v>2485</v>
      </c>
      <c r="F99" s="177" t="s">
        <v>2404</v>
      </c>
      <c r="G99" s="178" t="s">
        <v>191</v>
      </c>
      <c r="H99" s="179">
        <v>106.14400000000001</v>
      </c>
      <c r="I99" s="180"/>
      <c r="J99" s="181">
        <f>ROUND(I99*H99,2)</f>
        <v>0</v>
      </c>
      <c r="K99" s="177" t="s">
        <v>192</v>
      </c>
      <c r="L99" s="41"/>
      <c r="M99" s="182" t="s">
        <v>5</v>
      </c>
      <c r="N99" s="183" t="s">
        <v>43</v>
      </c>
      <c r="O99" s="42"/>
      <c r="P99" s="184">
        <f>O99*H99</f>
        <v>0</v>
      </c>
      <c r="Q99" s="184">
        <v>0</v>
      </c>
      <c r="R99" s="184">
        <f>Q99*H99</f>
        <v>0</v>
      </c>
      <c r="S99" s="184">
        <v>0</v>
      </c>
      <c r="T99" s="185">
        <f>S99*H99</f>
        <v>0</v>
      </c>
      <c r="AR99" s="24" t="s">
        <v>193</v>
      </c>
      <c r="AT99" s="24" t="s">
        <v>188</v>
      </c>
      <c r="AU99" s="24" t="s">
        <v>82</v>
      </c>
      <c r="AY99" s="24" t="s">
        <v>185</v>
      </c>
      <c r="BE99" s="186">
        <f>IF(N99="základní",J99,0)</f>
        <v>0</v>
      </c>
      <c r="BF99" s="186">
        <f>IF(N99="snížená",J99,0)</f>
        <v>0</v>
      </c>
      <c r="BG99" s="186">
        <f>IF(N99="zákl. přenesená",J99,0)</f>
        <v>0</v>
      </c>
      <c r="BH99" s="186">
        <f>IF(N99="sníž. přenesená",J99,0)</f>
        <v>0</v>
      </c>
      <c r="BI99" s="186">
        <f>IF(N99="nulová",J99,0)</f>
        <v>0</v>
      </c>
      <c r="BJ99" s="24" t="s">
        <v>80</v>
      </c>
      <c r="BK99" s="186">
        <f>ROUND(I99*H99,2)</f>
        <v>0</v>
      </c>
      <c r="BL99" s="24" t="s">
        <v>193</v>
      </c>
      <c r="BM99" s="24" t="s">
        <v>5800</v>
      </c>
    </row>
    <row r="100" spans="2:65" s="1" customFormat="1" ht="297">
      <c r="B100" s="41"/>
      <c r="D100" s="187" t="s">
        <v>195</v>
      </c>
      <c r="F100" s="188" t="s">
        <v>2484</v>
      </c>
      <c r="I100" s="189"/>
      <c r="L100" s="41"/>
      <c r="M100" s="190"/>
      <c r="N100" s="42"/>
      <c r="O100" s="42"/>
      <c r="P100" s="42"/>
      <c r="Q100" s="42"/>
      <c r="R100" s="42"/>
      <c r="S100" s="42"/>
      <c r="T100" s="70"/>
      <c r="AT100" s="24" t="s">
        <v>195</v>
      </c>
      <c r="AU100" s="24" t="s">
        <v>82</v>
      </c>
    </row>
    <row r="101" spans="2:65" s="11" customFormat="1">
      <c r="B101" s="191"/>
      <c r="D101" s="187" t="s">
        <v>197</v>
      </c>
      <c r="E101" s="192" t="s">
        <v>5</v>
      </c>
      <c r="F101" s="193" t="s">
        <v>5801</v>
      </c>
      <c r="H101" s="194">
        <v>106.14400000000001</v>
      </c>
      <c r="I101" s="195"/>
      <c r="L101" s="191"/>
      <c r="M101" s="196"/>
      <c r="N101" s="197"/>
      <c r="O101" s="197"/>
      <c r="P101" s="197"/>
      <c r="Q101" s="197"/>
      <c r="R101" s="197"/>
      <c r="S101" s="197"/>
      <c r="T101" s="198"/>
      <c r="AT101" s="192" t="s">
        <v>197</v>
      </c>
      <c r="AU101" s="192" t="s">
        <v>82</v>
      </c>
      <c r="AV101" s="11" t="s">
        <v>82</v>
      </c>
      <c r="AW101" s="11" t="s">
        <v>35</v>
      </c>
      <c r="AX101" s="11" t="s">
        <v>80</v>
      </c>
      <c r="AY101" s="192" t="s">
        <v>185</v>
      </c>
    </row>
    <row r="102" spans="2:65" s="10" customFormat="1" ht="29.85" customHeight="1">
      <c r="B102" s="160"/>
      <c r="D102" s="171" t="s">
        <v>71</v>
      </c>
      <c r="E102" s="172" t="s">
        <v>274</v>
      </c>
      <c r="F102" s="172" t="s">
        <v>5679</v>
      </c>
      <c r="I102" s="163"/>
      <c r="J102" s="173">
        <f>BK102</f>
        <v>0</v>
      </c>
      <c r="L102" s="160"/>
      <c r="M102" s="165"/>
      <c r="N102" s="166"/>
      <c r="O102" s="166"/>
      <c r="P102" s="167">
        <f>SUM(P103:P108)</f>
        <v>0</v>
      </c>
      <c r="Q102" s="166"/>
      <c r="R102" s="167">
        <f>SUM(R103:R108)</f>
        <v>4.1278300000000003</v>
      </c>
      <c r="S102" s="166"/>
      <c r="T102" s="168">
        <f>SUM(T103:T108)</f>
        <v>0</v>
      </c>
      <c r="AR102" s="161" t="s">
        <v>80</v>
      </c>
      <c r="AT102" s="169" t="s">
        <v>71</v>
      </c>
      <c r="AU102" s="169" t="s">
        <v>80</v>
      </c>
      <c r="AY102" s="161" t="s">
        <v>185</v>
      </c>
      <c r="BK102" s="170">
        <f>SUM(BK103:BK108)</f>
        <v>0</v>
      </c>
    </row>
    <row r="103" spans="2:65" s="1" customFormat="1" ht="31.5" customHeight="1">
      <c r="B103" s="174"/>
      <c r="C103" s="175" t="s">
        <v>290</v>
      </c>
      <c r="D103" s="175" t="s">
        <v>188</v>
      </c>
      <c r="E103" s="176" t="s">
        <v>5718</v>
      </c>
      <c r="F103" s="177" t="s">
        <v>5719</v>
      </c>
      <c r="G103" s="178" t="s">
        <v>232</v>
      </c>
      <c r="H103" s="179">
        <v>117.938</v>
      </c>
      <c r="I103" s="180"/>
      <c r="J103" s="181">
        <f>ROUND(I103*H103,2)</f>
        <v>0</v>
      </c>
      <c r="K103" s="177" t="s">
        <v>192</v>
      </c>
      <c r="L103" s="41"/>
      <c r="M103" s="182" t="s">
        <v>5</v>
      </c>
      <c r="N103" s="183" t="s">
        <v>43</v>
      </c>
      <c r="O103" s="42"/>
      <c r="P103" s="184">
        <f>O103*H103</f>
        <v>0</v>
      </c>
      <c r="Q103" s="184">
        <v>0</v>
      </c>
      <c r="R103" s="184">
        <f>Q103*H103</f>
        <v>0</v>
      </c>
      <c r="S103" s="184">
        <v>0</v>
      </c>
      <c r="T103" s="185">
        <f>S103*H103</f>
        <v>0</v>
      </c>
      <c r="AR103" s="24" t="s">
        <v>193</v>
      </c>
      <c r="AT103" s="24" t="s">
        <v>188</v>
      </c>
      <c r="AU103" s="24" t="s">
        <v>82</v>
      </c>
      <c r="AY103" s="24" t="s">
        <v>185</v>
      </c>
      <c r="BE103" s="186">
        <f>IF(N103="základní",J103,0)</f>
        <v>0</v>
      </c>
      <c r="BF103" s="186">
        <f>IF(N103="snížená",J103,0)</f>
        <v>0</v>
      </c>
      <c r="BG103" s="186">
        <f>IF(N103="zákl. přenesená",J103,0)</f>
        <v>0</v>
      </c>
      <c r="BH103" s="186">
        <f>IF(N103="sníž. přenesená",J103,0)</f>
        <v>0</v>
      </c>
      <c r="BI103" s="186">
        <f>IF(N103="nulová",J103,0)</f>
        <v>0</v>
      </c>
      <c r="BJ103" s="24" t="s">
        <v>80</v>
      </c>
      <c r="BK103" s="186">
        <f>ROUND(I103*H103,2)</f>
        <v>0</v>
      </c>
      <c r="BL103" s="24" t="s">
        <v>193</v>
      </c>
      <c r="BM103" s="24" t="s">
        <v>5802</v>
      </c>
    </row>
    <row r="104" spans="2:65" s="11" customFormat="1">
      <c r="B104" s="191"/>
      <c r="D104" s="208" t="s">
        <v>197</v>
      </c>
      <c r="E104" s="217" t="s">
        <v>5</v>
      </c>
      <c r="F104" s="218" t="s">
        <v>5803</v>
      </c>
      <c r="H104" s="219">
        <v>117.938</v>
      </c>
      <c r="I104" s="195"/>
      <c r="L104" s="191"/>
      <c r="M104" s="196"/>
      <c r="N104" s="197"/>
      <c r="O104" s="197"/>
      <c r="P104" s="197"/>
      <c r="Q104" s="197"/>
      <c r="R104" s="197"/>
      <c r="S104" s="197"/>
      <c r="T104" s="198"/>
      <c r="AT104" s="192" t="s">
        <v>197</v>
      </c>
      <c r="AU104" s="192" t="s">
        <v>82</v>
      </c>
      <c r="AV104" s="11" t="s">
        <v>82</v>
      </c>
      <c r="AW104" s="11" t="s">
        <v>35</v>
      </c>
      <c r="AX104" s="11" t="s">
        <v>80</v>
      </c>
      <c r="AY104" s="192" t="s">
        <v>185</v>
      </c>
    </row>
    <row r="105" spans="2:65" s="1" customFormat="1" ht="22.5" customHeight="1">
      <c r="B105" s="174"/>
      <c r="C105" s="175" t="s">
        <v>261</v>
      </c>
      <c r="D105" s="175" t="s">
        <v>188</v>
      </c>
      <c r="E105" s="176" t="s">
        <v>5680</v>
      </c>
      <c r="F105" s="177" t="s">
        <v>5681</v>
      </c>
      <c r="G105" s="178" t="s">
        <v>232</v>
      </c>
      <c r="H105" s="179">
        <v>117.938</v>
      </c>
      <c r="I105" s="180"/>
      <c r="J105" s="181">
        <f>ROUND(I105*H105,2)</f>
        <v>0</v>
      </c>
      <c r="K105" s="177" t="s">
        <v>192</v>
      </c>
      <c r="L105" s="41"/>
      <c r="M105" s="182" t="s">
        <v>5</v>
      </c>
      <c r="N105" s="183" t="s">
        <v>43</v>
      </c>
      <c r="O105" s="42"/>
      <c r="P105" s="184">
        <f>O105*H105</f>
        <v>0</v>
      </c>
      <c r="Q105" s="184">
        <v>0</v>
      </c>
      <c r="R105" s="184">
        <f>Q105*H105</f>
        <v>0</v>
      </c>
      <c r="S105" s="184">
        <v>0</v>
      </c>
      <c r="T105" s="185">
        <f>S105*H105</f>
        <v>0</v>
      </c>
      <c r="AR105" s="24" t="s">
        <v>193</v>
      </c>
      <c r="AT105" s="24" t="s">
        <v>188</v>
      </c>
      <c r="AU105" s="24" t="s">
        <v>82</v>
      </c>
      <c r="AY105" s="24" t="s">
        <v>185</v>
      </c>
      <c r="BE105" s="186">
        <f>IF(N105="základní",J105,0)</f>
        <v>0</v>
      </c>
      <c r="BF105" s="186">
        <f>IF(N105="snížená",J105,0)</f>
        <v>0</v>
      </c>
      <c r="BG105" s="186">
        <f>IF(N105="zákl. přenesená",J105,0)</f>
        <v>0</v>
      </c>
      <c r="BH105" s="186">
        <f>IF(N105="sníž. přenesená",J105,0)</f>
        <v>0</v>
      </c>
      <c r="BI105" s="186">
        <f>IF(N105="nulová",J105,0)</f>
        <v>0</v>
      </c>
      <c r="BJ105" s="24" t="s">
        <v>80</v>
      </c>
      <c r="BK105" s="186">
        <f>ROUND(I105*H105,2)</f>
        <v>0</v>
      </c>
      <c r="BL105" s="24" t="s">
        <v>193</v>
      </c>
      <c r="BM105" s="24" t="s">
        <v>5804</v>
      </c>
    </row>
    <row r="106" spans="2:65" s="11" customFormat="1">
      <c r="B106" s="191"/>
      <c r="D106" s="208" t="s">
        <v>197</v>
      </c>
      <c r="E106" s="217" t="s">
        <v>5</v>
      </c>
      <c r="F106" s="218" t="s">
        <v>5805</v>
      </c>
      <c r="H106" s="219">
        <v>117.938</v>
      </c>
      <c r="I106" s="195"/>
      <c r="L106" s="191"/>
      <c r="M106" s="196"/>
      <c r="N106" s="197"/>
      <c r="O106" s="197"/>
      <c r="P106" s="197"/>
      <c r="Q106" s="197"/>
      <c r="R106" s="197"/>
      <c r="S106" s="197"/>
      <c r="T106" s="198"/>
      <c r="AT106" s="192" t="s">
        <v>197</v>
      </c>
      <c r="AU106" s="192" t="s">
        <v>82</v>
      </c>
      <c r="AV106" s="11" t="s">
        <v>82</v>
      </c>
      <c r="AW106" s="11" t="s">
        <v>35</v>
      </c>
      <c r="AX106" s="11" t="s">
        <v>80</v>
      </c>
      <c r="AY106" s="192" t="s">
        <v>185</v>
      </c>
    </row>
    <row r="107" spans="2:65" s="1" customFormat="1" ht="31.5" customHeight="1">
      <c r="B107" s="174"/>
      <c r="C107" s="175" t="s">
        <v>11</v>
      </c>
      <c r="D107" s="175" t="s">
        <v>188</v>
      </c>
      <c r="E107" s="176" t="s">
        <v>5806</v>
      </c>
      <c r="F107" s="177" t="s">
        <v>5807</v>
      </c>
      <c r="G107" s="178" t="s">
        <v>232</v>
      </c>
      <c r="H107" s="179">
        <v>117.938</v>
      </c>
      <c r="I107" s="180"/>
      <c r="J107" s="181">
        <f>ROUND(I107*H107,2)</f>
        <v>0</v>
      </c>
      <c r="K107" s="177" t="s">
        <v>5</v>
      </c>
      <c r="L107" s="41"/>
      <c r="M107" s="182" t="s">
        <v>5</v>
      </c>
      <c r="N107" s="183" t="s">
        <v>43</v>
      </c>
      <c r="O107" s="42"/>
      <c r="P107" s="184">
        <f>O107*H107</f>
        <v>0</v>
      </c>
      <c r="Q107" s="184">
        <v>3.5000000000000003E-2</v>
      </c>
      <c r="R107" s="184">
        <f>Q107*H107</f>
        <v>4.1278300000000003</v>
      </c>
      <c r="S107" s="184">
        <v>0</v>
      </c>
      <c r="T107" s="185">
        <f>S107*H107</f>
        <v>0</v>
      </c>
      <c r="AR107" s="24" t="s">
        <v>193</v>
      </c>
      <c r="AT107" s="24" t="s">
        <v>188</v>
      </c>
      <c r="AU107" s="24" t="s">
        <v>82</v>
      </c>
      <c r="AY107" s="24" t="s">
        <v>185</v>
      </c>
      <c r="BE107" s="186">
        <f>IF(N107="základní",J107,0)</f>
        <v>0</v>
      </c>
      <c r="BF107" s="186">
        <f>IF(N107="snížená",J107,0)</f>
        <v>0</v>
      </c>
      <c r="BG107" s="186">
        <f>IF(N107="zákl. přenesená",J107,0)</f>
        <v>0</v>
      </c>
      <c r="BH107" s="186">
        <f>IF(N107="sníž. přenesená",J107,0)</f>
        <v>0</v>
      </c>
      <c r="BI107" s="186">
        <f>IF(N107="nulová",J107,0)</f>
        <v>0</v>
      </c>
      <c r="BJ107" s="24" t="s">
        <v>80</v>
      </c>
      <c r="BK107" s="186">
        <f>ROUND(I107*H107,2)</f>
        <v>0</v>
      </c>
      <c r="BL107" s="24" t="s">
        <v>193</v>
      </c>
      <c r="BM107" s="24" t="s">
        <v>5808</v>
      </c>
    </row>
    <row r="108" spans="2:65" s="11" customFormat="1">
      <c r="B108" s="191"/>
      <c r="D108" s="187" t="s">
        <v>197</v>
      </c>
      <c r="E108" s="192" t="s">
        <v>5</v>
      </c>
      <c r="F108" s="193" t="s">
        <v>5805</v>
      </c>
      <c r="H108" s="194">
        <v>117.938</v>
      </c>
      <c r="I108" s="195"/>
      <c r="L108" s="191"/>
      <c r="M108" s="196"/>
      <c r="N108" s="197"/>
      <c r="O108" s="197"/>
      <c r="P108" s="197"/>
      <c r="Q108" s="197"/>
      <c r="R108" s="197"/>
      <c r="S108" s="197"/>
      <c r="T108" s="198"/>
      <c r="AT108" s="192" t="s">
        <v>197</v>
      </c>
      <c r="AU108" s="192" t="s">
        <v>82</v>
      </c>
      <c r="AV108" s="11" t="s">
        <v>82</v>
      </c>
      <c r="AW108" s="11" t="s">
        <v>35</v>
      </c>
      <c r="AX108" s="11" t="s">
        <v>80</v>
      </c>
      <c r="AY108" s="192" t="s">
        <v>185</v>
      </c>
    </row>
    <row r="109" spans="2:65" s="10" customFormat="1" ht="29.85" customHeight="1">
      <c r="B109" s="160"/>
      <c r="D109" s="171" t="s">
        <v>71</v>
      </c>
      <c r="E109" s="172" t="s">
        <v>790</v>
      </c>
      <c r="F109" s="172" t="s">
        <v>791</v>
      </c>
      <c r="I109" s="163"/>
      <c r="J109" s="173">
        <f>BK109</f>
        <v>0</v>
      </c>
      <c r="L109" s="160"/>
      <c r="M109" s="165"/>
      <c r="N109" s="166"/>
      <c r="O109" s="166"/>
      <c r="P109" s="167">
        <f>SUM(P110:P113)</f>
        <v>0</v>
      </c>
      <c r="Q109" s="166"/>
      <c r="R109" s="167">
        <f>SUM(R110:R113)</f>
        <v>11.012231499999999</v>
      </c>
      <c r="S109" s="166"/>
      <c r="T109" s="168">
        <f>SUM(T110:T113)</f>
        <v>0</v>
      </c>
      <c r="AR109" s="161" t="s">
        <v>80</v>
      </c>
      <c r="AT109" s="169" t="s">
        <v>71</v>
      </c>
      <c r="AU109" s="169" t="s">
        <v>80</v>
      </c>
      <c r="AY109" s="161" t="s">
        <v>185</v>
      </c>
      <c r="BK109" s="170">
        <f>SUM(BK110:BK113)</f>
        <v>0</v>
      </c>
    </row>
    <row r="110" spans="2:65" s="1" customFormat="1" ht="31.5" customHeight="1">
      <c r="B110" s="174"/>
      <c r="C110" s="175" t="s">
        <v>332</v>
      </c>
      <c r="D110" s="175" t="s">
        <v>188</v>
      </c>
      <c r="E110" s="176" t="s">
        <v>5731</v>
      </c>
      <c r="F110" s="177" t="s">
        <v>5732</v>
      </c>
      <c r="G110" s="178" t="s">
        <v>376</v>
      </c>
      <c r="H110" s="179">
        <v>49.75</v>
      </c>
      <c r="I110" s="180"/>
      <c r="J110" s="181">
        <f>ROUND(I110*H110,2)</f>
        <v>0</v>
      </c>
      <c r="K110" s="177" t="s">
        <v>192</v>
      </c>
      <c r="L110" s="41"/>
      <c r="M110" s="182" t="s">
        <v>5</v>
      </c>
      <c r="N110" s="183" t="s">
        <v>43</v>
      </c>
      <c r="O110" s="42"/>
      <c r="P110" s="184">
        <f>O110*H110</f>
        <v>0</v>
      </c>
      <c r="Q110" s="184">
        <v>0.17488999999999999</v>
      </c>
      <c r="R110" s="184">
        <f>Q110*H110</f>
        <v>8.7007774999999992</v>
      </c>
      <c r="S110" s="184">
        <v>0</v>
      </c>
      <c r="T110" s="185">
        <f>S110*H110</f>
        <v>0</v>
      </c>
      <c r="AR110" s="24" t="s">
        <v>193</v>
      </c>
      <c r="AT110" s="24" t="s">
        <v>188</v>
      </c>
      <c r="AU110" s="24" t="s">
        <v>82</v>
      </c>
      <c r="AY110" s="24" t="s">
        <v>185</v>
      </c>
      <c r="BE110" s="186">
        <f>IF(N110="základní",J110,0)</f>
        <v>0</v>
      </c>
      <c r="BF110" s="186">
        <f>IF(N110="snížená",J110,0)</f>
        <v>0</v>
      </c>
      <c r="BG110" s="186">
        <f>IF(N110="zákl. přenesená",J110,0)</f>
        <v>0</v>
      </c>
      <c r="BH110" s="186">
        <f>IF(N110="sníž. přenesená",J110,0)</f>
        <v>0</v>
      </c>
      <c r="BI110" s="186">
        <f>IF(N110="nulová",J110,0)</f>
        <v>0</v>
      </c>
      <c r="BJ110" s="24" t="s">
        <v>80</v>
      </c>
      <c r="BK110" s="186">
        <f>ROUND(I110*H110,2)</f>
        <v>0</v>
      </c>
      <c r="BL110" s="24" t="s">
        <v>193</v>
      </c>
      <c r="BM110" s="24" t="s">
        <v>5809</v>
      </c>
    </row>
    <row r="111" spans="2:65" s="1" customFormat="1" ht="40.5">
      <c r="B111" s="41"/>
      <c r="D111" s="187" t="s">
        <v>195</v>
      </c>
      <c r="F111" s="188" t="s">
        <v>5734</v>
      </c>
      <c r="I111" s="189"/>
      <c r="L111" s="41"/>
      <c r="M111" s="190"/>
      <c r="N111" s="42"/>
      <c r="O111" s="42"/>
      <c r="P111" s="42"/>
      <c r="Q111" s="42"/>
      <c r="R111" s="42"/>
      <c r="S111" s="42"/>
      <c r="T111" s="70"/>
      <c r="AT111" s="24" t="s">
        <v>195</v>
      </c>
      <c r="AU111" s="24" t="s">
        <v>82</v>
      </c>
    </row>
    <row r="112" spans="2:65" s="11" customFormat="1">
      <c r="B112" s="191"/>
      <c r="D112" s="208" t="s">
        <v>197</v>
      </c>
      <c r="E112" s="217" t="s">
        <v>5</v>
      </c>
      <c r="F112" s="218" t="s">
        <v>5810</v>
      </c>
      <c r="H112" s="219">
        <v>49.75</v>
      </c>
      <c r="I112" s="195"/>
      <c r="L112" s="191"/>
      <c r="M112" s="196"/>
      <c r="N112" s="197"/>
      <c r="O112" s="197"/>
      <c r="P112" s="197"/>
      <c r="Q112" s="197"/>
      <c r="R112" s="197"/>
      <c r="S112" s="197"/>
      <c r="T112" s="198"/>
      <c r="AT112" s="192" t="s">
        <v>197</v>
      </c>
      <c r="AU112" s="192" t="s">
        <v>82</v>
      </c>
      <c r="AV112" s="11" t="s">
        <v>82</v>
      </c>
      <c r="AW112" s="11" t="s">
        <v>35</v>
      </c>
      <c r="AX112" s="11" t="s">
        <v>80</v>
      </c>
      <c r="AY112" s="192" t="s">
        <v>185</v>
      </c>
    </row>
    <row r="113" spans="2:65" s="1" customFormat="1" ht="22.5" customHeight="1">
      <c r="B113" s="174"/>
      <c r="C113" s="221" t="s">
        <v>336</v>
      </c>
      <c r="D113" s="221" t="s">
        <v>258</v>
      </c>
      <c r="E113" s="222" t="s">
        <v>5736</v>
      </c>
      <c r="F113" s="223" t="s">
        <v>5737</v>
      </c>
      <c r="G113" s="224" t="s">
        <v>254</v>
      </c>
      <c r="H113" s="225">
        <v>50.249000000000002</v>
      </c>
      <c r="I113" s="226"/>
      <c r="J113" s="227">
        <f>ROUND(I113*H113,2)</f>
        <v>0</v>
      </c>
      <c r="K113" s="223" t="s">
        <v>192</v>
      </c>
      <c r="L113" s="228"/>
      <c r="M113" s="229" t="s">
        <v>5</v>
      </c>
      <c r="N113" s="230" t="s">
        <v>43</v>
      </c>
      <c r="O113" s="42"/>
      <c r="P113" s="184">
        <f>O113*H113</f>
        <v>0</v>
      </c>
      <c r="Q113" s="184">
        <v>4.5999999999999999E-2</v>
      </c>
      <c r="R113" s="184">
        <f>Q113*H113</f>
        <v>2.3114539999999999</v>
      </c>
      <c r="S113" s="184">
        <v>0</v>
      </c>
      <c r="T113" s="185">
        <f>S113*H113</f>
        <v>0</v>
      </c>
      <c r="AR113" s="24" t="s">
        <v>261</v>
      </c>
      <c r="AT113" s="24" t="s">
        <v>258</v>
      </c>
      <c r="AU113" s="24" t="s">
        <v>82</v>
      </c>
      <c r="AY113" s="24" t="s">
        <v>185</v>
      </c>
      <c r="BE113" s="186">
        <f>IF(N113="základní",J113,0)</f>
        <v>0</v>
      </c>
      <c r="BF113" s="186">
        <f>IF(N113="snížená",J113,0)</f>
        <v>0</v>
      </c>
      <c r="BG113" s="186">
        <f>IF(N113="zákl. přenesená",J113,0)</f>
        <v>0</v>
      </c>
      <c r="BH113" s="186">
        <f>IF(N113="sníž. přenesená",J113,0)</f>
        <v>0</v>
      </c>
      <c r="BI113" s="186">
        <f>IF(N113="nulová",J113,0)</f>
        <v>0</v>
      </c>
      <c r="BJ113" s="24" t="s">
        <v>80</v>
      </c>
      <c r="BK113" s="186">
        <f>ROUND(I113*H113,2)</f>
        <v>0</v>
      </c>
      <c r="BL113" s="24" t="s">
        <v>193</v>
      </c>
      <c r="BM113" s="24" t="s">
        <v>5811</v>
      </c>
    </row>
    <row r="114" spans="2:65" s="10" customFormat="1" ht="29.85" customHeight="1">
      <c r="B114" s="160"/>
      <c r="D114" s="171" t="s">
        <v>71</v>
      </c>
      <c r="E114" s="172" t="s">
        <v>1512</v>
      </c>
      <c r="F114" s="172" t="s">
        <v>1513</v>
      </c>
      <c r="I114" s="163"/>
      <c r="J114" s="173">
        <f>BK114</f>
        <v>0</v>
      </c>
      <c r="L114" s="160"/>
      <c r="M114" s="165"/>
      <c r="N114" s="166"/>
      <c r="O114" s="166"/>
      <c r="P114" s="167">
        <f>SUM(P115:P116)</f>
        <v>0</v>
      </c>
      <c r="Q114" s="166"/>
      <c r="R114" s="167">
        <f>SUM(R115:R116)</f>
        <v>0</v>
      </c>
      <c r="S114" s="166"/>
      <c r="T114" s="168">
        <f>SUM(T115:T116)</f>
        <v>0</v>
      </c>
      <c r="AR114" s="161" t="s">
        <v>80</v>
      </c>
      <c r="AT114" s="169" t="s">
        <v>71</v>
      </c>
      <c r="AU114" s="169" t="s">
        <v>80</v>
      </c>
      <c r="AY114" s="161" t="s">
        <v>185</v>
      </c>
      <c r="BK114" s="170">
        <f>SUM(BK115:BK116)</f>
        <v>0</v>
      </c>
    </row>
    <row r="115" spans="2:65" s="1" customFormat="1" ht="22.5" customHeight="1">
      <c r="B115" s="174"/>
      <c r="C115" s="175" t="s">
        <v>348</v>
      </c>
      <c r="D115" s="175" t="s">
        <v>188</v>
      </c>
      <c r="E115" s="176" t="s">
        <v>5812</v>
      </c>
      <c r="F115" s="177" t="s">
        <v>5813</v>
      </c>
      <c r="G115" s="178" t="s">
        <v>191</v>
      </c>
      <c r="H115" s="179">
        <v>15.14</v>
      </c>
      <c r="I115" s="180"/>
      <c r="J115" s="181">
        <f>ROUND(I115*H115,2)</f>
        <v>0</v>
      </c>
      <c r="K115" s="177" t="s">
        <v>192</v>
      </c>
      <c r="L115" s="41"/>
      <c r="M115" s="182" t="s">
        <v>5</v>
      </c>
      <c r="N115" s="183" t="s">
        <v>43</v>
      </c>
      <c r="O115" s="42"/>
      <c r="P115" s="184">
        <f>O115*H115</f>
        <v>0</v>
      </c>
      <c r="Q115" s="184">
        <v>0</v>
      </c>
      <c r="R115" s="184">
        <f>Q115*H115</f>
        <v>0</v>
      </c>
      <c r="S115" s="184">
        <v>0</v>
      </c>
      <c r="T115" s="185">
        <f>S115*H115</f>
        <v>0</v>
      </c>
      <c r="AR115" s="24" t="s">
        <v>193</v>
      </c>
      <c r="AT115" s="24" t="s">
        <v>188</v>
      </c>
      <c r="AU115" s="24" t="s">
        <v>82</v>
      </c>
      <c r="AY115" s="24" t="s">
        <v>185</v>
      </c>
      <c r="BE115" s="186">
        <f>IF(N115="základní",J115,0)</f>
        <v>0</v>
      </c>
      <c r="BF115" s="186">
        <f>IF(N115="snížená",J115,0)</f>
        <v>0</v>
      </c>
      <c r="BG115" s="186">
        <f>IF(N115="zákl. přenesená",J115,0)</f>
        <v>0</v>
      </c>
      <c r="BH115" s="186">
        <f>IF(N115="sníž. přenesená",J115,0)</f>
        <v>0</v>
      </c>
      <c r="BI115" s="186">
        <f>IF(N115="nulová",J115,0)</f>
        <v>0</v>
      </c>
      <c r="BJ115" s="24" t="s">
        <v>80</v>
      </c>
      <c r="BK115" s="186">
        <f>ROUND(I115*H115,2)</f>
        <v>0</v>
      </c>
      <c r="BL115" s="24" t="s">
        <v>193</v>
      </c>
      <c r="BM115" s="24" t="s">
        <v>5814</v>
      </c>
    </row>
    <row r="116" spans="2:65" s="1" customFormat="1" ht="27">
      <c r="B116" s="41"/>
      <c r="D116" s="187" t="s">
        <v>195</v>
      </c>
      <c r="F116" s="188" t="s">
        <v>5815</v>
      </c>
      <c r="I116" s="189"/>
      <c r="L116" s="41"/>
      <c r="M116" s="256"/>
      <c r="N116" s="237"/>
      <c r="O116" s="237"/>
      <c r="P116" s="237"/>
      <c r="Q116" s="237"/>
      <c r="R116" s="237"/>
      <c r="S116" s="237"/>
      <c r="T116" s="257"/>
      <c r="AT116" s="24" t="s">
        <v>195</v>
      </c>
      <c r="AU116" s="24" t="s">
        <v>82</v>
      </c>
    </row>
    <row r="117" spans="2:65" s="1" customFormat="1" ht="6.95" customHeight="1">
      <c r="B117" s="56"/>
      <c r="C117" s="57"/>
      <c r="D117" s="57"/>
      <c r="E117" s="57"/>
      <c r="F117" s="57"/>
      <c r="G117" s="57"/>
      <c r="H117" s="57"/>
      <c r="I117" s="127"/>
      <c r="J117" s="57"/>
      <c r="K117" s="57"/>
      <c r="L117" s="41"/>
    </row>
  </sheetData>
  <autoFilter ref="C80:K116"/>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5"/>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127</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5816</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ROUND(J84,2)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ROUND(SUM(BE84:BE194), 2)</f>
        <v>0</v>
      </c>
      <c r="G30" s="42"/>
      <c r="H30" s="42"/>
      <c r="I30" s="119">
        <v>0.21</v>
      </c>
      <c r="J30" s="118">
        <f>ROUND(ROUND((SUM(BE84:BE194)), 2)*I30, 2)</f>
        <v>0</v>
      </c>
      <c r="K30" s="45"/>
    </row>
    <row r="31" spans="2:11" s="1" customFormat="1" ht="14.45" customHeight="1">
      <c r="B31" s="41"/>
      <c r="C31" s="42"/>
      <c r="D31" s="42"/>
      <c r="E31" s="49" t="s">
        <v>44</v>
      </c>
      <c r="F31" s="118">
        <f>ROUND(SUM(BF84:BF194), 2)</f>
        <v>0</v>
      </c>
      <c r="G31" s="42"/>
      <c r="H31" s="42"/>
      <c r="I31" s="119">
        <v>0.15</v>
      </c>
      <c r="J31" s="118">
        <f>ROUND(ROUND((SUM(BF84:BF194)), 2)*I31, 2)</f>
        <v>0</v>
      </c>
      <c r="K31" s="45"/>
    </row>
    <row r="32" spans="2:11" s="1" customFormat="1" ht="14.45" hidden="1" customHeight="1">
      <c r="B32" s="41"/>
      <c r="C32" s="42"/>
      <c r="D32" s="42"/>
      <c r="E32" s="49" t="s">
        <v>45</v>
      </c>
      <c r="F32" s="118">
        <f>ROUND(SUM(BG84:BG194), 2)</f>
        <v>0</v>
      </c>
      <c r="G32" s="42"/>
      <c r="H32" s="42"/>
      <c r="I32" s="119">
        <v>0.21</v>
      </c>
      <c r="J32" s="118">
        <v>0</v>
      </c>
      <c r="K32" s="45"/>
    </row>
    <row r="33" spans="2:11" s="1" customFormat="1" ht="14.45" hidden="1" customHeight="1">
      <c r="B33" s="41"/>
      <c r="C33" s="42"/>
      <c r="D33" s="42"/>
      <c r="E33" s="49" t="s">
        <v>46</v>
      </c>
      <c r="F33" s="118">
        <f>ROUND(SUM(BH84:BH194), 2)</f>
        <v>0</v>
      </c>
      <c r="G33" s="42"/>
      <c r="H33" s="42"/>
      <c r="I33" s="119">
        <v>0.15</v>
      </c>
      <c r="J33" s="118">
        <v>0</v>
      </c>
      <c r="K33" s="45"/>
    </row>
    <row r="34" spans="2:11" s="1" customFormat="1" ht="14.45" hidden="1" customHeight="1">
      <c r="B34" s="41"/>
      <c r="C34" s="42"/>
      <c r="D34" s="42"/>
      <c r="E34" s="49" t="s">
        <v>47</v>
      </c>
      <c r="F34" s="118">
        <f>ROUND(SUM(BI84:BI194),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11.6 - Opěrná zed</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J84</f>
        <v>0</v>
      </c>
      <c r="K56" s="45"/>
      <c r="AU56" s="24" t="s">
        <v>143</v>
      </c>
    </row>
    <row r="57" spans="2:47" s="7" customFormat="1" ht="24.95" customHeight="1">
      <c r="B57" s="135"/>
      <c r="C57" s="136"/>
      <c r="D57" s="137" t="s">
        <v>144</v>
      </c>
      <c r="E57" s="138"/>
      <c r="F57" s="138"/>
      <c r="G57" s="138"/>
      <c r="H57" s="138"/>
      <c r="I57" s="139"/>
      <c r="J57" s="140">
        <f>J85</f>
        <v>0</v>
      </c>
      <c r="K57" s="141"/>
    </row>
    <row r="58" spans="2:47" s="8" customFormat="1" ht="19.899999999999999" customHeight="1">
      <c r="B58" s="142"/>
      <c r="C58" s="143"/>
      <c r="D58" s="144" t="s">
        <v>2348</v>
      </c>
      <c r="E58" s="145"/>
      <c r="F58" s="145"/>
      <c r="G58" s="145"/>
      <c r="H58" s="145"/>
      <c r="I58" s="146"/>
      <c r="J58" s="147">
        <f>J86</f>
        <v>0</v>
      </c>
      <c r="K58" s="148"/>
    </row>
    <row r="59" spans="2:47" s="8" customFormat="1" ht="19.899999999999999" customHeight="1">
      <c r="B59" s="142"/>
      <c r="C59" s="143"/>
      <c r="D59" s="144" t="s">
        <v>146</v>
      </c>
      <c r="E59" s="145"/>
      <c r="F59" s="145"/>
      <c r="G59" s="145"/>
      <c r="H59" s="145"/>
      <c r="I59" s="146"/>
      <c r="J59" s="147">
        <f>J120</f>
        <v>0</v>
      </c>
      <c r="K59" s="148"/>
    </row>
    <row r="60" spans="2:47" s="8" customFormat="1" ht="19.899999999999999" customHeight="1">
      <c r="B60" s="142"/>
      <c r="C60" s="143"/>
      <c r="D60" s="144" t="s">
        <v>148</v>
      </c>
      <c r="E60" s="145"/>
      <c r="F60" s="145"/>
      <c r="G60" s="145"/>
      <c r="H60" s="145"/>
      <c r="I60" s="146"/>
      <c r="J60" s="147">
        <f>J148</f>
        <v>0</v>
      </c>
      <c r="K60" s="148"/>
    </row>
    <row r="61" spans="2:47" s="8" customFormat="1" ht="19.899999999999999" customHeight="1">
      <c r="B61" s="142"/>
      <c r="C61" s="143"/>
      <c r="D61" s="144" t="s">
        <v>153</v>
      </c>
      <c r="E61" s="145"/>
      <c r="F61" s="145"/>
      <c r="G61" s="145"/>
      <c r="H61" s="145"/>
      <c r="I61" s="146"/>
      <c r="J61" s="147">
        <f>J154</f>
        <v>0</v>
      </c>
      <c r="K61" s="148"/>
    </row>
    <row r="62" spans="2:47" s="7" customFormat="1" ht="24.95" customHeight="1">
      <c r="B62" s="135"/>
      <c r="C62" s="136"/>
      <c r="D62" s="137" t="s">
        <v>154</v>
      </c>
      <c r="E62" s="138"/>
      <c r="F62" s="138"/>
      <c r="G62" s="138"/>
      <c r="H62" s="138"/>
      <c r="I62" s="139"/>
      <c r="J62" s="140">
        <f>J156</f>
        <v>0</v>
      </c>
      <c r="K62" s="141"/>
    </row>
    <row r="63" spans="2:47" s="8" customFormat="1" ht="19.899999999999999" customHeight="1">
      <c r="B63" s="142"/>
      <c r="C63" s="143"/>
      <c r="D63" s="144" t="s">
        <v>155</v>
      </c>
      <c r="E63" s="145"/>
      <c r="F63" s="145"/>
      <c r="G63" s="145"/>
      <c r="H63" s="145"/>
      <c r="I63" s="146"/>
      <c r="J63" s="147">
        <f>J157</f>
        <v>0</v>
      </c>
      <c r="K63" s="148"/>
    </row>
    <row r="64" spans="2:47" s="8" customFormat="1" ht="19.899999999999999" customHeight="1">
      <c r="B64" s="142"/>
      <c r="C64" s="143"/>
      <c r="D64" s="144" t="s">
        <v>162</v>
      </c>
      <c r="E64" s="145"/>
      <c r="F64" s="145"/>
      <c r="G64" s="145"/>
      <c r="H64" s="145"/>
      <c r="I64" s="146"/>
      <c r="J64" s="147">
        <f>J188</f>
        <v>0</v>
      </c>
      <c r="K64" s="148"/>
    </row>
    <row r="65" spans="2:12" s="1" customFormat="1" ht="21.75" customHeight="1">
      <c r="B65" s="41"/>
      <c r="C65" s="42"/>
      <c r="D65" s="42"/>
      <c r="E65" s="42"/>
      <c r="F65" s="42"/>
      <c r="G65" s="42"/>
      <c r="H65" s="42"/>
      <c r="I65" s="106"/>
      <c r="J65" s="42"/>
      <c r="K65" s="45"/>
    </row>
    <row r="66" spans="2:12" s="1" customFormat="1" ht="6.95" customHeight="1">
      <c r="B66" s="56"/>
      <c r="C66" s="57"/>
      <c r="D66" s="57"/>
      <c r="E66" s="57"/>
      <c r="F66" s="57"/>
      <c r="G66" s="57"/>
      <c r="H66" s="57"/>
      <c r="I66" s="127"/>
      <c r="J66" s="57"/>
      <c r="K66" s="58"/>
    </row>
    <row r="70" spans="2:12" s="1" customFormat="1" ht="6.95" customHeight="1">
      <c r="B70" s="59"/>
      <c r="C70" s="60"/>
      <c r="D70" s="60"/>
      <c r="E70" s="60"/>
      <c r="F70" s="60"/>
      <c r="G70" s="60"/>
      <c r="H70" s="60"/>
      <c r="I70" s="128"/>
      <c r="J70" s="60"/>
      <c r="K70" s="60"/>
      <c r="L70" s="41"/>
    </row>
    <row r="71" spans="2:12" s="1" customFormat="1" ht="36.950000000000003" customHeight="1">
      <c r="B71" s="41"/>
      <c r="C71" s="61" t="s">
        <v>169</v>
      </c>
      <c r="L71" s="41"/>
    </row>
    <row r="72" spans="2:12" s="1" customFormat="1" ht="6.95" customHeight="1">
      <c r="B72" s="41"/>
      <c r="L72" s="41"/>
    </row>
    <row r="73" spans="2:12" s="1" customFormat="1" ht="14.45" customHeight="1">
      <c r="B73" s="41"/>
      <c r="C73" s="63" t="s">
        <v>19</v>
      </c>
      <c r="L73" s="41"/>
    </row>
    <row r="74" spans="2:12" s="1" customFormat="1" ht="22.5" customHeight="1">
      <c r="B74" s="41"/>
      <c r="E74" s="373" t="str">
        <f>E7</f>
        <v>Dostavba ZŠ Charlotty Masarykové</v>
      </c>
      <c r="F74" s="374"/>
      <c r="G74" s="374"/>
      <c r="H74" s="374"/>
      <c r="L74" s="41"/>
    </row>
    <row r="75" spans="2:12" s="1" customFormat="1" ht="14.45" customHeight="1">
      <c r="B75" s="41"/>
      <c r="C75" s="63" t="s">
        <v>137</v>
      </c>
      <c r="L75" s="41"/>
    </row>
    <row r="76" spans="2:12" s="1" customFormat="1" ht="23.25" customHeight="1">
      <c r="B76" s="41"/>
      <c r="E76" s="354" t="str">
        <f>E9</f>
        <v>11.6 - Opěrná zed</v>
      </c>
      <c r="F76" s="375"/>
      <c r="G76" s="375"/>
      <c r="H76" s="375"/>
      <c r="L76" s="41"/>
    </row>
    <row r="77" spans="2:12" s="1" customFormat="1" ht="6.95" customHeight="1">
      <c r="B77" s="41"/>
      <c r="L77" s="41"/>
    </row>
    <row r="78" spans="2:12" s="1" customFormat="1" ht="18" customHeight="1">
      <c r="B78" s="41"/>
      <c r="C78" s="63" t="s">
        <v>23</v>
      </c>
      <c r="F78" s="149" t="str">
        <f>F12</f>
        <v>Starochuchelská 240/38, Praha - Velká Chuchle</v>
      </c>
      <c r="I78" s="150" t="s">
        <v>25</v>
      </c>
      <c r="J78" s="67" t="str">
        <f>IF(J12="","",J12)</f>
        <v>11.1.2018</v>
      </c>
      <c r="L78" s="41"/>
    </row>
    <row r="79" spans="2:12" s="1" customFormat="1" ht="6.95" customHeight="1">
      <c r="B79" s="41"/>
      <c r="L79" s="41"/>
    </row>
    <row r="80" spans="2:12" s="1" customFormat="1" ht="15">
      <c r="B80" s="41"/>
      <c r="C80" s="63" t="s">
        <v>27</v>
      </c>
      <c r="F80" s="149" t="str">
        <f>E15</f>
        <v>MČ Praha Velká Chuchle</v>
      </c>
      <c r="I80" s="150" t="s">
        <v>33</v>
      </c>
      <c r="J80" s="149" t="str">
        <f>E21</f>
        <v xml:space="preserve"> </v>
      </c>
      <c r="L80" s="41"/>
    </row>
    <row r="81" spans="2:65" s="1" customFormat="1" ht="14.45" customHeight="1">
      <c r="B81" s="41"/>
      <c r="C81" s="63" t="s">
        <v>31</v>
      </c>
      <c r="F81" s="149" t="str">
        <f>IF(E18="","",E18)</f>
        <v/>
      </c>
      <c r="L81" s="41"/>
    </row>
    <row r="82" spans="2:65" s="1" customFormat="1" ht="10.35" customHeight="1">
      <c r="B82" s="41"/>
      <c r="L82" s="41"/>
    </row>
    <row r="83" spans="2:65" s="9" customFormat="1" ht="29.25" customHeight="1">
      <c r="B83" s="151"/>
      <c r="C83" s="152" t="s">
        <v>170</v>
      </c>
      <c r="D83" s="153" t="s">
        <v>57</v>
      </c>
      <c r="E83" s="153" t="s">
        <v>53</v>
      </c>
      <c r="F83" s="153" t="s">
        <v>171</v>
      </c>
      <c r="G83" s="153" t="s">
        <v>172</v>
      </c>
      <c r="H83" s="153" t="s">
        <v>173</v>
      </c>
      <c r="I83" s="154" t="s">
        <v>174</v>
      </c>
      <c r="J83" s="153" t="s">
        <v>141</v>
      </c>
      <c r="K83" s="155" t="s">
        <v>175</v>
      </c>
      <c r="L83" s="151"/>
      <c r="M83" s="73" t="s">
        <v>176</v>
      </c>
      <c r="N83" s="74" t="s">
        <v>42</v>
      </c>
      <c r="O83" s="74" t="s">
        <v>177</v>
      </c>
      <c r="P83" s="74" t="s">
        <v>178</v>
      </c>
      <c r="Q83" s="74" t="s">
        <v>179</v>
      </c>
      <c r="R83" s="74" t="s">
        <v>180</v>
      </c>
      <c r="S83" s="74" t="s">
        <v>181</v>
      </c>
      <c r="T83" s="75" t="s">
        <v>182</v>
      </c>
    </row>
    <row r="84" spans="2:65" s="1" customFormat="1" ht="29.25" customHeight="1">
      <c r="B84" s="41"/>
      <c r="C84" s="77" t="s">
        <v>142</v>
      </c>
      <c r="J84" s="156">
        <f>BK84</f>
        <v>0</v>
      </c>
      <c r="L84" s="41"/>
      <c r="M84" s="76"/>
      <c r="N84" s="68"/>
      <c r="O84" s="68"/>
      <c r="P84" s="157">
        <f>P85+P156</f>
        <v>0</v>
      </c>
      <c r="Q84" s="68"/>
      <c r="R84" s="157">
        <f>R85+R156</f>
        <v>5.4811438400000005</v>
      </c>
      <c r="S84" s="68"/>
      <c r="T84" s="158">
        <f>T85+T156</f>
        <v>0</v>
      </c>
      <c r="AT84" s="24" t="s">
        <v>71</v>
      </c>
      <c r="AU84" s="24" t="s">
        <v>143</v>
      </c>
      <c r="BK84" s="159">
        <f>BK85+BK156</f>
        <v>0</v>
      </c>
    </row>
    <row r="85" spans="2:65" s="10" customFormat="1" ht="37.35" customHeight="1">
      <c r="B85" s="160"/>
      <c r="D85" s="161" t="s">
        <v>71</v>
      </c>
      <c r="E85" s="162" t="s">
        <v>183</v>
      </c>
      <c r="F85" s="162" t="s">
        <v>184</v>
      </c>
      <c r="I85" s="163"/>
      <c r="J85" s="164">
        <f>BK85</f>
        <v>0</v>
      </c>
      <c r="L85" s="160"/>
      <c r="M85" s="165"/>
      <c r="N85" s="166"/>
      <c r="O85" s="166"/>
      <c r="P85" s="167">
        <f>P86+P120+P148+P154</f>
        <v>0</v>
      </c>
      <c r="Q85" s="166"/>
      <c r="R85" s="167">
        <f>R86+R120+R148+R154</f>
        <v>5.1800558400000005</v>
      </c>
      <c r="S85" s="166"/>
      <c r="T85" s="168">
        <f>T86+T120+T148+T154</f>
        <v>0</v>
      </c>
      <c r="AR85" s="161" t="s">
        <v>80</v>
      </c>
      <c r="AT85" s="169" t="s">
        <v>71</v>
      </c>
      <c r="AU85" s="169" t="s">
        <v>72</v>
      </c>
      <c r="AY85" s="161" t="s">
        <v>185</v>
      </c>
      <c r="BK85" s="170">
        <f>BK86+BK120+BK148+BK154</f>
        <v>0</v>
      </c>
    </row>
    <row r="86" spans="2:65" s="10" customFormat="1" ht="19.899999999999999" customHeight="1">
      <c r="B86" s="160"/>
      <c r="D86" s="171" t="s">
        <v>71</v>
      </c>
      <c r="E86" s="172" t="s">
        <v>80</v>
      </c>
      <c r="F86" s="172" t="s">
        <v>2358</v>
      </c>
      <c r="I86" s="163"/>
      <c r="J86" s="173">
        <f>BK86</f>
        <v>0</v>
      </c>
      <c r="L86" s="160"/>
      <c r="M86" s="165"/>
      <c r="N86" s="166"/>
      <c r="O86" s="166"/>
      <c r="P86" s="167">
        <f>SUM(P87:P119)</f>
        <v>0</v>
      </c>
      <c r="Q86" s="166"/>
      <c r="R86" s="167">
        <f>SUM(R87:R119)</f>
        <v>0</v>
      </c>
      <c r="S86" s="166"/>
      <c r="T86" s="168">
        <f>SUM(T87:T119)</f>
        <v>0</v>
      </c>
      <c r="AR86" s="161" t="s">
        <v>80</v>
      </c>
      <c r="AT86" s="169" t="s">
        <v>71</v>
      </c>
      <c r="AU86" s="169" t="s">
        <v>80</v>
      </c>
      <c r="AY86" s="161" t="s">
        <v>185</v>
      </c>
      <c r="BK86" s="170">
        <f>SUM(BK87:BK119)</f>
        <v>0</v>
      </c>
    </row>
    <row r="87" spans="2:65" s="1" customFormat="1" ht="31.5" customHeight="1">
      <c r="B87" s="174"/>
      <c r="C87" s="175" t="s">
        <v>904</v>
      </c>
      <c r="D87" s="175" t="s">
        <v>188</v>
      </c>
      <c r="E87" s="176" t="s">
        <v>2378</v>
      </c>
      <c r="F87" s="177" t="s">
        <v>2379</v>
      </c>
      <c r="G87" s="178" t="s">
        <v>203</v>
      </c>
      <c r="H87" s="179">
        <v>111.22</v>
      </c>
      <c r="I87" s="180"/>
      <c r="J87" s="181">
        <f>ROUND(I87*H87,2)</f>
        <v>0</v>
      </c>
      <c r="K87" s="177" t="s">
        <v>192</v>
      </c>
      <c r="L87" s="41"/>
      <c r="M87" s="182" t="s">
        <v>5</v>
      </c>
      <c r="N87" s="183" t="s">
        <v>43</v>
      </c>
      <c r="O87" s="42"/>
      <c r="P87" s="184">
        <f>O87*H87</f>
        <v>0</v>
      </c>
      <c r="Q87" s="184">
        <v>0</v>
      </c>
      <c r="R87" s="184">
        <f>Q87*H87</f>
        <v>0</v>
      </c>
      <c r="S87" s="184">
        <v>0</v>
      </c>
      <c r="T87" s="185">
        <f>S87*H87</f>
        <v>0</v>
      </c>
      <c r="AR87" s="24" t="s">
        <v>193</v>
      </c>
      <c r="AT87" s="24" t="s">
        <v>188</v>
      </c>
      <c r="AU87" s="24" t="s">
        <v>82</v>
      </c>
      <c r="AY87" s="24" t="s">
        <v>185</v>
      </c>
      <c r="BE87" s="186">
        <f>IF(N87="základní",J87,0)</f>
        <v>0</v>
      </c>
      <c r="BF87" s="186">
        <f>IF(N87="snížená",J87,0)</f>
        <v>0</v>
      </c>
      <c r="BG87" s="186">
        <f>IF(N87="zákl. přenesená",J87,0)</f>
        <v>0</v>
      </c>
      <c r="BH87" s="186">
        <f>IF(N87="sníž. přenesená",J87,0)</f>
        <v>0</v>
      </c>
      <c r="BI87" s="186">
        <f>IF(N87="nulová",J87,0)</f>
        <v>0</v>
      </c>
      <c r="BJ87" s="24" t="s">
        <v>80</v>
      </c>
      <c r="BK87" s="186">
        <f>ROUND(I87*H87,2)</f>
        <v>0</v>
      </c>
      <c r="BL87" s="24" t="s">
        <v>193</v>
      </c>
      <c r="BM87" s="24" t="s">
        <v>5817</v>
      </c>
    </row>
    <row r="88" spans="2:65" s="1" customFormat="1" ht="202.5">
      <c r="B88" s="41"/>
      <c r="D88" s="187" t="s">
        <v>195</v>
      </c>
      <c r="F88" s="188" t="s">
        <v>2381</v>
      </c>
      <c r="I88" s="189"/>
      <c r="L88" s="41"/>
      <c r="M88" s="190"/>
      <c r="N88" s="42"/>
      <c r="O88" s="42"/>
      <c r="P88" s="42"/>
      <c r="Q88" s="42"/>
      <c r="R88" s="42"/>
      <c r="S88" s="42"/>
      <c r="T88" s="70"/>
      <c r="AT88" s="24" t="s">
        <v>195</v>
      </c>
      <c r="AU88" s="24" t="s">
        <v>82</v>
      </c>
    </row>
    <row r="89" spans="2:65" s="11" customFormat="1">
      <c r="B89" s="191"/>
      <c r="D89" s="187" t="s">
        <v>197</v>
      </c>
      <c r="E89" s="192" t="s">
        <v>5</v>
      </c>
      <c r="F89" s="193" t="s">
        <v>5818</v>
      </c>
      <c r="H89" s="194">
        <v>97.5</v>
      </c>
      <c r="I89" s="195"/>
      <c r="L89" s="191"/>
      <c r="M89" s="196"/>
      <c r="N89" s="197"/>
      <c r="O89" s="197"/>
      <c r="P89" s="197"/>
      <c r="Q89" s="197"/>
      <c r="R89" s="197"/>
      <c r="S89" s="197"/>
      <c r="T89" s="198"/>
      <c r="AT89" s="192" t="s">
        <v>197</v>
      </c>
      <c r="AU89" s="192" t="s">
        <v>82</v>
      </c>
      <c r="AV89" s="11" t="s">
        <v>82</v>
      </c>
      <c r="AW89" s="11" t="s">
        <v>35</v>
      </c>
      <c r="AX89" s="11" t="s">
        <v>72</v>
      </c>
      <c r="AY89" s="192" t="s">
        <v>185</v>
      </c>
    </row>
    <row r="90" spans="2:65" s="11" customFormat="1">
      <c r="B90" s="191"/>
      <c r="D90" s="187" t="s">
        <v>197</v>
      </c>
      <c r="E90" s="192" t="s">
        <v>5</v>
      </c>
      <c r="F90" s="193" t="s">
        <v>5819</v>
      </c>
      <c r="H90" s="194">
        <v>13.72</v>
      </c>
      <c r="I90" s="195"/>
      <c r="L90" s="191"/>
      <c r="M90" s="196"/>
      <c r="N90" s="197"/>
      <c r="O90" s="197"/>
      <c r="P90" s="197"/>
      <c r="Q90" s="197"/>
      <c r="R90" s="197"/>
      <c r="S90" s="197"/>
      <c r="T90" s="198"/>
      <c r="AT90" s="192" t="s">
        <v>197</v>
      </c>
      <c r="AU90" s="192" t="s">
        <v>82</v>
      </c>
      <c r="AV90" s="11" t="s">
        <v>82</v>
      </c>
      <c r="AW90" s="11" t="s">
        <v>35</v>
      </c>
      <c r="AX90" s="11" t="s">
        <v>72</v>
      </c>
      <c r="AY90" s="192" t="s">
        <v>185</v>
      </c>
    </row>
    <row r="91" spans="2:65" s="13" customFormat="1">
      <c r="B91" s="207"/>
      <c r="D91" s="208" t="s">
        <v>197</v>
      </c>
      <c r="E91" s="209" t="s">
        <v>5</v>
      </c>
      <c r="F91" s="210" t="s">
        <v>222</v>
      </c>
      <c r="H91" s="211">
        <v>111.22</v>
      </c>
      <c r="I91" s="212"/>
      <c r="L91" s="207"/>
      <c r="M91" s="213"/>
      <c r="N91" s="214"/>
      <c r="O91" s="214"/>
      <c r="P91" s="214"/>
      <c r="Q91" s="214"/>
      <c r="R91" s="214"/>
      <c r="S91" s="214"/>
      <c r="T91" s="215"/>
      <c r="AT91" s="216" t="s">
        <v>197</v>
      </c>
      <c r="AU91" s="216" t="s">
        <v>82</v>
      </c>
      <c r="AV91" s="13" t="s">
        <v>193</v>
      </c>
      <c r="AW91" s="13" t="s">
        <v>35</v>
      </c>
      <c r="AX91" s="13" t="s">
        <v>80</v>
      </c>
      <c r="AY91" s="216" t="s">
        <v>185</v>
      </c>
    </row>
    <row r="92" spans="2:65" s="1" customFormat="1" ht="31.5" customHeight="1">
      <c r="B92" s="174"/>
      <c r="C92" s="175" t="s">
        <v>913</v>
      </c>
      <c r="D92" s="175" t="s">
        <v>188</v>
      </c>
      <c r="E92" s="176" t="s">
        <v>2382</v>
      </c>
      <c r="F92" s="177" t="s">
        <v>2383</v>
      </c>
      <c r="G92" s="178" t="s">
        <v>203</v>
      </c>
      <c r="H92" s="179">
        <v>111.22</v>
      </c>
      <c r="I92" s="180"/>
      <c r="J92" s="181">
        <f>ROUND(I92*H92,2)</f>
        <v>0</v>
      </c>
      <c r="K92" s="177" t="s">
        <v>192</v>
      </c>
      <c r="L92" s="41"/>
      <c r="M92" s="182" t="s">
        <v>5</v>
      </c>
      <c r="N92" s="183" t="s">
        <v>43</v>
      </c>
      <c r="O92" s="42"/>
      <c r="P92" s="184">
        <f>O92*H92</f>
        <v>0</v>
      </c>
      <c r="Q92" s="184">
        <v>0</v>
      </c>
      <c r="R92" s="184">
        <f>Q92*H92</f>
        <v>0</v>
      </c>
      <c r="S92" s="184">
        <v>0</v>
      </c>
      <c r="T92" s="185">
        <f>S92*H92</f>
        <v>0</v>
      </c>
      <c r="AR92" s="24" t="s">
        <v>193</v>
      </c>
      <c r="AT92" s="24" t="s">
        <v>188</v>
      </c>
      <c r="AU92" s="24" t="s">
        <v>82</v>
      </c>
      <c r="AY92" s="24" t="s">
        <v>185</v>
      </c>
      <c r="BE92" s="186">
        <f>IF(N92="základní",J92,0)</f>
        <v>0</v>
      </c>
      <c r="BF92" s="186">
        <f>IF(N92="snížená",J92,0)</f>
        <v>0</v>
      </c>
      <c r="BG92" s="186">
        <f>IF(N92="zákl. přenesená",J92,0)</f>
        <v>0</v>
      </c>
      <c r="BH92" s="186">
        <f>IF(N92="sníž. přenesená",J92,0)</f>
        <v>0</v>
      </c>
      <c r="BI92" s="186">
        <f>IF(N92="nulová",J92,0)</f>
        <v>0</v>
      </c>
      <c r="BJ92" s="24" t="s">
        <v>80</v>
      </c>
      <c r="BK92" s="186">
        <f>ROUND(I92*H92,2)</f>
        <v>0</v>
      </c>
      <c r="BL92" s="24" t="s">
        <v>193</v>
      </c>
      <c r="BM92" s="24" t="s">
        <v>5820</v>
      </c>
    </row>
    <row r="93" spans="2:65" s="1" customFormat="1" ht="202.5">
      <c r="B93" s="41"/>
      <c r="D93" s="187" t="s">
        <v>195</v>
      </c>
      <c r="F93" s="188" t="s">
        <v>2381</v>
      </c>
      <c r="I93" s="189"/>
      <c r="L93" s="41"/>
      <c r="M93" s="190"/>
      <c r="N93" s="42"/>
      <c r="O93" s="42"/>
      <c r="P93" s="42"/>
      <c r="Q93" s="42"/>
      <c r="R93" s="42"/>
      <c r="S93" s="42"/>
      <c r="T93" s="70"/>
      <c r="AT93" s="24" t="s">
        <v>195</v>
      </c>
      <c r="AU93" s="24" t="s">
        <v>82</v>
      </c>
    </row>
    <row r="94" spans="2:65" s="11" customFormat="1">
      <c r="B94" s="191"/>
      <c r="D94" s="187" t="s">
        <v>197</v>
      </c>
      <c r="E94" s="192" t="s">
        <v>5</v>
      </c>
      <c r="F94" s="193" t="s">
        <v>5818</v>
      </c>
      <c r="H94" s="194">
        <v>97.5</v>
      </c>
      <c r="I94" s="195"/>
      <c r="L94" s="191"/>
      <c r="M94" s="196"/>
      <c r="N94" s="197"/>
      <c r="O94" s="197"/>
      <c r="P94" s="197"/>
      <c r="Q94" s="197"/>
      <c r="R94" s="197"/>
      <c r="S94" s="197"/>
      <c r="T94" s="198"/>
      <c r="AT94" s="192" t="s">
        <v>197</v>
      </c>
      <c r="AU94" s="192" t="s">
        <v>82</v>
      </c>
      <c r="AV94" s="11" t="s">
        <v>82</v>
      </c>
      <c r="AW94" s="11" t="s">
        <v>35</v>
      </c>
      <c r="AX94" s="11" t="s">
        <v>72</v>
      </c>
      <c r="AY94" s="192" t="s">
        <v>185</v>
      </c>
    </row>
    <row r="95" spans="2:65" s="11" customFormat="1">
      <c r="B95" s="191"/>
      <c r="D95" s="187" t="s">
        <v>197</v>
      </c>
      <c r="E95" s="192" t="s">
        <v>5</v>
      </c>
      <c r="F95" s="193" t="s">
        <v>5819</v>
      </c>
      <c r="H95" s="194">
        <v>13.72</v>
      </c>
      <c r="I95" s="195"/>
      <c r="L95" s="191"/>
      <c r="M95" s="196"/>
      <c r="N95" s="197"/>
      <c r="O95" s="197"/>
      <c r="P95" s="197"/>
      <c r="Q95" s="197"/>
      <c r="R95" s="197"/>
      <c r="S95" s="197"/>
      <c r="T95" s="198"/>
      <c r="AT95" s="192" t="s">
        <v>197</v>
      </c>
      <c r="AU95" s="192" t="s">
        <v>82</v>
      </c>
      <c r="AV95" s="11" t="s">
        <v>82</v>
      </c>
      <c r="AW95" s="11" t="s">
        <v>35</v>
      </c>
      <c r="AX95" s="11" t="s">
        <v>72</v>
      </c>
      <c r="AY95" s="192" t="s">
        <v>185</v>
      </c>
    </row>
    <row r="96" spans="2:65" s="13" customFormat="1">
      <c r="B96" s="207"/>
      <c r="D96" s="208" t="s">
        <v>197</v>
      </c>
      <c r="E96" s="209" t="s">
        <v>5</v>
      </c>
      <c r="F96" s="210" t="s">
        <v>222</v>
      </c>
      <c r="H96" s="211">
        <v>111.22</v>
      </c>
      <c r="I96" s="212"/>
      <c r="L96" s="207"/>
      <c r="M96" s="213"/>
      <c r="N96" s="214"/>
      <c r="O96" s="214"/>
      <c r="P96" s="214"/>
      <c r="Q96" s="214"/>
      <c r="R96" s="214"/>
      <c r="S96" s="214"/>
      <c r="T96" s="215"/>
      <c r="AT96" s="216" t="s">
        <v>197</v>
      </c>
      <c r="AU96" s="216" t="s">
        <v>82</v>
      </c>
      <c r="AV96" s="13" t="s">
        <v>193</v>
      </c>
      <c r="AW96" s="13" t="s">
        <v>35</v>
      </c>
      <c r="AX96" s="13" t="s">
        <v>80</v>
      </c>
      <c r="AY96" s="216" t="s">
        <v>185</v>
      </c>
    </row>
    <row r="97" spans="2:65" s="1" customFormat="1" ht="44.25" customHeight="1">
      <c r="B97" s="174"/>
      <c r="C97" s="175" t="s">
        <v>199</v>
      </c>
      <c r="D97" s="175" t="s">
        <v>188</v>
      </c>
      <c r="E97" s="176" t="s">
        <v>2479</v>
      </c>
      <c r="F97" s="177" t="s">
        <v>2394</v>
      </c>
      <c r="G97" s="178" t="s">
        <v>203</v>
      </c>
      <c r="H97" s="179">
        <v>111.22</v>
      </c>
      <c r="I97" s="180"/>
      <c r="J97" s="181">
        <f>ROUND(I97*H97,2)</f>
        <v>0</v>
      </c>
      <c r="K97" s="177" t="s">
        <v>192</v>
      </c>
      <c r="L97" s="41"/>
      <c r="M97" s="182" t="s">
        <v>5</v>
      </c>
      <c r="N97" s="183" t="s">
        <v>43</v>
      </c>
      <c r="O97" s="42"/>
      <c r="P97" s="184">
        <f>O97*H97</f>
        <v>0</v>
      </c>
      <c r="Q97" s="184">
        <v>0</v>
      </c>
      <c r="R97" s="184">
        <f>Q97*H97</f>
        <v>0</v>
      </c>
      <c r="S97" s="184">
        <v>0</v>
      </c>
      <c r="T97" s="185">
        <f>S97*H97</f>
        <v>0</v>
      </c>
      <c r="AR97" s="24" t="s">
        <v>193</v>
      </c>
      <c r="AT97" s="24" t="s">
        <v>188</v>
      </c>
      <c r="AU97" s="24" t="s">
        <v>82</v>
      </c>
      <c r="AY97" s="24" t="s">
        <v>185</v>
      </c>
      <c r="BE97" s="186">
        <f>IF(N97="základní",J97,0)</f>
        <v>0</v>
      </c>
      <c r="BF97" s="186">
        <f>IF(N97="snížená",J97,0)</f>
        <v>0</v>
      </c>
      <c r="BG97" s="186">
        <f>IF(N97="zákl. přenesená",J97,0)</f>
        <v>0</v>
      </c>
      <c r="BH97" s="186">
        <f>IF(N97="sníž. přenesená",J97,0)</f>
        <v>0</v>
      </c>
      <c r="BI97" s="186">
        <f>IF(N97="nulová",J97,0)</f>
        <v>0</v>
      </c>
      <c r="BJ97" s="24" t="s">
        <v>80</v>
      </c>
      <c r="BK97" s="186">
        <f>ROUND(I97*H97,2)</f>
        <v>0</v>
      </c>
      <c r="BL97" s="24" t="s">
        <v>193</v>
      </c>
      <c r="BM97" s="24" t="s">
        <v>5821</v>
      </c>
    </row>
    <row r="98" spans="2:65" s="1" customFormat="1" ht="189">
      <c r="B98" s="41"/>
      <c r="D98" s="187" t="s">
        <v>195</v>
      </c>
      <c r="F98" s="188" t="s">
        <v>2481</v>
      </c>
      <c r="I98" s="189"/>
      <c r="L98" s="41"/>
      <c r="M98" s="190"/>
      <c r="N98" s="42"/>
      <c r="O98" s="42"/>
      <c r="P98" s="42"/>
      <c r="Q98" s="42"/>
      <c r="R98" s="42"/>
      <c r="S98" s="42"/>
      <c r="T98" s="70"/>
      <c r="AT98" s="24" t="s">
        <v>195</v>
      </c>
      <c r="AU98" s="24" t="s">
        <v>82</v>
      </c>
    </row>
    <row r="99" spans="2:65" s="11" customFormat="1">
      <c r="B99" s="191"/>
      <c r="D99" s="187" t="s">
        <v>197</v>
      </c>
      <c r="E99" s="192" t="s">
        <v>5</v>
      </c>
      <c r="F99" s="193" t="s">
        <v>5818</v>
      </c>
      <c r="H99" s="194">
        <v>97.5</v>
      </c>
      <c r="I99" s="195"/>
      <c r="L99" s="191"/>
      <c r="M99" s="196"/>
      <c r="N99" s="197"/>
      <c r="O99" s="197"/>
      <c r="P99" s="197"/>
      <c r="Q99" s="197"/>
      <c r="R99" s="197"/>
      <c r="S99" s="197"/>
      <c r="T99" s="198"/>
      <c r="AT99" s="192" t="s">
        <v>197</v>
      </c>
      <c r="AU99" s="192" t="s">
        <v>82</v>
      </c>
      <c r="AV99" s="11" t="s">
        <v>82</v>
      </c>
      <c r="AW99" s="11" t="s">
        <v>35</v>
      </c>
      <c r="AX99" s="11" t="s">
        <v>72</v>
      </c>
      <c r="AY99" s="192" t="s">
        <v>185</v>
      </c>
    </row>
    <row r="100" spans="2:65" s="11" customFormat="1">
      <c r="B100" s="191"/>
      <c r="D100" s="187" t="s">
        <v>197</v>
      </c>
      <c r="E100" s="192" t="s">
        <v>5</v>
      </c>
      <c r="F100" s="193" t="s">
        <v>5819</v>
      </c>
      <c r="H100" s="194">
        <v>13.72</v>
      </c>
      <c r="I100" s="195"/>
      <c r="L100" s="191"/>
      <c r="M100" s="196"/>
      <c r="N100" s="197"/>
      <c r="O100" s="197"/>
      <c r="P100" s="197"/>
      <c r="Q100" s="197"/>
      <c r="R100" s="197"/>
      <c r="S100" s="197"/>
      <c r="T100" s="198"/>
      <c r="AT100" s="192" t="s">
        <v>197</v>
      </c>
      <c r="AU100" s="192" t="s">
        <v>82</v>
      </c>
      <c r="AV100" s="11" t="s">
        <v>82</v>
      </c>
      <c r="AW100" s="11" t="s">
        <v>35</v>
      </c>
      <c r="AX100" s="11" t="s">
        <v>72</v>
      </c>
      <c r="AY100" s="192" t="s">
        <v>185</v>
      </c>
    </row>
    <row r="101" spans="2:65" s="13" customFormat="1">
      <c r="B101" s="207"/>
      <c r="D101" s="208" t="s">
        <v>197</v>
      </c>
      <c r="E101" s="209" t="s">
        <v>5</v>
      </c>
      <c r="F101" s="210" t="s">
        <v>222</v>
      </c>
      <c r="H101" s="211">
        <v>111.22</v>
      </c>
      <c r="I101" s="212"/>
      <c r="L101" s="207"/>
      <c r="M101" s="213"/>
      <c r="N101" s="214"/>
      <c r="O101" s="214"/>
      <c r="P101" s="214"/>
      <c r="Q101" s="214"/>
      <c r="R101" s="214"/>
      <c r="S101" s="214"/>
      <c r="T101" s="215"/>
      <c r="AT101" s="216" t="s">
        <v>197</v>
      </c>
      <c r="AU101" s="216" t="s">
        <v>82</v>
      </c>
      <c r="AV101" s="13" t="s">
        <v>193</v>
      </c>
      <c r="AW101" s="13" t="s">
        <v>35</v>
      </c>
      <c r="AX101" s="13" t="s">
        <v>80</v>
      </c>
      <c r="AY101" s="216" t="s">
        <v>185</v>
      </c>
    </row>
    <row r="102" spans="2:65" s="1" customFormat="1" ht="31.5" customHeight="1">
      <c r="B102" s="174"/>
      <c r="C102" s="175" t="s">
        <v>193</v>
      </c>
      <c r="D102" s="175" t="s">
        <v>188</v>
      </c>
      <c r="E102" s="176" t="s">
        <v>2504</v>
      </c>
      <c r="F102" s="177" t="s">
        <v>2505</v>
      </c>
      <c r="G102" s="178" t="s">
        <v>203</v>
      </c>
      <c r="H102" s="179">
        <v>111.22</v>
      </c>
      <c r="I102" s="180"/>
      <c r="J102" s="181">
        <f>ROUND(I102*H102,2)</f>
        <v>0</v>
      </c>
      <c r="K102" s="177" t="s">
        <v>192</v>
      </c>
      <c r="L102" s="41"/>
      <c r="M102" s="182" t="s">
        <v>5</v>
      </c>
      <c r="N102" s="183" t="s">
        <v>43</v>
      </c>
      <c r="O102" s="42"/>
      <c r="P102" s="184">
        <f>O102*H102</f>
        <v>0</v>
      </c>
      <c r="Q102" s="184">
        <v>0</v>
      </c>
      <c r="R102" s="184">
        <f>Q102*H102</f>
        <v>0</v>
      </c>
      <c r="S102" s="184">
        <v>0</v>
      </c>
      <c r="T102" s="185">
        <f>S102*H102</f>
        <v>0</v>
      </c>
      <c r="AR102" s="24" t="s">
        <v>193</v>
      </c>
      <c r="AT102" s="24" t="s">
        <v>188</v>
      </c>
      <c r="AU102" s="24" t="s">
        <v>82</v>
      </c>
      <c r="AY102" s="24" t="s">
        <v>185</v>
      </c>
      <c r="BE102" s="186">
        <f>IF(N102="základní",J102,0)</f>
        <v>0</v>
      </c>
      <c r="BF102" s="186">
        <f>IF(N102="snížená",J102,0)</f>
        <v>0</v>
      </c>
      <c r="BG102" s="186">
        <f>IF(N102="zákl. přenesená",J102,0)</f>
        <v>0</v>
      </c>
      <c r="BH102" s="186">
        <f>IF(N102="sníž. přenesená",J102,0)</f>
        <v>0</v>
      </c>
      <c r="BI102" s="186">
        <f>IF(N102="nulová",J102,0)</f>
        <v>0</v>
      </c>
      <c r="BJ102" s="24" t="s">
        <v>80</v>
      </c>
      <c r="BK102" s="186">
        <f>ROUND(I102*H102,2)</f>
        <v>0</v>
      </c>
      <c r="BL102" s="24" t="s">
        <v>193</v>
      </c>
      <c r="BM102" s="24" t="s">
        <v>5822</v>
      </c>
    </row>
    <row r="103" spans="2:65" s="1" customFormat="1" ht="148.5">
      <c r="B103" s="41"/>
      <c r="D103" s="187" t="s">
        <v>195</v>
      </c>
      <c r="F103" s="188" t="s">
        <v>2399</v>
      </c>
      <c r="I103" s="189"/>
      <c r="L103" s="41"/>
      <c r="M103" s="190"/>
      <c r="N103" s="42"/>
      <c r="O103" s="42"/>
      <c r="P103" s="42"/>
      <c r="Q103" s="42"/>
      <c r="R103" s="42"/>
      <c r="S103" s="42"/>
      <c r="T103" s="70"/>
      <c r="AT103" s="24" t="s">
        <v>195</v>
      </c>
      <c r="AU103" s="24" t="s">
        <v>82</v>
      </c>
    </row>
    <row r="104" spans="2:65" s="11" customFormat="1">
      <c r="B104" s="191"/>
      <c r="D104" s="187" t="s">
        <v>197</v>
      </c>
      <c r="E104" s="192" t="s">
        <v>5</v>
      </c>
      <c r="F104" s="193" t="s">
        <v>5818</v>
      </c>
      <c r="H104" s="194">
        <v>97.5</v>
      </c>
      <c r="I104" s="195"/>
      <c r="L104" s="191"/>
      <c r="M104" s="196"/>
      <c r="N104" s="197"/>
      <c r="O104" s="197"/>
      <c r="P104" s="197"/>
      <c r="Q104" s="197"/>
      <c r="R104" s="197"/>
      <c r="S104" s="197"/>
      <c r="T104" s="198"/>
      <c r="AT104" s="192" t="s">
        <v>197</v>
      </c>
      <c r="AU104" s="192" t="s">
        <v>82</v>
      </c>
      <c r="AV104" s="11" t="s">
        <v>82</v>
      </c>
      <c r="AW104" s="11" t="s">
        <v>35</v>
      </c>
      <c r="AX104" s="11" t="s">
        <v>72</v>
      </c>
      <c r="AY104" s="192" t="s">
        <v>185</v>
      </c>
    </row>
    <row r="105" spans="2:65" s="11" customFormat="1">
      <c r="B105" s="191"/>
      <c r="D105" s="187" t="s">
        <v>197</v>
      </c>
      <c r="E105" s="192" t="s">
        <v>5</v>
      </c>
      <c r="F105" s="193" t="s">
        <v>5819</v>
      </c>
      <c r="H105" s="194">
        <v>13.72</v>
      </c>
      <c r="I105" s="195"/>
      <c r="L105" s="191"/>
      <c r="M105" s="196"/>
      <c r="N105" s="197"/>
      <c r="O105" s="197"/>
      <c r="P105" s="197"/>
      <c r="Q105" s="197"/>
      <c r="R105" s="197"/>
      <c r="S105" s="197"/>
      <c r="T105" s="198"/>
      <c r="AT105" s="192" t="s">
        <v>197</v>
      </c>
      <c r="AU105" s="192" t="s">
        <v>82</v>
      </c>
      <c r="AV105" s="11" t="s">
        <v>82</v>
      </c>
      <c r="AW105" s="11" t="s">
        <v>35</v>
      </c>
      <c r="AX105" s="11" t="s">
        <v>72</v>
      </c>
      <c r="AY105" s="192" t="s">
        <v>185</v>
      </c>
    </row>
    <row r="106" spans="2:65" s="13" customFormat="1">
      <c r="B106" s="207"/>
      <c r="D106" s="208" t="s">
        <v>197</v>
      </c>
      <c r="E106" s="209" t="s">
        <v>5</v>
      </c>
      <c r="F106" s="210" t="s">
        <v>222</v>
      </c>
      <c r="H106" s="211">
        <v>111.22</v>
      </c>
      <c r="I106" s="212"/>
      <c r="L106" s="207"/>
      <c r="M106" s="213"/>
      <c r="N106" s="214"/>
      <c r="O106" s="214"/>
      <c r="P106" s="214"/>
      <c r="Q106" s="214"/>
      <c r="R106" s="214"/>
      <c r="S106" s="214"/>
      <c r="T106" s="215"/>
      <c r="AT106" s="216" t="s">
        <v>197</v>
      </c>
      <c r="AU106" s="216" t="s">
        <v>82</v>
      </c>
      <c r="AV106" s="13" t="s">
        <v>193</v>
      </c>
      <c r="AW106" s="13" t="s">
        <v>35</v>
      </c>
      <c r="AX106" s="13" t="s">
        <v>80</v>
      </c>
      <c r="AY106" s="216" t="s">
        <v>185</v>
      </c>
    </row>
    <row r="107" spans="2:65" s="1" customFormat="1" ht="22.5" customHeight="1">
      <c r="B107" s="174"/>
      <c r="C107" s="175" t="s">
        <v>274</v>
      </c>
      <c r="D107" s="175" t="s">
        <v>188</v>
      </c>
      <c r="E107" s="176" t="s">
        <v>2482</v>
      </c>
      <c r="F107" s="177" t="s">
        <v>2401</v>
      </c>
      <c r="G107" s="178" t="s">
        <v>203</v>
      </c>
      <c r="H107" s="179">
        <v>111.22</v>
      </c>
      <c r="I107" s="180"/>
      <c r="J107" s="181">
        <f>ROUND(I107*H107,2)</f>
        <v>0</v>
      </c>
      <c r="K107" s="177" t="s">
        <v>192</v>
      </c>
      <c r="L107" s="41"/>
      <c r="M107" s="182" t="s">
        <v>5</v>
      </c>
      <c r="N107" s="183" t="s">
        <v>43</v>
      </c>
      <c r="O107" s="42"/>
      <c r="P107" s="184">
        <f>O107*H107</f>
        <v>0</v>
      </c>
      <c r="Q107" s="184">
        <v>0</v>
      </c>
      <c r="R107" s="184">
        <f>Q107*H107</f>
        <v>0</v>
      </c>
      <c r="S107" s="184">
        <v>0</v>
      </c>
      <c r="T107" s="185">
        <f>S107*H107</f>
        <v>0</v>
      </c>
      <c r="AR107" s="24" t="s">
        <v>193</v>
      </c>
      <c r="AT107" s="24" t="s">
        <v>188</v>
      </c>
      <c r="AU107" s="24" t="s">
        <v>82</v>
      </c>
      <c r="AY107" s="24" t="s">
        <v>185</v>
      </c>
      <c r="BE107" s="186">
        <f>IF(N107="základní",J107,0)</f>
        <v>0</v>
      </c>
      <c r="BF107" s="186">
        <f>IF(N107="snížená",J107,0)</f>
        <v>0</v>
      </c>
      <c r="BG107" s="186">
        <f>IF(N107="zákl. přenesená",J107,0)</f>
        <v>0</v>
      </c>
      <c r="BH107" s="186">
        <f>IF(N107="sníž. přenesená",J107,0)</f>
        <v>0</v>
      </c>
      <c r="BI107" s="186">
        <f>IF(N107="nulová",J107,0)</f>
        <v>0</v>
      </c>
      <c r="BJ107" s="24" t="s">
        <v>80</v>
      </c>
      <c r="BK107" s="186">
        <f>ROUND(I107*H107,2)</f>
        <v>0</v>
      </c>
      <c r="BL107" s="24" t="s">
        <v>193</v>
      </c>
      <c r="BM107" s="24" t="s">
        <v>5823</v>
      </c>
    </row>
    <row r="108" spans="2:65" s="1" customFormat="1" ht="297">
      <c r="B108" s="41"/>
      <c r="D108" s="187" t="s">
        <v>195</v>
      </c>
      <c r="F108" s="188" t="s">
        <v>2484</v>
      </c>
      <c r="I108" s="189"/>
      <c r="L108" s="41"/>
      <c r="M108" s="190"/>
      <c r="N108" s="42"/>
      <c r="O108" s="42"/>
      <c r="P108" s="42"/>
      <c r="Q108" s="42"/>
      <c r="R108" s="42"/>
      <c r="S108" s="42"/>
      <c r="T108" s="70"/>
      <c r="AT108" s="24" t="s">
        <v>195</v>
      </c>
      <c r="AU108" s="24" t="s">
        <v>82</v>
      </c>
    </row>
    <row r="109" spans="2:65" s="11" customFormat="1">
      <c r="B109" s="191"/>
      <c r="D109" s="187" t="s">
        <v>197</v>
      </c>
      <c r="E109" s="192" t="s">
        <v>5</v>
      </c>
      <c r="F109" s="193" t="s">
        <v>5818</v>
      </c>
      <c r="H109" s="194">
        <v>97.5</v>
      </c>
      <c r="I109" s="195"/>
      <c r="L109" s="191"/>
      <c r="M109" s="196"/>
      <c r="N109" s="197"/>
      <c r="O109" s="197"/>
      <c r="P109" s="197"/>
      <c r="Q109" s="197"/>
      <c r="R109" s="197"/>
      <c r="S109" s="197"/>
      <c r="T109" s="198"/>
      <c r="AT109" s="192" t="s">
        <v>197</v>
      </c>
      <c r="AU109" s="192" t="s">
        <v>82</v>
      </c>
      <c r="AV109" s="11" t="s">
        <v>82</v>
      </c>
      <c r="AW109" s="11" t="s">
        <v>35</v>
      </c>
      <c r="AX109" s="11" t="s">
        <v>72</v>
      </c>
      <c r="AY109" s="192" t="s">
        <v>185</v>
      </c>
    </row>
    <row r="110" spans="2:65" s="11" customFormat="1">
      <c r="B110" s="191"/>
      <c r="D110" s="187" t="s">
        <v>197</v>
      </c>
      <c r="E110" s="192" t="s">
        <v>5</v>
      </c>
      <c r="F110" s="193" t="s">
        <v>5819</v>
      </c>
      <c r="H110" s="194">
        <v>13.72</v>
      </c>
      <c r="I110" s="195"/>
      <c r="L110" s="191"/>
      <c r="M110" s="196"/>
      <c r="N110" s="197"/>
      <c r="O110" s="197"/>
      <c r="P110" s="197"/>
      <c r="Q110" s="197"/>
      <c r="R110" s="197"/>
      <c r="S110" s="197"/>
      <c r="T110" s="198"/>
      <c r="AT110" s="192" t="s">
        <v>197</v>
      </c>
      <c r="AU110" s="192" t="s">
        <v>82</v>
      </c>
      <c r="AV110" s="11" t="s">
        <v>82</v>
      </c>
      <c r="AW110" s="11" t="s">
        <v>35</v>
      </c>
      <c r="AX110" s="11" t="s">
        <v>72</v>
      </c>
      <c r="AY110" s="192" t="s">
        <v>185</v>
      </c>
    </row>
    <row r="111" spans="2:65" s="13" customFormat="1">
      <c r="B111" s="207"/>
      <c r="D111" s="208" t="s">
        <v>197</v>
      </c>
      <c r="E111" s="209" t="s">
        <v>5</v>
      </c>
      <c r="F111" s="210" t="s">
        <v>222</v>
      </c>
      <c r="H111" s="211">
        <v>111.22</v>
      </c>
      <c r="I111" s="212"/>
      <c r="L111" s="207"/>
      <c r="M111" s="213"/>
      <c r="N111" s="214"/>
      <c r="O111" s="214"/>
      <c r="P111" s="214"/>
      <c r="Q111" s="214"/>
      <c r="R111" s="214"/>
      <c r="S111" s="214"/>
      <c r="T111" s="215"/>
      <c r="AT111" s="216" t="s">
        <v>197</v>
      </c>
      <c r="AU111" s="216" t="s">
        <v>82</v>
      </c>
      <c r="AV111" s="13" t="s">
        <v>193</v>
      </c>
      <c r="AW111" s="13" t="s">
        <v>35</v>
      </c>
      <c r="AX111" s="13" t="s">
        <v>80</v>
      </c>
      <c r="AY111" s="216" t="s">
        <v>185</v>
      </c>
    </row>
    <row r="112" spans="2:65" s="1" customFormat="1" ht="22.5" customHeight="1">
      <c r="B112" s="174"/>
      <c r="C112" s="175" t="s">
        <v>282</v>
      </c>
      <c r="D112" s="175" t="s">
        <v>188</v>
      </c>
      <c r="E112" s="176" t="s">
        <v>2485</v>
      </c>
      <c r="F112" s="177" t="s">
        <v>2404</v>
      </c>
      <c r="G112" s="178" t="s">
        <v>191</v>
      </c>
      <c r="H112" s="179">
        <v>183.51300000000001</v>
      </c>
      <c r="I112" s="180"/>
      <c r="J112" s="181">
        <f>ROUND(I112*H112,2)</f>
        <v>0</v>
      </c>
      <c r="K112" s="177" t="s">
        <v>192</v>
      </c>
      <c r="L112" s="41"/>
      <c r="M112" s="182" t="s">
        <v>5</v>
      </c>
      <c r="N112" s="183" t="s">
        <v>43</v>
      </c>
      <c r="O112" s="42"/>
      <c r="P112" s="184">
        <f>O112*H112</f>
        <v>0</v>
      </c>
      <c r="Q112" s="184">
        <v>0</v>
      </c>
      <c r="R112" s="184">
        <f>Q112*H112</f>
        <v>0</v>
      </c>
      <c r="S112" s="184">
        <v>0</v>
      </c>
      <c r="T112" s="185">
        <f>S112*H112</f>
        <v>0</v>
      </c>
      <c r="AR112" s="24" t="s">
        <v>193</v>
      </c>
      <c r="AT112" s="24" t="s">
        <v>188</v>
      </c>
      <c r="AU112" s="24" t="s">
        <v>82</v>
      </c>
      <c r="AY112" s="24" t="s">
        <v>185</v>
      </c>
      <c r="BE112" s="186">
        <f>IF(N112="základní",J112,0)</f>
        <v>0</v>
      </c>
      <c r="BF112" s="186">
        <f>IF(N112="snížená",J112,0)</f>
        <v>0</v>
      </c>
      <c r="BG112" s="186">
        <f>IF(N112="zákl. přenesená",J112,0)</f>
        <v>0</v>
      </c>
      <c r="BH112" s="186">
        <f>IF(N112="sníž. přenesená",J112,0)</f>
        <v>0</v>
      </c>
      <c r="BI112" s="186">
        <f>IF(N112="nulová",J112,0)</f>
        <v>0</v>
      </c>
      <c r="BJ112" s="24" t="s">
        <v>80</v>
      </c>
      <c r="BK112" s="186">
        <f>ROUND(I112*H112,2)</f>
        <v>0</v>
      </c>
      <c r="BL112" s="24" t="s">
        <v>193</v>
      </c>
      <c r="BM112" s="24" t="s">
        <v>5824</v>
      </c>
    </row>
    <row r="113" spans="2:65" s="1" customFormat="1" ht="297">
      <c r="B113" s="41"/>
      <c r="D113" s="187" t="s">
        <v>195</v>
      </c>
      <c r="F113" s="188" t="s">
        <v>2484</v>
      </c>
      <c r="I113" s="189"/>
      <c r="L113" s="41"/>
      <c r="M113" s="190"/>
      <c r="N113" s="42"/>
      <c r="O113" s="42"/>
      <c r="P113" s="42"/>
      <c r="Q113" s="42"/>
      <c r="R113" s="42"/>
      <c r="S113" s="42"/>
      <c r="T113" s="70"/>
      <c r="AT113" s="24" t="s">
        <v>195</v>
      </c>
      <c r="AU113" s="24" t="s">
        <v>82</v>
      </c>
    </row>
    <row r="114" spans="2:65" s="11" customFormat="1">
      <c r="B114" s="191"/>
      <c r="D114" s="208" t="s">
        <v>197</v>
      </c>
      <c r="E114" s="217" t="s">
        <v>5</v>
      </c>
      <c r="F114" s="218" t="s">
        <v>5825</v>
      </c>
      <c r="H114" s="219">
        <v>183.51300000000001</v>
      </c>
      <c r="I114" s="195"/>
      <c r="L114" s="191"/>
      <c r="M114" s="196"/>
      <c r="N114" s="197"/>
      <c r="O114" s="197"/>
      <c r="P114" s="197"/>
      <c r="Q114" s="197"/>
      <c r="R114" s="197"/>
      <c r="S114" s="197"/>
      <c r="T114" s="198"/>
      <c r="AT114" s="192" t="s">
        <v>197</v>
      </c>
      <c r="AU114" s="192" t="s">
        <v>82</v>
      </c>
      <c r="AV114" s="11" t="s">
        <v>82</v>
      </c>
      <c r="AW114" s="11" t="s">
        <v>35</v>
      </c>
      <c r="AX114" s="11" t="s">
        <v>80</v>
      </c>
      <c r="AY114" s="192" t="s">
        <v>185</v>
      </c>
    </row>
    <row r="115" spans="2:65" s="1" customFormat="1" ht="31.5" customHeight="1">
      <c r="B115" s="174"/>
      <c r="C115" s="175" t="s">
        <v>10</v>
      </c>
      <c r="D115" s="175" t="s">
        <v>188</v>
      </c>
      <c r="E115" s="176" t="s">
        <v>5826</v>
      </c>
      <c r="F115" s="177" t="s">
        <v>5827</v>
      </c>
      <c r="G115" s="178" t="s">
        <v>203</v>
      </c>
      <c r="H115" s="179">
        <v>108.54</v>
      </c>
      <c r="I115" s="180"/>
      <c r="J115" s="181">
        <f>ROUND(I115*H115,2)</f>
        <v>0</v>
      </c>
      <c r="K115" s="177" t="s">
        <v>192</v>
      </c>
      <c r="L115" s="41"/>
      <c r="M115" s="182" t="s">
        <v>5</v>
      </c>
      <c r="N115" s="183" t="s">
        <v>43</v>
      </c>
      <c r="O115" s="42"/>
      <c r="P115" s="184">
        <f>O115*H115</f>
        <v>0</v>
      </c>
      <c r="Q115" s="184">
        <v>0</v>
      </c>
      <c r="R115" s="184">
        <f>Q115*H115</f>
        <v>0</v>
      </c>
      <c r="S115" s="184">
        <v>0</v>
      </c>
      <c r="T115" s="185">
        <f>S115*H115</f>
        <v>0</v>
      </c>
      <c r="AR115" s="24" t="s">
        <v>193</v>
      </c>
      <c r="AT115" s="24" t="s">
        <v>188</v>
      </c>
      <c r="AU115" s="24" t="s">
        <v>82</v>
      </c>
      <c r="AY115" s="24" t="s">
        <v>185</v>
      </c>
      <c r="BE115" s="186">
        <f>IF(N115="základní",J115,0)</f>
        <v>0</v>
      </c>
      <c r="BF115" s="186">
        <f>IF(N115="snížená",J115,0)</f>
        <v>0</v>
      </c>
      <c r="BG115" s="186">
        <f>IF(N115="zákl. přenesená",J115,0)</f>
        <v>0</v>
      </c>
      <c r="BH115" s="186">
        <f>IF(N115="sníž. přenesená",J115,0)</f>
        <v>0</v>
      </c>
      <c r="BI115" s="186">
        <f>IF(N115="nulová",J115,0)</f>
        <v>0</v>
      </c>
      <c r="BJ115" s="24" t="s">
        <v>80</v>
      </c>
      <c r="BK115" s="186">
        <f>ROUND(I115*H115,2)</f>
        <v>0</v>
      </c>
      <c r="BL115" s="24" t="s">
        <v>193</v>
      </c>
      <c r="BM115" s="24" t="s">
        <v>5828</v>
      </c>
    </row>
    <row r="116" spans="2:65" s="1" customFormat="1" ht="409.5">
      <c r="B116" s="41"/>
      <c r="D116" s="187" t="s">
        <v>195</v>
      </c>
      <c r="F116" s="188" t="s">
        <v>5829</v>
      </c>
      <c r="I116" s="189"/>
      <c r="L116" s="41"/>
      <c r="M116" s="190"/>
      <c r="N116" s="42"/>
      <c r="O116" s="42"/>
      <c r="P116" s="42"/>
      <c r="Q116" s="42"/>
      <c r="R116" s="42"/>
      <c r="S116" s="42"/>
      <c r="T116" s="70"/>
      <c r="AT116" s="24" t="s">
        <v>195</v>
      </c>
      <c r="AU116" s="24" t="s">
        <v>82</v>
      </c>
    </row>
    <row r="117" spans="2:65" s="11" customFormat="1">
      <c r="B117" s="191"/>
      <c r="D117" s="187" t="s">
        <v>197</v>
      </c>
      <c r="E117" s="192" t="s">
        <v>5</v>
      </c>
      <c r="F117" s="193" t="s">
        <v>5830</v>
      </c>
      <c r="H117" s="194">
        <v>95.99</v>
      </c>
      <c r="I117" s="195"/>
      <c r="L117" s="191"/>
      <c r="M117" s="196"/>
      <c r="N117" s="197"/>
      <c r="O117" s="197"/>
      <c r="P117" s="197"/>
      <c r="Q117" s="197"/>
      <c r="R117" s="197"/>
      <c r="S117" s="197"/>
      <c r="T117" s="198"/>
      <c r="AT117" s="192" t="s">
        <v>197</v>
      </c>
      <c r="AU117" s="192" t="s">
        <v>82</v>
      </c>
      <c r="AV117" s="11" t="s">
        <v>82</v>
      </c>
      <c r="AW117" s="11" t="s">
        <v>35</v>
      </c>
      <c r="AX117" s="11" t="s">
        <v>72</v>
      </c>
      <c r="AY117" s="192" t="s">
        <v>185</v>
      </c>
    </row>
    <row r="118" spans="2:65" s="11" customFormat="1">
      <c r="B118" s="191"/>
      <c r="D118" s="187" t="s">
        <v>197</v>
      </c>
      <c r="E118" s="192" t="s">
        <v>5</v>
      </c>
      <c r="F118" s="193" t="s">
        <v>5831</v>
      </c>
      <c r="H118" s="194">
        <v>12.55</v>
      </c>
      <c r="I118" s="195"/>
      <c r="L118" s="191"/>
      <c r="M118" s="196"/>
      <c r="N118" s="197"/>
      <c r="O118" s="197"/>
      <c r="P118" s="197"/>
      <c r="Q118" s="197"/>
      <c r="R118" s="197"/>
      <c r="S118" s="197"/>
      <c r="T118" s="198"/>
      <c r="AT118" s="192" t="s">
        <v>197</v>
      </c>
      <c r="AU118" s="192" t="s">
        <v>82</v>
      </c>
      <c r="AV118" s="11" t="s">
        <v>82</v>
      </c>
      <c r="AW118" s="11" t="s">
        <v>35</v>
      </c>
      <c r="AX118" s="11" t="s">
        <v>72</v>
      </c>
      <c r="AY118" s="192" t="s">
        <v>185</v>
      </c>
    </row>
    <row r="119" spans="2:65" s="13" customFormat="1">
      <c r="B119" s="207"/>
      <c r="D119" s="187" t="s">
        <v>197</v>
      </c>
      <c r="E119" s="233" t="s">
        <v>5</v>
      </c>
      <c r="F119" s="234" t="s">
        <v>222</v>
      </c>
      <c r="H119" s="235">
        <v>108.54</v>
      </c>
      <c r="I119" s="212"/>
      <c r="L119" s="207"/>
      <c r="M119" s="213"/>
      <c r="N119" s="214"/>
      <c r="O119" s="214"/>
      <c r="P119" s="214"/>
      <c r="Q119" s="214"/>
      <c r="R119" s="214"/>
      <c r="S119" s="214"/>
      <c r="T119" s="215"/>
      <c r="AT119" s="216" t="s">
        <v>197</v>
      </c>
      <c r="AU119" s="216" t="s">
        <v>82</v>
      </c>
      <c r="AV119" s="13" t="s">
        <v>193</v>
      </c>
      <c r="AW119" s="13" t="s">
        <v>35</v>
      </c>
      <c r="AX119" s="13" t="s">
        <v>80</v>
      </c>
      <c r="AY119" s="216" t="s">
        <v>185</v>
      </c>
    </row>
    <row r="120" spans="2:65" s="10" customFormat="1" ht="29.85" customHeight="1">
      <c r="B120" s="160"/>
      <c r="D120" s="171" t="s">
        <v>71</v>
      </c>
      <c r="E120" s="172" t="s">
        <v>199</v>
      </c>
      <c r="F120" s="172" t="s">
        <v>200</v>
      </c>
      <c r="I120" s="163"/>
      <c r="J120" s="173">
        <f>BK120</f>
        <v>0</v>
      </c>
      <c r="L120" s="160"/>
      <c r="M120" s="165"/>
      <c r="N120" s="166"/>
      <c r="O120" s="166"/>
      <c r="P120" s="167">
        <f>SUM(P121:P147)</f>
        <v>0</v>
      </c>
      <c r="Q120" s="166"/>
      <c r="R120" s="167">
        <f>SUM(R121:R147)</f>
        <v>3.6637953600000004</v>
      </c>
      <c r="S120" s="166"/>
      <c r="T120" s="168">
        <f>SUM(T121:T147)</f>
        <v>0</v>
      </c>
      <c r="AR120" s="161" t="s">
        <v>80</v>
      </c>
      <c r="AT120" s="169" t="s">
        <v>71</v>
      </c>
      <c r="AU120" s="169" t="s">
        <v>80</v>
      </c>
      <c r="AY120" s="161" t="s">
        <v>185</v>
      </c>
      <c r="BK120" s="170">
        <f>SUM(BK121:BK147)</f>
        <v>0</v>
      </c>
    </row>
    <row r="121" spans="2:65" s="1" customFormat="1" ht="31.5" customHeight="1">
      <c r="B121" s="174"/>
      <c r="C121" s="175" t="s">
        <v>11</v>
      </c>
      <c r="D121" s="175" t="s">
        <v>188</v>
      </c>
      <c r="E121" s="176" t="s">
        <v>5832</v>
      </c>
      <c r="F121" s="177" t="s">
        <v>5833</v>
      </c>
      <c r="G121" s="178" t="s">
        <v>203</v>
      </c>
      <c r="H121" s="179">
        <v>38.200000000000003</v>
      </c>
      <c r="I121" s="180"/>
      <c r="J121" s="181">
        <f>ROUND(I121*H121,2)</f>
        <v>0</v>
      </c>
      <c r="K121" s="177" t="s">
        <v>192</v>
      </c>
      <c r="L121" s="41"/>
      <c r="M121" s="182" t="s">
        <v>5</v>
      </c>
      <c r="N121" s="183" t="s">
        <v>43</v>
      </c>
      <c r="O121" s="42"/>
      <c r="P121" s="184">
        <f>O121*H121</f>
        <v>0</v>
      </c>
      <c r="Q121" s="184">
        <v>0</v>
      </c>
      <c r="R121" s="184">
        <f>Q121*H121</f>
        <v>0</v>
      </c>
      <c r="S121" s="184">
        <v>0</v>
      </c>
      <c r="T121" s="185">
        <f>S121*H121</f>
        <v>0</v>
      </c>
      <c r="AR121" s="24" t="s">
        <v>193</v>
      </c>
      <c r="AT121" s="24" t="s">
        <v>188</v>
      </c>
      <c r="AU121" s="24" t="s">
        <v>82</v>
      </c>
      <c r="AY121" s="24" t="s">
        <v>185</v>
      </c>
      <c r="BE121" s="186">
        <f>IF(N121="základní",J121,0)</f>
        <v>0</v>
      </c>
      <c r="BF121" s="186">
        <f>IF(N121="snížená",J121,0)</f>
        <v>0</v>
      </c>
      <c r="BG121" s="186">
        <f>IF(N121="zákl. přenesená",J121,0)</f>
        <v>0</v>
      </c>
      <c r="BH121" s="186">
        <f>IF(N121="sníž. přenesená",J121,0)</f>
        <v>0</v>
      </c>
      <c r="BI121" s="186">
        <f>IF(N121="nulová",J121,0)</f>
        <v>0</v>
      </c>
      <c r="BJ121" s="24" t="s">
        <v>80</v>
      </c>
      <c r="BK121" s="186">
        <f>ROUND(I121*H121,2)</f>
        <v>0</v>
      </c>
      <c r="BL121" s="24" t="s">
        <v>193</v>
      </c>
      <c r="BM121" s="24" t="s">
        <v>5834</v>
      </c>
    </row>
    <row r="122" spans="2:65" s="1" customFormat="1" ht="27">
      <c r="B122" s="41"/>
      <c r="D122" s="187" t="s">
        <v>195</v>
      </c>
      <c r="F122" s="188" t="s">
        <v>5835</v>
      </c>
      <c r="I122" s="189"/>
      <c r="L122" s="41"/>
      <c r="M122" s="190"/>
      <c r="N122" s="42"/>
      <c r="O122" s="42"/>
      <c r="P122" s="42"/>
      <c r="Q122" s="42"/>
      <c r="R122" s="42"/>
      <c r="S122" s="42"/>
      <c r="T122" s="70"/>
      <c r="AT122" s="24" t="s">
        <v>195</v>
      </c>
      <c r="AU122" s="24" t="s">
        <v>82</v>
      </c>
    </row>
    <row r="123" spans="2:65" s="11" customFormat="1">
      <c r="B123" s="191"/>
      <c r="D123" s="187" t="s">
        <v>197</v>
      </c>
      <c r="E123" s="192" t="s">
        <v>5</v>
      </c>
      <c r="F123" s="193" t="s">
        <v>5836</v>
      </c>
      <c r="H123" s="194">
        <v>34</v>
      </c>
      <c r="I123" s="195"/>
      <c r="L123" s="191"/>
      <c r="M123" s="196"/>
      <c r="N123" s="197"/>
      <c r="O123" s="197"/>
      <c r="P123" s="197"/>
      <c r="Q123" s="197"/>
      <c r="R123" s="197"/>
      <c r="S123" s="197"/>
      <c r="T123" s="198"/>
      <c r="AT123" s="192" t="s">
        <v>197</v>
      </c>
      <c r="AU123" s="192" t="s">
        <v>82</v>
      </c>
      <c r="AV123" s="11" t="s">
        <v>82</v>
      </c>
      <c r="AW123" s="11" t="s">
        <v>35</v>
      </c>
      <c r="AX123" s="11" t="s">
        <v>72</v>
      </c>
      <c r="AY123" s="192" t="s">
        <v>185</v>
      </c>
    </row>
    <row r="124" spans="2:65" s="11" customFormat="1">
      <c r="B124" s="191"/>
      <c r="D124" s="187" t="s">
        <v>197</v>
      </c>
      <c r="E124" s="192" t="s">
        <v>5</v>
      </c>
      <c r="F124" s="193" t="s">
        <v>5837</v>
      </c>
      <c r="H124" s="194">
        <v>4.2</v>
      </c>
      <c r="I124" s="195"/>
      <c r="L124" s="191"/>
      <c r="M124" s="196"/>
      <c r="N124" s="197"/>
      <c r="O124" s="197"/>
      <c r="P124" s="197"/>
      <c r="Q124" s="197"/>
      <c r="R124" s="197"/>
      <c r="S124" s="197"/>
      <c r="T124" s="198"/>
      <c r="AT124" s="192" t="s">
        <v>197</v>
      </c>
      <c r="AU124" s="192" t="s">
        <v>82</v>
      </c>
      <c r="AV124" s="11" t="s">
        <v>82</v>
      </c>
      <c r="AW124" s="11" t="s">
        <v>35</v>
      </c>
      <c r="AX124" s="11" t="s">
        <v>72</v>
      </c>
      <c r="AY124" s="192" t="s">
        <v>185</v>
      </c>
    </row>
    <row r="125" spans="2:65" s="13" customFormat="1">
      <c r="B125" s="207"/>
      <c r="D125" s="208" t="s">
        <v>197</v>
      </c>
      <c r="E125" s="209" t="s">
        <v>5</v>
      </c>
      <c r="F125" s="210" t="s">
        <v>222</v>
      </c>
      <c r="H125" s="211">
        <v>38.200000000000003</v>
      </c>
      <c r="I125" s="212"/>
      <c r="L125" s="207"/>
      <c r="M125" s="213"/>
      <c r="N125" s="214"/>
      <c r="O125" s="214"/>
      <c r="P125" s="214"/>
      <c r="Q125" s="214"/>
      <c r="R125" s="214"/>
      <c r="S125" s="214"/>
      <c r="T125" s="215"/>
      <c r="AT125" s="216" t="s">
        <v>197</v>
      </c>
      <c r="AU125" s="216" t="s">
        <v>82</v>
      </c>
      <c r="AV125" s="13" t="s">
        <v>193</v>
      </c>
      <c r="AW125" s="13" t="s">
        <v>35</v>
      </c>
      <c r="AX125" s="13" t="s">
        <v>80</v>
      </c>
      <c r="AY125" s="216" t="s">
        <v>185</v>
      </c>
    </row>
    <row r="126" spans="2:65" s="1" customFormat="1" ht="22.5" customHeight="1">
      <c r="B126" s="174"/>
      <c r="C126" s="175" t="s">
        <v>373</v>
      </c>
      <c r="D126" s="175" t="s">
        <v>188</v>
      </c>
      <c r="E126" s="176" t="s">
        <v>5838</v>
      </c>
      <c r="F126" s="177" t="s">
        <v>5839</v>
      </c>
      <c r="G126" s="178" t="s">
        <v>232</v>
      </c>
      <c r="H126" s="179">
        <v>150</v>
      </c>
      <c r="I126" s="180"/>
      <c r="J126" s="181">
        <f>ROUND(I126*H126,2)</f>
        <v>0</v>
      </c>
      <c r="K126" s="177" t="s">
        <v>192</v>
      </c>
      <c r="L126" s="41"/>
      <c r="M126" s="182" t="s">
        <v>5</v>
      </c>
      <c r="N126" s="183" t="s">
        <v>43</v>
      </c>
      <c r="O126" s="42"/>
      <c r="P126" s="184">
        <f>O126*H126</f>
        <v>0</v>
      </c>
      <c r="Q126" s="184">
        <v>2.5100000000000001E-3</v>
      </c>
      <c r="R126" s="184">
        <f>Q126*H126</f>
        <v>0.3765</v>
      </c>
      <c r="S126" s="184">
        <v>0</v>
      </c>
      <c r="T126" s="185">
        <f>S126*H126</f>
        <v>0</v>
      </c>
      <c r="AR126" s="24" t="s">
        <v>193</v>
      </c>
      <c r="AT126" s="24" t="s">
        <v>188</v>
      </c>
      <c r="AU126" s="24" t="s">
        <v>82</v>
      </c>
      <c r="AY126" s="24" t="s">
        <v>185</v>
      </c>
      <c r="BE126" s="186">
        <f>IF(N126="základní",J126,0)</f>
        <v>0</v>
      </c>
      <c r="BF126" s="186">
        <f>IF(N126="snížená",J126,0)</f>
        <v>0</v>
      </c>
      <c r="BG126" s="186">
        <f>IF(N126="zákl. přenesená",J126,0)</f>
        <v>0</v>
      </c>
      <c r="BH126" s="186">
        <f>IF(N126="sníž. přenesená",J126,0)</f>
        <v>0</v>
      </c>
      <c r="BI126" s="186">
        <f>IF(N126="nulová",J126,0)</f>
        <v>0</v>
      </c>
      <c r="BJ126" s="24" t="s">
        <v>80</v>
      </c>
      <c r="BK126" s="186">
        <f>ROUND(I126*H126,2)</f>
        <v>0</v>
      </c>
      <c r="BL126" s="24" t="s">
        <v>193</v>
      </c>
      <c r="BM126" s="24" t="s">
        <v>5840</v>
      </c>
    </row>
    <row r="127" spans="2:65" s="1" customFormat="1" ht="40.5">
      <c r="B127" s="41"/>
      <c r="D127" s="187" t="s">
        <v>195</v>
      </c>
      <c r="F127" s="188" t="s">
        <v>5841</v>
      </c>
      <c r="I127" s="189"/>
      <c r="L127" s="41"/>
      <c r="M127" s="190"/>
      <c r="N127" s="42"/>
      <c r="O127" s="42"/>
      <c r="P127" s="42"/>
      <c r="Q127" s="42"/>
      <c r="R127" s="42"/>
      <c r="S127" s="42"/>
      <c r="T127" s="70"/>
      <c r="AT127" s="24" t="s">
        <v>195</v>
      </c>
      <c r="AU127" s="24" t="s">
        <v>82</v>
      </c>
    </row>
    <row r="128" spans="2:65" s="11" customFormat="1">
      <c r="B128" s="191"/>
      <c r="D128" s="187" t="s">
        <v>197</v>
      </c>
      <c r="E128" s="192" t="s">
        <v>5</v>
      </c>
      <c r="F128" s="193" t="s">
        <v>5842</v>
      </c>
      <c r="H128" s="194">
        <v>136</v>
      </c>
      <c r="I128" s="195"/>
      <c r="L128" s="191"/>
      <c r="M128" s="196"/>
      <c r="N128" s="197"/>
      <c r="O128" s="197"/>
      <c r="P128" s="197"/>
      <c r="Q128" s="197"/>
      <c r="R128" s="197"/>
      <c r="S128" s="197"/>
      <c r="T128" s="198"/>
      <c r="AT128" s="192" t="s">
        <v>197</v>
      </c>
      <c r="AU128" s="192" t="s">
        <v>82</v>
      </c>
      <c r="AV128" s="11" t="s">
        <v>82</v>
      </c>
      <c r="AW128" s="11" t="s">
        <v>35</v>
      </c>
      <c r="AX128" s="11" t="s">
        <v>72</v>
      </c>
      <c r="AY128" s="192" t="s">
        <v>185</v>
      </c>
    </row>
    <row r="129" spans="2:65" s="11" customFormat="1">
      <c r="B129" s="191"/>
      <c r="D129" s="187" t="s">
        <v>197</v>
      </c>
      <c r="E129" s="192" t="s">
        <v>5</v>
      </c>
      <c r="F129" s="193" t="s">
        <v>5843</v>
      </c>
      <c r="H129" s="194">
        <v>14</v>
      </c>
      <c r="I129" s="195"/>
      <c r="L129" s="191"/>
      <c r="M129" s="196"/>
      <c r="N129" s="197"/>
      <c r="O129" s="197"/>
      <c r="P129" s="197"/>
      <c r="Q129" s="197"/>
      <c r="R129" s="197"/>
      <c r="S129" s="197"/>
      <c r="T129" s="198"/>
      <c r="AT129" s="192" t="s">
        <v>197</v>
      </c>
      <c r="AU129" s="192" t="s">
        <v>82</v>
      </c>
      <c r="AV129" s="11" t="s">
        <v>82</v>
      </c>
      <c r="AW129" s="11" t="s">
        <v>35</v>
      </c>
      <c r="AX129" s="11" t="s">
        <v>72</v>
      </c>
      <c r="AY129" s="192" t="s">
        <v>185</v>
      </c>
    </row>
    <row r="130" spans="2:65" s="13" customFormat="1">
      <c r="B130" s="207"/>
      <c r="D130" s="208" t="s">
        <v>197</v>
      </c>
      <c r="E130" s="209" t="s">
        <v>5</v>
      </c>
      <c r="F130" s="210" t="s">
        <v>222</v>
      </c>
      <c r="H130" s="211">
        <v>150</v>
      </c>
      <c r="I130" s="212"/>
      <c r="L130" s="207"/>
      <c r="M130" s="213"/>
      <c r="N130" s="214"/>
      <c r="O130" s="214"/>
      <c r="P130" s="214"/>
      <c r="Q130" s="214"/>
      <c r="R130" s="214"/>
      <c r="S130" s="214"/>
      <c r="T130" s="215"/>
      <c r="AT130" s="216" t="s">
        <v>197</v>
      </c>
      <c r="AU130" s="216" t="s">
        <v>82</v>
      </c>
      <c r="AV130" s="13" t="s">
        <v>193</v>
      </c>
      <c r="AW130" s="13" t="s">
        <v>35</v>
      </c>
      <c r="AX130" s="13" t="s">
        <v>80</v>
      </c>
      <c r="AY130" s="216" t="s">
        <v>185</v>
      </c>
    </row>
    <row r="131" spans="2:65" s="1" customFormat="1" ht="22.5" customHeight="1">
      <c r="B131" s="174"/>
      <c r="C131" s="175" t="s">
        <v>393</v>
      </c>
      <c r="D131" s="175" t="s">
        <v>188</v>
      </c>
      <c r="E131" s="176" t="s">
        <v>5844</v>
      </c>
      <c r="F131" s="177" t="s">
        <v>5845</v>
      </c>
      <c r="G131" s="178" t="s">
        <v>232</v>
      </c>
      <c r="H131" s="179">
        <v>150</v>
      </c>
      <c r="I131" s="180"/>
      <c r="J131" s="181">
        <f>ROUND(I131*H131,2)</f>
        <v>0</v>
      </c>
      <c r="K131" s="177" t="s">
        <v>192</v>
      </c>
      <c r="L131" s="41"/>
      <c r="M131" s="182" t="s">
        <v>5</v>
      </c>
      <c r="N131" s="183" t="s">
        <v>43</v>
      </c>
      <c r="O131" s="42"/>
      <c r="P131" s="184">
        <f>O131*H131</f>
        <v>0</v>
      </c>
      <c r="Q131" s="184">
        <v>0</v>
      </c>
      <c r="R131" s="184">
        <f>Q131*H131</f>
        <v>0</v>
      </c>
      <c r="S131" s="184">
        <v>0</v>
      </c>
      <c r="T131" s="185">
        <f>S131*H131</f>
        <v>0</v>
      </c>
      <c r="AR131" s="24" t="s">
        <v>193</v>
      </c>
      <c r="AT131" s="24" t="s">
        <v>188</v>
      </c>
      <c r="AU131" s="24" t="s">
        <v>82</v>
      </c>
      <c r="AY131" s="24" t="s">
        <v>185</v>
      </c>
      <c r="BE131" s="186">
        <f>IF(N131="základní",J131,0)</f>
        <v>0</v>
      </c>
      <c r="BF131" s="186">
        <f>IF(N131="snížená",J131,0)</f>
        <v>0</v>
      </c>
      <c r="BG131" s="186">
        <f>IF(N131="zákl. přenesená",J131,0)</f>
        <v>0</v>
      </c>
      <c r="BH131" s="186">
        <f>IF(N131="sníž. přenesená",J131,0)</f>
        <v>0</v>
      </c>
      <c r="BI131" s="186">
        <f>IF(N131="nulová",J131,0)</f>
        <v>0</v>
      </c>
      <c r="BJ131" s="24" t="s">
        <v>80</v>
      </c>
      <c r="BK131" s="186">
        <f>ROUND(I131*H131,2)</f>
        <v>0</v>
      </c>
      <c r="BL131" s="24" t="s">
        <v>193</v>
      </c>
      <c r="BM131" s="24" t="s">
        <v>5846</v>
      </c>
    </row>
    <row r="132" spans="2:65" s="1" customFormat="1" ht="40.5">
      <c r="B132" s="41"/>
      <c r="D132" s="187" t="s">
        <v>195</v>
      </c>
      <c r="F132" s="188" t="s">
        <v>5841</v>
      </c>
      <c r="I132" s="189"/>
      <c r="L132" s="41"/>
      <c r="M132" s="190"/>
      <c r="N132" s="42"/>
      <c r="O132" s="42"/>
      <c r="P132" s="42"/>
      <c r="Q132" s="42"/>
      <c r="R132" s="42"/>
      <c r="S132" s="42"/>
      <c r="T132" s="70"/>
      <c r="AT132" s="24" t="s">
        <v>195</v>
      </c>
      <c r="AU132" s="24" t="s">
        <v>82</v>
      </c>
    </row>
    <row r="133" spans="2:65" s="11" customFormat="1">
      <c r="B133" s="191"/>
      <c r="D133" s="187" t="s">
        <v>197</v>
      </c>
      <c r="E133" s="192" t="s">
        <v>5</v>
      </c>
      <c r="F133" s="193" t="s">
        <v>5842</v>
      </c>
      <c r="H133" s="194">
        <v>136</v>
      </c>
      <c r="I133" s="195"/>
      <c r="L133" s="191"/>
      <c r="M133" s="196"/>
      <c r="N133" s="197"/>
      <c r="O133" s="197"/>
      <c r="P133" s="197"/>
      <c r="Q133" s="197"/>
      <c r="R133" s="197"/>
      <c r="S133" s="197"/>
      <c r="T133" s="198"/>
      <c r="AT133" s="192" t="s">
        <v>197</v>
      </c>
      <c r="AU133" s="192" t="s">
        <v>82</v>
      </c>
      <c r="AV133" s="11" t="s">
        <v>82</v>
      </c>
      <c r="AW133" s="11" t="s">
        <v>35</v>
      </c>
      <c r="AX133" s="11" t="s">
        <v>72</v>
      </c>
      <c r="AY133" s="192" t="s">
        <v>185</v>
      </c>
    </row>
    <row r="134" spans="2:65" s="11" customFormat="1">
      <c r="B134" s="191"/>
      <c r="D134" s="187" t="s">
        <v>197</v>
      </c>
      <c r="E134" s="192" t="s">
        <v>5</v>
      </c>
      <c r="F134" s="193" t="s">
        <v>5843</v>
      </c>
      <c r="H134" s="194">
        <v>14</v>
      </c>
      <c r="I134" s="195"/>
      <c r="L134" s="191"/>
      <c r="M134" s="196"/>
      <c r="N134" s="197"/>
      <c r="O134" s="197"/>
      <c r="P134" s="197"/>
      <c r="Q134" s="197"/>
      <c r="R134" s="197"/>
      <c r="S134" s="197"/>
      <c r="T134" s="198"/>
      <c r="AT134" s="192" t="s">
        <v>197</v>
      </c>
      <c r="AU134" s="192" t="s">
        <v>82</v>
      </c>
      <c r="AV134" s="11" t="s">
        <v>82</v>
      </c>
      <c r="AW134" s="11" t="s">
        <v>35</v>
      </c>
      <c r="AX134" s="11" t="s">
        <v>72</v>
      </c>
      <c r="AY134" s="192" t="s">
        <v>185</v>
      </c>
    </row>
    <row r="135" spans="2:65" s="13" customFormat="1">
      <c r="B135" s="207"/>
      <c r="D135" s="208" t="s">
        <v>197</v>
      </c>
      <c r="E135" s="209" t="s">
        <v>5</v>
      </c>
      <c r="F135" s="210" t="s">
        <v>222</v>
      </c>
      <c r="H135" s="211">
        <v>150</v>
      </c>
      <c r="I135" s="212"/>
      <c r="L135" s="207"/>
      <c r="M135" s="213"/>
      <c r="N135" s="214"/>
      <c r="O135" s="214"/>
      <c r="P135" s="214"/>
      <c r="Q135" s="214"/>
      <c r="R135" s="214"/>
      <c r="S135" s="214"/>
      <c r="T135" s="215"/>
      <c r="AT135" s="216" t="s">
        <v>197</v>
      </c>
      <c r="AU135" s="216" t="s">
        <v>82</v>
      </c>
      <c r="AV135" s="13" t="s">
        <v>193</v>
      </c>
      <c r="AW135" s="13" t="s">
        <v>35</v>
      </c>
      <c r="AX135" s="13" t="s">
        <v>80</v>
      </c>
      <c r="AY135" s="216" t="s">
        <v>185</v>
      </c>
    </row>
    <row r="136" spans="2:65" s="1" customFormat="1" ht="22.5" customHeight="1">
      <c r="B136" s="174"/>
      <c r="C136" s="175" t="s">
        <v>397</v>
      </c>
      <c r="D136" s="175" t="s">
        <v>188</v>
      </c>
      <c r="E136" s="176" t="s">
        <v>5847</v>
      </c>
      <c r="F136" s="177" t="s">
        <v>5848</v>
      </c>
      <c r="G136" s="178" t="s">
        <v>191</v>
      </c>
      <c r="H136" s="179">
        <v>3.056</v>
      </c>
      <c r="I136" s="180"/>
      <c r="J136" s="181">
        <f>ROUND(I136*H136,2)</f>
        <v>0</v>
      </c>
      <c r="K136" s="177" t="s">
        <v>192</v>
      </c>
      <c r="L136" s="41"/>
      <c r="M136" s="182" t="s">
        <v>5</v>
      </c>
      <c r="N136" s="183" t="s">
        <v>43</v>
      </c>
      <c r="O136" s="42"/>
      <c r="P136" s="184">
        <f>O136*H136</f>
        <v>0</v>
      </c>
      <c r="Q136" s="184">
        <v>1.04331</v>
      </c>
      <c r="R136" s="184">
        <f>Q136*H136</f>
        <v>3.1883553600000001</v>
      </c>
      <c r="S136" s="184">
        <v>0</v>
      </c>
      <c r="T136" s="185">
        <f>S136*H136</f>
        <v>0</v>
      </c>
      <c r="AR136" s="24" t="s">
        <v>193</v>
      </c>
      <c r="AT136" s="24" t="s">
        <v>188</v>
      </c>
      <c r="AU136" s="24" t="s">
        <v>82</v>
      </c>
      <c r="AY136" s="24" t="s">
        <v>185</v>
      </c>
      <c r="BE136" s="186">
        <f>IF(N136="základní",J136,0)</f>
        <v>0</v>
      </c>
      <c r="BF136" s="186">
        <f>IF(N136="snížená",J136,0)</f>
        <v>0</v>
      </c>
      <c r="BG136" s="186">
        <f>IF(N136="zákl. přenesená",J136,0)</f>
        <v>0</v>
      </c>
      <c r="BH136" s="186">
        <f>IF(N136="sníž. přenesená",J136,0)</f>
        <v>0</v>
      </c>
      <c r="BI136" s="186">
        <f>IF(N136="nulová",J136,0)</f>
        <v>0</v>
      </c>
      <c r="BJ136" s="24" t="s">
        <v>80</v>
      </c>
      <c r="BK136" s="186">
        <f>ROUND(I136*H136,2)</f>
        <v>0</v>
      </c>
      <c r="BL136" s="24" t="s">
        <v>193</v>
      </c>
      <c r="BM136" s="24" t="s">
        <v>5849</v>
      </c>
    </row>
    <row r="137" spans="2:65" s="1" customFormat="1" ht="27">
      <c r="B137" s="41"/>
      <c r="D137" s="187" t="s">
        <v>195</v>
      </c>
      <c r="F137" s="188" t="s">
        <v>5850</v>
      </c>
      <c r="I137" s="189"/>
      <c r="L137" s="41"/>
      <c r="M137" s="190"/>
      <c r="N137" s="42"/>
      <c r="O137" s="42"/>
      <c r="P137" s="42"/>
      <c r="Q137" s="42"/>
      <c r="R137" s="42"/>
      <c r="S137" s="42"/>
      <c r="T137" s="70"/>
      <c r="AT137" s="24" t="s">
        <v>195</v>
      </c>
      <c r="AU137" s="24" t="s">
        <v>82</v>
      </c>
    </row>
    <row r="138" spans="2:65" s="11" customFormat="1">
      <c r="B138" s="191"/>
      <c r="D138" s="187" t="s">
        <v>197</v>
      </c>
      <c r="E138" s="192" t="s">
        <v>5</v>
      </c>
      <c r="F138" s="193" t="s">
        <v>5851</v>
      </c>
      <c r="H138" s="194">
        <v>2.72</v>
      </c>
      <c r="I138" s="195"/>
      <c r="L138" s="191"/>
      <c r="M138" s="196"/>
      <c r="N138" s="197"/>
      <c r="O138" s="197"/>
      <c r="P138" s="197"/>
      <c r="Q138" s="197"/>
      <c r="R138" s="197"/>
      <c r="S138" s="197"/>
      <c r="T138" s="198"/>
      <c r="AT138" s="192" t="s">
        <v>197</v>
      </c>
      <c r="AU138" s="192" t="s">
        <v>82</v>
      </c>
      <c r="AV138" s="11" t="s">
        <v>82</v>
      </c>
      <c r="AW138" s="11" t="s">
        <v>35</v>
      </c>
      <c r="AX138" s="11" t="s">
        <v>72</v>
      </c>
      <c r="AY138" s="192" t="s">
        <v>185</v>
      </c>
    </row>
    <row r="139" spans="2:65" s="11" customFormat="1">
      <c r="B139" s="191"/>
      <c r="D139" s="187" t="s">
        <v>197</v>
      </c>
      <c r="E139" s="192" t="s">
        <v>5</v>
      </c>
      <c r="F139" s="193" t="s">
        <v>5852</v>
      </c>
      <c r="H139" s="194">
        <v>0.33600000000000002</v>
      </c>
      <c r="I139" s="195"/>
      <c r="L139" s="191"/>
      <c r="M139" s="196"/>
      <c r="N139" s="197"/>
      <c r="O139" s="197"/>
      <c r="P139" s="197"/>
      <c r="Q139" s="197"/>
      <c r="R139" s="197"/>
      <c r="S139" s="197"/>
      <c r="T139" s="198"/>
      <c r="AT139" s="192" t="s">
        <v>197</v>
      </c>
      <c r="AU139" s="192" t="s">
        <v>82</v>
      </c>
      <c r="AV139" s="11" t="s">
        <v>82</v>
      </c>
      <c r="AW139" s="11" t="s">
        <v>35</v>
      </c>
      <c r="AX139" s="11" t="s">
        <v>72</v>
      </c>
      <c r="AY139" s="192" t="s">
        <v>185</v>
      </c>
    </row>
    <row r="140" spans="2:65" s="13" customFormat="1">
      <c r="B140" s="207"/>
      <c r="D140" s="208" t="s">
        <v>197</v>
      </c>
      <c r="E140" s="209" t="s">
        <v>5</v>
      </c>
      <c r="F140" s="210" t="s">
        <v>222</v>
      </c>
      <c r="H140" s="211">
        <v>3.056</v>
      </c>
      <c r="I140" s="212"/>
      <c r="L140" s="207"/>
      <c r="M140" s="213"/>
      <c r="N140" s="214"/>
      <c r="O140" s="214"/>
      <c r="P140" s="214"/>
      <c r="Q140" s="214"/>
      <c r="R140" s="214"/>
      <c r="S140" s="214"/>
      <c r="T140" s="215"/>
      <c r="AT140" s="216" t="s">
        <v>197</v>
      </c>
      <c r="AU140" s="216" t="s">
        <v>82</v>
      </c>
      <c r="AV140" s="13" t="s">
        <v>193</v>
      </c>
      <c r="AW140" s="13" t="s">
        <v>35</v>
      </c>
      <c r="AX140" s="13" t="s">
        <v>80</v>
      </c>
      <c r="AY140" s="216" t="s">
        <v>185</v>
      </c>
    </row>
    <row r="141" spans="2:65" s="1" customFormat="1" ht="31.5" customHeight="1">
      <c r="B141" s="174"/>
      <c r="C141" s="175" t="s">
        <v>821</v>
      </c>
      <c r="D141" s="175" t="s">
        <v>188</v>
      </c>
      <c r="E141" s="176" t="s">
        <v>5853</v>
      </c>
      <c r="F141" s="177" t="s">
        <v>5854</v>
      </c>
      <c r="G141" s="178" t="s">
        <v>254</v>
      </c>
      <c r="H141" s="179">
        <v>3</v>
      </c>
      <c r="I141" s="180"/>
      <c r="J141" s="181">
        <f>ROUND(I141*H141,2)</f>
        <v>0</v>
      </c>
      <c r="K141" s="177" t="s">
        <v>192</v>
      </c>
      <c r="L141" s="41"/>
      <c r="M141" s="182" t="s">
        <v>5</v>
      </c>
      <c r="N141" s="183" t="s">
        <v>43</v>
      </c>
      <c r="O141" s="42"/>
      <c r="P141" s="184">
        <f>O141*H141</f>
        <v>0</v>
      </c>
      <c r="Q141" s="184">
        <v>4.6800000000000001E-3</v>
      </c>
      <c r="R141" s="184">
        <f>Q141*H141</f>
        <v>1.404E-2</v>
      </c>
      <c r="S141" s="184">
        <v>0</v>
      </c>
      <c r="T141" s="185">
        <f>S141*H141</f>
        <v>0</v>
      </c>
      <c r="AR141" s="24" t="s">
        <v>193</v>
      </c>
      <c r="AT141" s="24" t="s">
        <v>188</v>
      </c>
      <c r="AU141" s="24" t="s">
        <v>82</v>
      </c>
      <c r="AY141" s="24" t="s">
        <v>185</v>
      </c>
      <c r="BE141" s="186">
        <f>IF(N141="základní",J141,0)</f>
        <v>0</v>
      </c>
      <c r="BF141" s="186">
        <f>IF(N141="snížená",J141,0)</f>
        <v>0</v>
      </c>
      <c r="BG141" s="186">
        <f>IF(N141="zákl. přenesená",J141,0)</f>
        <v>0</v>
      </c>
      <c r="BH141" s="186">
        <f>IF(N141="sníž. přenesená",J141,0)</f>
        <v>0</v>
      </c>
      <c r="BI141" s="186">
        <f>IF(N141="nulová",J141,0)</f>
        <v>0</v>
      </c>
      <c r="BJ141" s="24" t="s">
        <v>80</v>
      </c>
      <c r="BK141" s="186">
        <f>ROUND(I141*H141,2)</f>
        <v>0</v>
      </c>
      <c r="BL141" s="24" t="s">
        <v>193</v>
      </c>
      <c r="BM141" s="24" t="s">
        <v>5855</v>
      </c>
    </row>
    <row r="142" spans="2:65" s="1" customFormat="1" ht="67.5">
      <c r="B142" s="41"/>
      <c r="D142" s="208" t="s">
        <v>195</v>
      </c>
      <c r="F142" s="220" t="s">
        <v>5856</v>
      </c>
      <c r="I142" s="189"/>
      <c r="L142" s="41"/>
      <c r="M142" s="190"/>
      <c r="N142" s="42"/>
      <c r="O142" s="42"/>
      <c r="P142" s="42"/>
      <c r="Q142" s="42"/>
      <c r="R142" s="42"/>
      <c r="S142" s="42"/>
      <c r="T142" s="70"/>
      <c r="AT142" s="24" t="s">
        <v>195</v>
      </c>
      <c r="AU142" s="24" t="s">
        <v>82</v>
      </c>
    </row>
    <row r="143" spans="2:65" s="1" customFormat="1" ht="31.5" customHeight="1">
      <c r="B143" s="174"/>
      <c r="C143" s="175" t="s">
        <v>794</v>
      </c>
      <c r="D143" s="175" t="s">
        <v>188</v>
      </c>
      <c r="E143" s="176" t="s">
        <v>5857</v>
      </c>
      <c r="F143" s="177" t="s">
        <v>5858</v>
      </c>
      <c r="G143" s="178" t="s">
        <v>376</v>
      </c>
      <c r="H143" s="179">
        <v>3.5</v>
      </c>
      <c r="I143" s="180"/>
      <c r="J143" s="181">
        <f>ROUND(I143*H143,2)</f>
        <v>0</v>
      </c>
      <c r="K143" s="177" t="s">
        <v>192</v>
      </c>
      <c r="L143" s="41"/>
      <c r="M143" s="182" t="s">
        <v>5</v>
      </c>
      <c r="N143" s="183" t="s">
        <v>43</v>
      </c>
      <c r="O143" s="42"/>
      <c r="P143" s="184">
        <f>O143*H143</f>
        <v>0</v>
      </c>
      <c r="Q143" s="184">
        <v>0</v>
      </c>
      <c r="R143" s="184">
        <f>Q143*H143</f>
        <v>0</v>
      </c>
      <c r="S143" s="184">
        <v>0</v>
      </c>
      <c r="T143" s="185">
        <f>S143*H143</f>
        <v>0</v>
      </c>
      <c r="AR143" s="24" t="s">
        <v>193</v>
      </c>
      <c r="AT143" s="24" t="s">
        <v>188</v>
      </c>
      <c r="AU143" s="24" t="s">
        <v>82</v>
      </c>
      <c r="AY143" s="24" t="s">
        <v>185</v>
      </c>
      <c r="BE143" s="186">
        <f>IF(N143="základní",J143,0)</f>
        <v>0</v>
      </c>
      <c r="BF143" s="186">
        <f>IF(N143="snížená",J143,0)</f>
        <v>0</v>
      </c>
      <c r="BG143" s="186">
        <f>IF(N143="zákl. přenesená",J143,0)</f>
        <v>0</v>
      </c>
      <c r="BH143" s="186">
        <f>IF(N143="sníž. přenesená",J143,0)</f>
        <v>0</v>
      </c>
      <c r="BI143" s="186">
        <f>IF(N143="nulová",J143,0)</f>
        <v>0</v>
      </c>
      <c r="BJ143" s="24" t="s">
        <v>80</v>
      </c>
      <c r="BK143" s="186">
        <f>ROUND(I143*H143,2)</f>
        <v>0</v>
      </c>
      <c r="BL143" s="24" t="s">
        <v>193</v>
      </c>
      <c r="BM143" s="24" t="s">
        <v>5859</v>
      </c>
    </row>
    <row r="144" spans="2:65" s="1" customFormat="1" ht="27">
      <c r="B144" s="41"/>
      <c r="D144" s="187" t="s">
        <v>195</v>
      </c>
      <c r="F144" s="188" t="s">
        <v>5860</v>
      </c>
      <c r="I144" s="189"/>
      <c r="L144" s="41"/>
      <c r="M144" s="190"/>
      <c r="N144" s="42"/>
      <c r="O144" s="42"/>
      <c r="P144" s="42"/>
      <c r="Q144" s="42"/>
      <c r="R144" s="42"/>
      <c r="S144" s="42"/>
      <c r="T144" s="70"/>
      <c r="AT144" s="24" t="s">
        <v>195</v>
      </c>
      <c r="AU144" s="24" t="s">
        <v>82</v>
      </c>
    </row>
    <row r="145" spans="2:65" s="11" customFormat="1">
      <c r="B145" s="191"/>
      <c r="D145" s="208" t="s">
        <v>197</v>
      </c>
      <c r="E145" s="217" t="s">
        <v>5</v>
      </c>
      <c r="F145" s="218" t="s">
        <v>5861</v>
      </c>
      <c r="H145" s="219">
        <v>3.5</v>
      </c>
      <c r="I145" s="195"/>
      <c r="L145" s="191"/>
      <c r="M145" s="196"/>
      <c r="N145" s="197"/>
      <c r="O145" s="197"/>
      <c r="P145" s="197"/>
      <c r="Q145" s="197"/>
      <c r="R145" s="197"/>
      <c r="S145" s="197"/>
      <c r="T145" s="198"/>
      <c r="AT145" s="192" t="s">
        <v>197</v>
      </c>
      <c r="AU145" s="192" t="s">
        <v>82</v>
      </c>
      <c r="AV145" s="11" t="s">
        <v>82</v>
      </c>
      <c r="AW145" s="11" t="s">
        <v>35</v>
      </c>
      <c r="AX145" s="11" t="s">
        <v>80</v>
      </c>
      <c r="AY145" s="192" t="s">
        <v>185</v>
      </c>
    </row>
    <row r="146" spans="2:65" s="1" customFormat="1" ht="22.5" customHeight="1">
      <c r="B146" s="174"/>
      <c r="C146" s="221" t="s">
        <v>803</v>
      </c>
      <c r="D146" s="221" t="s">
        <v>258</v>
      </c>
      <c r="E146" s="222" t="s">
        <v>5862</v>
      </c>
      <c r="F146" s="223" t="s">
        <v>5863</v>
      </c>
      <c r="G146" s="224" t="s">
        <v>1046</v>
      </c>
      <c r="H146" s="225">
        <v>3</v>
      </c>
      <c r="I146" s="226"/>
      <c r="J146" s="227">
        <f>ROUND(I146*H146,2)</f>
        <v>0</v>
      </c>
      <c r="K146" s="223" t="s">
        <v>5</v>
      </c>
      <c r="L146" s="228"/>
      <c r="M146" s="229" t="s">
        <v>5</v>
      </c>
      <c r="N146" s="230" t="s">
        <v>43</v>
      </c>
      <c r="O146" s="42"/>
      <c r="P146" s="184">
        <f>O146*H146</f>
        <v>0</v>
      </c>
      <c r="Q146" s="184">
        <v>2.8299999999999999E-2</v>
      </c>
      <c r="R146" s="184">
        <f>Q146*H146</f>
        <v>8.4900000000000003E-2</v>
      </c>
      <c r="S146" s="184">
        <v>0</v>
      </c>
      <c r="T146" s="185">
        <f>S146*H146</f>
        <v>0</v>
      </c>
      <c r="AR146" s="24" t="s">
        <v>261</v>
      </c>
      <c r="AT146" s="24" t="s">
        <v>258</v>
      </c>
      <c r="AU146" s="24" t="s">
        <v>82</v>
      </c>
      <c r="AY146" s="24" t="s">
        <v>185</v>
      </c>
      <c r="BE146" s="186">
        <f>IF(N146="základní",J146,0)</f>
        <v>0</v>
      </c>
      <c r="BF146" s="186">
        <f>IF(N146="snížená",J146,0)</f>
        <v>0</v>
      </c>
      <c r="BG146" s="186">
        <f>IF(N146="zákl. přenesená",J146,0)</f>
        <v>0</v>
      </c>
      <c r="BH146" s="186">
        <f>IF(N146="sníž. přenesená",J146,0)</f>
        <v>0</v>
      </c>
      <c r="BI146" s="186">
        <f>IF(N146="nulová",J146,0)</f>
        <v>0</v>
      </c>
      <c r="BJ146" s="24" t="s">
        <v>80</v>
      </c>
      <c r="BK146" s="186">
        <f>ROUND(I146*H146,2)</f>
        <v>0</v>
      </c>
      <c r="BL146" s="24" t="s">
        <v>193</v>
      </c>
      <c r="BM146" s="24" t="s">
        <v>5864</v>
      </c>
    </row>
    <row r="147" spans="2:65" s="1" customFormat="1" ht="22.5" customHeight="1">
      <c r="B147" s="174"/>
      <c r="C147" s="221" t="s">
        <v>826</v>
      </c>
      <c r="D147" s="221" t="s">
        <v>258</v>
      </c>
      <c r="E147" s="222" t="s">
        <v>5865</v>
      </c>
      <c r="F147" s="223" t="s">
        <v>5866</v>
      </c>
      <c r="G147" s="224" t="s">
        <v>1046</v>
      </c>
      <c r="H147" s="225">
        <v>2</v>
      </c>
      <c r="I147" s="226"/>
      <c r="J147" s="227">
        <f>ROUND(I147*H147,2)</f>
        <v>0</v>
      </c>
      <c r="K147" s="223" t="s">
        <v>5</v>
      </c>
      <c r="L147" s="228"/>
      <c r="M147" s="229" t="s">
        <v>5</v>
      </c>
      <c r="N147" s="230" t="s">
        <v>43</v>
      </c>
      <c r="O147" s="42"/>
      <c r="P147" s="184">
        <f>O147*H147</f>
        <v>0</v>
      </c>
      <c r="Q147" s="184">
        <v>0</v>
      </c>
      <c r="R147" s="184">
        <f>Q147*H147</f>
        <v>0</v>
      </c>
      <c r="S147" s="184">
        <v>0</v>
      </c>
      <c r="T147" s="185">
        <f>S147*H147</f>
        <v>0</v>
      </c>
      <c r="AR147" s="24" t="s">
        <v>261</v>
      </c>
      <c r="AT147" s="24" t="s">
        <v>258</v>
      </c>
      <c r="AU147" s="24" t="s">
        <v>82</v>
      </c>
      <c r="AY147" s="24" t="s">
        <v>185</v>
      </c>
      <c r="BE147" s="186">
        <f>IF(N147="základní",J147,0)</f>
        <v>0</v>
      </c>
      <c r="BF147" s="186">
        <f>IF(N147="snížená",J147,0)</f>
        <v>0</v>
      </c>
      <c r="BG147" s="186">
        <f>IF(N147="zákl. přenesená",J147,0)</f>
        <v>0</v>
      </c>
      <c r="BH147" s="186">
        <f>IF(N147="sníž. přenesená",J147,0)</f>
        <v>0</v>
      </c>
      <c r="BI147" s="186">
        <f>IF(N147="nulová",J147,0)</f>
        <v>0</v>
      </c>
      <c r="BJ147" s="24" t="s">
        <v>80</v>
      </c>
      <c r="BK147" s="186">
        <f>ROUND(I147*H147,2)</f>
        <v>0</v>
      </c>
      <c r="BL147" s="24" t="s">
        <v>193</v>
      </c>
      <c r="BM147" s="24" t="s">
        <v>5867</v>
      </c>
    </row>
    <row r="148" spans="2:65" s="10" customFormat="1" ht="29.85" customHeight="1">
      <c r="B148" s="160"/>
      <c r="D148" s="171" t="s">
        <v>71</v>
      </c>
      <c r="E148" s="172" t="s">
        <v>282</v>
      </c>
      <c r="F148" s="172" t="s">
        <v>561</v>
      </c>
      <c r="I148" s="163"/>
      <c r="J148" s="173">
        <f>BK148</f>
        <v>0</v>
      </c>
      <c r="L148" s="160"/>
      <c r="M148" s="165"/>
      <c r="N148" s="166"/>
      <c r="O148" s="166"/>
      <c r="P148" s="167">
        <f>SUM(P149:P153)</f>
        <v>0</v>
      </c>
      <c r="Q148" s="166"/>
      <c r="R148" s="167">
        <f>SUM(R149:R153)</f>
        <v>1.5162604799999999</v>
      </c>
      <c r="S148" s="166"/>
      <c r="T148" s="168">
        <f>SUM(T149:T153)</f>
        <v>0</v>
      </c>
      <c r="AR148" s="161" t="s">
        <v>80</v>
      </c>
      <c r="AT148" s="169" t="s">
        <v>71</v>
      </c>
      <c r="AU148" s="169" t="s">
        <v>80</v>
      </c>
      <c r="AY148" s="161" t="s">
        <v>185</v>
      </c>
      <c r="BK148" s="170">
        <f>SUM(BK149:BK153)</f>
        <v>0</v>
      </c>
    </row>
    <row r="149" spans="2:65" s="1" customFormat="1" ht="31.5" customHeight="1">
      <c r="B149" s="174"/>
      <c r="C149" s="175" t="s">
        <v>290</v>
      </c>
      <c r="D149" s="175" t="s">
        <v>188</v>
      </c>
      <c r="E149" s="176" t="s">
        <v>2872</v>
      </c>
      <c r="F149" s="177" t="s">
        <v>2873</v>
      </c>
      <c r="G149" s="178" t="s">
        <v>203</v>
      </c>
      <c r="H149" s="179">
        <v>0.67200000000000004</v>
      </c>
      <c r="I149" s="180"/>
      <c r="J149" s="181">
        <f>ROUND(I149*H149,2)</f>
        <v>0</v>
      </c>
      <c r="K149" s="177" t="s">
        <v>192</v>
      </c>
      <c r="L149" s="41"/>
      <c r="M149" s="182" t="s">
        <v>5</v>
      </c>
      <c r="N149" s="183" t="s">
        <v>43</v>
      </c>
      <c r="O149" s="42"/>
      <c r="P149" s="184">
        <f>O149*H149</f>
        <v>0</v>
      </c>
      <c r="Q149" s="184">
        <v>2.2563399999999998</v>
      </c>
      <c r="R149" s="184">
        <f>Q149*H149</f>
        <v>1.5162604799999999</v>
      </c>
      <c r="S149" s="184">
        <v>0</v>
      </c>
      <c r="T149" s="185">
        <f>S149*H149</f>
        <v>0</v>
      </c>
      <c r="AR149" s="24" t="s">
        <v>193</v>
      </c>
      <c r="AT149" s="24" t="s">
        <v>188</v>
      </c>
      <c r="AU149" s="24" t="s">
        <v>82</v>
      </c>
      <c r="AY149" s="24" t="s">
        <v>185</v>
      </c>
      <c r="BE149" s="186">
        <f>IF(N149="základní",J149,0)</f>
        <v>0</v>
      </c>
      <c r="BF149" s="186">
        <f>IF(N149="snížená",J149,0)</f>
        <v>0</v>
      </c>
      <c r="BG149" s="186">
        <f>IF(N149="zákl. přenesená",J149,0)</f>
        <v>0</v>
      </c>
      <c r="BH149" s="186">
        <f>IF(N149="sníž. přenesená",J149,0)</f>
        <v>0</v>
      </c>
      <c r="BI149" s="186">
        <f>IF(N149="nulová",J149,0)</f>
        <v>0</v>
      </c>
      <c r="BJ149" s="24" t="s">
        <v>80</v>
      </c>
      <c r="BK149" s="186">
        <f>ROUND(I149*H149,2)</f>
        <v>0</v>
      </c>
      <c r="BL149" s="24" t="s">
        <v>193</v>
      </c>
      <c r="BM149" s="24" t="s">
        <v>5868</v>
      </c>
    </row>
    <row r="150" spans="2:65" s="1" customFormat="1" ht="175.5">
      <c r="B150" s="41"/>
      <c r="D150" s="187" t="s">
        <v>195</v>
      </c>
      <c r="F150" s="188" t="s">
        <v>2875</v>
      </c>
      <c r="I150" s="189"/>
      <c r="L150" s="41"/>
      <c r="M150" s="190"/>
      <c r="N150" s="42"/>
      <c r="O150" s="42"/>
      <c r="P150" s="42"/>
      <c r="Q150" s="42"/>
      <c r="R150" s="42"/>
      <c r="S150" s="42"/>
      <c r="T150" s="70"/>
      <c r="AT150" s="24" t="s">
        <v>195</v>
      </c>
      <c r="AU150" s="24" t="s">
        <v>82</v>
      </c>
    </row>
    <row r="151" spans="2:65" s="11" customFormat="1">
      <c r="B151" s="191"/>
      <c r="D151" s="187" t="s">
        <v>197</v>
      </c>
      <c r="E151" s="192" t="s">
        <v>5</v>
      </c>
      <c r="F151" s="193" t="s">
        <v>5869</v>
      </c>
      <c r="H151" s="194">
        <v>0.59499999999999997</v>
      </c>
      <c r="I151" s="195"/>
      <c r="L151" s="191"/>
      <c r="M151" s="196"/>
      <c r="N151" s="197"/>
      <c r="O151" s="197"/>
      <c r="P151" s="197"/>
      <c r="Q151" s="197"/>
      <c r="R151" s="197"/>
      <c r="S151" s="197"/>
      <c r="T151" s="198"/>
      <c r="AT151" s="192" t="s">
        <v>197</v>
      </c>
      <c r="AU151" s="192" t="s">
        <v>82</v>
      </c>
      <c r="AV151" s="11" t="s">
        <v>82</v>
      </c>
      <c r="AW151" s="11" t="s">
        <v>35</v>
      </c>
      <c r="AX151" s="11" t="s">
        <v>72</v>
      </c>
      <c r="AY151" s="192" t="s">
        <v>185</v>
      </c>
    </row>
    <row r="152" spans="2:65" s="11" customFormat="1">
      <c r="B152" s="191"/>
      <c r="D152" s="187" t="s">
        <v>197</v>
      </c>
      <c r="E152" s="192" t="s">
        <v>5</v>
      </c>
      <c r="F152" s="193" t="s">
        <v>5870</v>
      </c>
      <c r="H152" s="194">
        <v>7.6999999999999999E-2</v>
      </c>
      <c r="I152" s="195"/>
      <c r="L152" s="191"/>
      <c r="M152" s="196"/>
      <c r="N152" s="197"/>
      <c r="O152" s="197"/>
      <c r="P152" s="197"/>
      <c r="Q152" s="197"/>
      <c r="R152" s="197"/>
      <c r="S152" s="197"/>
      <c r="T152" s="198"/>
      <c r="AT152" s="192" t="s">
        <v>197</v>
      </c>
      <c r="AU152" s="192" t="s">
        <v>82</v>
      </c>
      <c r="AV152" s="11" t="s">
        <v>82</v>
      </c>
      <c r="AW152" s="11" t="s">
        <v>35</v>
      </c>
      <c r="AX152" s="11" t="s">
        <v>72</v>
      </c>
      <c r="AY152" s="192" t="s">
        <v>185</v>
      </c>
    </row>
    <row r="153" spans="2:65" s="13" customFormat="1">
      <c r="B153" s="207"/>
      <c r="D153" s="187" t="s">
        <v>197</v>
      </c>
      <c r="E153" s="233" t="s">
        <v>5</v>
      </c>
      <c r="F153" s="234" t="s">
        <v>222</v>
      </c>
      <c r="H153" s="235">
        <v>0.67200000000000004</v>
      </c>
      <c r="I153" s="212"/>
      <c r="L153" s="207"/>
      <c r="M153" s="213"/>
      <c r="N153" s="214"/>
      <c r="O153" s="214"/>
      <c r="P153" s="214"/>
      <c r="Q153" s="214"/>
      <c r="R153" s="214"/>
      <c r="S153" s="214"/>
      <c r="T153" s="215"/>
      <c r="AT153" s="216" t="s">
        <v>197</v>
      </c>
      <c r="AU153" s="216" t="s">
        <v>82</v>
      </c>
      <c r="AV153" s="13" t="s">
        <v>193</v>
      </c>
      <c r="AW153" s="13" t="s">
        <v>35</v>
      </c>
      <c r="AX153" s="13" t="s">
        <v>80</v>
      </c>
      <c r="AY153" s="216" t="s">
        <v>185</v>
      </c>
    </row>
    <row r="154" spans="2:65" s="10" customFormat="1" ht="29.85" customHeight="1">
      <c r="B154" s="160"/>
      <c r="D154" s="171" t="s">
        <v>71</v>
      </c>
      <c r="E154" s="172" t="s">
        <v>1512</v>
      </c>
      <c r="F154" s="172" t="s">
        <v>1513</v>
      </c>
      <c r="I154" s="163"/>
      <c r="J154" s="173">
        <f>BK154</f>
        <v>0</v>
      </c>
      <c r="L154" s="160"/>
      <c r="M154" s="165"/>
      <c r="N154" s="166"/>
      <c r="O154" s="166"/>
      <c r="P154" s="167">
        <f>P155</f>
        <v>0</v>
      </c>
      <c r="Q154" s="166"/>
      <c r="R154" s="167">
        <f>R155</f>
        <v>0</v>
      </c>
      <c r="S154" s="166"/>
      <c r="T154" s="168">
        <f>T155</f>
        <v>0</v>
      </c>
      <c r="AR154" s="161" t="s">
        <v>80</v>
      </c>
      <c r="AT154" s="169" t="s">
        <v>71</v>
      </c>
      <c r="AU154" s="169" t="s">
        <v>80</v>
      </c>
      <c r="AY154" s="161" t="s">
        <v>185</v>
      </c>
      <c r="BK154" s="170">
        <f>BK155</f>
        <v>0</v>
      </c>
    </row>
    <row r="155" spans="2:65" s="1" customFormat="1" ht="31.5" customHeight="1">
      <c r="B155" s="174"/>
      <c r="C155" s="175" t="s">
        <v>567</v>
      </c>
      <c r="D155" s="175" t="s">
        <v>188</v>
      </c>
      <c r="E155" s="176" t="s">
        <v>5871</v>
      </c>
      <c r="F155" s="177" t="s">
        <v>5872</v>
      </c>
      <c r="G155" s="178" t="s">
        <v>191</v>
      </c>
      <c r="H155" s="179">
        <v>5.18</v>
      </c>
      <c r="I155" s="180"/>
      <c r="J155" s="181">
        <f>ROUND(I155*H155,2)</f>
        <v>0</v>
      </c>
      <c r="K155" s="177" t="s">
        <v>192</v>
      </c>
      <c r="L155" s="41"/>
      <c r="M155" s="182" t="s">
        <v>5</v>
      </c>
      <c r="N155" s="183" t="s">
        <v>43</v>
      </c>
      <c r="O155" s="42"/>
      <c r="P155" s="184">
        <f>O155*H155</f>
        <v>0</v>
      </c>
      <c r="Q155" s="184">
        <v>0</v>
      </c>
      <c r="R155" s="184">
        <f>Q155*H155</f>
        <v>0</v>
      </c>
      <c r="S155" s="184">
        <v>0</v>
      </c>
      <c r="T155" s="185">
        <f>S155*H155</f>
        <v>0</v>
      </c>
      <c r="AR155" s="24" t="s">
        <v>193</v>
      </c>
      <c r="AT155" s="24" t="s">
        <v>188</v>
      </c>
      <c r="AU155" s="24" t="s">
        <v>82</v>
      </c>
      <c r="AY155" s="24" t="s">
        <v>185</v>
      </c>
      <c r="BE155" s="186">
        <f>IF(N155="základní",J155,0)</f>
        <v>0</v>
      </c>
      <c r="BF155" s="186">
        <f>IF(N155="snížená",J155,0)</f>
        <v>0</v>
      </c>
      <c r="BG155" s="186">
        <f>IF(N155="zákl. přenesená",J155,0)</f>
        <v>0</v>
      </c>
      <c r="BH155" s="186">
        <f>IF(N155="sníž. přenesená",J155,0)</f>
        <v>0</v>
      </c>
      <c r="BI155" s="186">
        <f>IF(N155="nulová",J155,0)</f>
        <v>0</v>
      </c>
      <c r="BJ155" s="24" t="s">
        <v>80</v>
      </c>
      <c r="BK155" s="186">
        <f>ROUND(I155*H155,2)</f>
        <v>0</v>
      </c>
      <c r="BL155" s="24" t="s">
        <v>193</v>
      </c>
      <c r="BM155" s="24" t="s">
        <v>5873</v>
      </c>
    </row>
    <row r="156" spans="2:65" s="10" customFormat="1" ht="37.35" customHeight="1">
      <c r="B156" s="160"/>
      <c r="D156" s="161" t="s">
        <v>71</v>
      </c>
      <c r="E156" s="162" t="s">
        <v>1519</v>
      </c>
      <c r="F156" s="162" t="s">
        <v>1520</v>
      </c>
      <c r="I156" s="163"/>
      <c r="J156" s="164">
        <f>BK156</f>
        <v>0</v>
      </c>
      <c r="L156" s="160"/>
      <c r="M156" s="165"/>
      <c r="N156" s="166"/>
      <c r="O156" s="166"/>
      <c r="P156" s="167">
        <f>P157+P188</f>
        <v>0</v>
      </c>
      <c r="Q156" s="166"/>
      <c r="R156" s="167">
        <f>R157+R188</f>
        <v>0.30108799999999997</v>
      </c>
      <c r="S156" s="166"/>
      <c r="T156" s="168">
        <f>T157+T188</f>
        <v>0</v>
      </c>
      <c r="AR156" s="161" t="s">
        <v>82</v>
      </c>
      <c r="AT156" s="169" t="s">
        <v>71</v>
      </c>
      <c r="AU156" s="169" t="s">
        <v>72</v>
      </c>
      <c r="AY156" s="161" t="s">
        <v>185</v>
      </c>
      <c r="BK156" s="170">
        <f>BK157+BK188</f>
        <v>0</v>
      </c>
    </row>
    <row r="157" spans="2:65" s="10" customFormat="1" ht="19.899999999999999" customHeight="1">
      <c r="B157" s="160"/>
      <c r="D157" s="171" t="s">
        <v>71</v>
      </c>
      <c r="E157" s="172" t="s">
        <v>1521</v>
      </c>
      <c r="F157" s="172" t="s">
        <v>1522</v>
      </c>
      <c r="I157" s="163"/>
      <c r="J157" s="173">
        <f>BK157</f>
        <v>0</v>
      </c>
      <c r="L157" s="160"/>
      <c r="M157" s="165"/>
      <c r="N157" s="166"/>
      <c r="O157" s="166"/>
      <c r="P157" s="167">
        <f>SUM(P158:P187)</f>
        <v>0</v>
      </c>
      <c r="Q157" s="166"/>
      <c r="R157" s="167">
        <f>SUM(R158:R187)</f>
        <v>0.29343799999999998</v>
      </c>
      <c r="S157" s="166"/>
      <c r="T157" s="168">
        <f>SUM(T158:T187)</f>
        <v>0</v>
      </c>
      <c r="AR157" s="161" t="s">
        <v>82</v>
      </c>
      <c r="AT157" s="169" t="s">
        <v>71</v>
      </c>
      <c r="AU157" s="169" t="s">
        <v>80</v>
      </c>
      <c r="AY157" s="161" t="s">
        <v>185</v>
      </c>
      <c r="BK157" s="170">
        <f>SUM(BK158:BK187)</f>
        <v>0</v>
      </c>
    </row>
    <row r="158" spans="2:65" s="1" customFormat="1" ht="31.5" customHeight="1">
      <c r="B158" s="174"/>
      <c r="C158" s="175" t="s">
        <v>790</v>
      </c>
      <c r="D158" s="175" t="s">
        <v>188</v>
      </c>
      <c r="E158" s="176" t="s">
        <v>3121</v>
      </c>
      <c r="F158" s="177" t="s">
        <v>3122</v>
      </c>
      <c r="G158" s="178" t="s">
        <v>232</v>
      </c>
      <c r="H158" s="179">
        <v>87.25</v>
      </c>
      <c r="I158" s="180"/>
      <c r="J158" s="181">
        <f>ROUND(I158*H158,2)</f>
        <v>0</v>
      </c>
      <c r="K158" s="177" t="s">
        <v>192</v>
      </c>
      <c r="L158" s="41"/>
      <c r="M158" s="182" t="s">
        <v>5</v>
      </c>
      <c r="N158" s="183" t="s">
        <v>43</v>
      </c>
      <c r="O158" s="42"/>
      <c r="P158" s="184">
        <f>O158*H158</f>
        <v>0</v>
      </c>
      <c r="Q158" s="184">
        <v>0</v>
      </c>
      <c r="R158" s="184">
        <f>Q158*H158</f>
        <v>0</v>
      </c>
      <c r="S158" s="184">
        <v>0</v>
      </c>
      <c r="T158" s="185">
        <f>S158*H158</f>
        <v>0</v>
      </c>
      <c r="AR158" s="24" t="s">
        <v>373</v>
      </c>
      <c r="AT158" s="24" t="s">
        <v>188</v>
      </c>
      <c r="AU158" s="24" t="s">
        <v>82</v>
      </c>
      <c r="AY158" s="24" t="s">
        <v>185</v>
      </c>
      <c r="BE158" s="186">
        <f>IF(N158="základní",J158,0)</f>
        <v>0</v>
      </c>
      <c r="BF158" s="186">
        <f>IF(N158="snížená",J158,0)</f>
        <v>0</v>
      </c>
      <c r="BG158" s="186">
        <f>IF(N158="zákl. přenesená",J158,0)</f>
        <v>0</v>
      </c>
      <c r="BH158" s="186">
        <f>IF(N158="sníž. přenesená",J158,0)</f>
        <v>0</v>
      </c>
      <c r="BI158" s="186">
        <f>IF(N158="nulová",J158,0)</f>
        <v>0</v>
      </c>
      <c r="BJ158" s="24" t="s">
        <v>80</v>
      </c>
      <c r="BK158" s="186">
        <f>ROUND(I158*H158,2)</f>
        <v>0</v>
      </c>
      <c r="BL158" s="24" t="s">
        <v>373</v>
      </c>
      <c r="BM158" s="24" t="s">
        <v>5874</v>
      </c>
    </row>
    <row r="159" spans="2:65" s="1" customFormat="1" ht="40.5">
      <c r="B159" s="41"/>
      <c r="D159" s="187" t="s">
        <v>195</v>
      </c>
      <c r="F159" s="188" t="s">
        <v>3124</v>
      </c>
      <c r="I159" s="189"/>
      <c r="L159" s="41"/>
      <c r="M159" s="190"/>
      <c r="N159" s="42"/>
      <c r="O159" s="42"/>
      <c r="P159" s="42"/>
      <c r="Q159" s="42"/>
      <c r="R159" s="42"/>
      <c r="S159" s="42"/>
      <c r="T159" s="70"/>
      <c r="AT159" s="24" t="s">
        <v>195</v>
      </c>
      <c r="AU159" s="24" t="s">
        <v>82</v>
      </c>
    </row>
    <row r="160" spans="2:65" s="11" customFormat="1">
      <c r="B160" s="191"/>
      <c r="D160" s="187" t="s">
        <v>197</v>
      </c>
      <c r="E160" s="192" t="s">
        <v>5</v>
      </c>
      <c r="F160" s="193" t="s">
        <v>5875</v>
      </c>
      <c r="H160" s="194">
        <v>7.35</v>
      </c>
      <c r="I160" s="195"/>
      <c r="L160" s="191"/>
      <c r="M160" s="196"/>
      <c r="N160" s="197"/>
      <c r="O160" s="197"/>
      <c r="P160" s="197"/>
      <c r="Q160" s="197"/>
      <c r="R160" s="197"/>
      <c r="S160" s="197"/>
      <c r="T160" s="198"/>
      <c r="AT160" s="192" t="s">
        <v>197</v>
      </c>
      <c r="AU160" s="192" t="s">
        <v>82</v>
      </c>
      <c r="AV160" s="11" t="s">
        <v>82</v>
      </c>
      <c r="AW160" s="11" t="s">
        <v>35</v>
      </c>
      <c r="AX160" s="11" t="s">
        <v>72</v>
      </c>
      <c r="AY160" s="192" t="s">
        <v>185</v>
      </c>
    </row>
    <row r="161" spans="2:65" s="11" customFormat="1">
      <c r="B161" s="191"/>
      <c r="D161" s="187" t="s">
        <v>197</v>
      </c>
      <c r="E161" s="192" t="s">
        <v>5</v>
      </c>
      <c r="F161" s="193" t="s">
        <v>5876</v>
      </c>
      <c r="H161" s="194">
        <v>79.900000000000006</v>
      </c>
      <c r="I161" s="195"/>
      <c r="L161" s="191"/>
      <c r="M161" s="196"/>
      <c r="N161" s="197"/>
      <c r="O161" s="197"/>
      <c r="P161" s="197"/>
      <c r="Q161" s="197"/>
      <c r="R161" s="197"/>
      <c r="S161" s="197"/>
      <c r="T161" s="198"/>
      <c r="AT161" s="192" t="s">
        <v>197</v>
      </c>
      <c r="AU161" s="192" t="s">
        <v>82</v>
      </c>
      <c r="AV161" s="11" t="s">
        <v>82</v>
      </c>
      <c r="AW161" s="11" t="s">
        <v>35</v>
      </c>
      <c r="AX161" s="11" t="s">
        <v>72</v>
      </c>
      <c r="AY161" s="192" t="s">
        <v>185</v>
      </c>
    </row>
    <row r="162" spans="2:65" s="13" customFormat="1">
      <c r="B162" s="207"/>
      <c r="D162" s="208" t="s">
        <v>197</v>
      </c>
      <c r="E162" s="209" t="s">
        <v>5</v>
      </c>
      <c r="F162" s="210" t="s">
        <v>222</v>
      </c>
      <c r="H162" s="211">
        <v>87.25</v>
      </c>
      <c r="I162" s="212"/>
      <c r="L162" s="207"/>
      <c r="M162" s="213"/>
      <c r="N162" s="214"/>
      <c r="O162" s="214"/>
      <c r="P162" s="214"/>
      <c r="Q162" s="214"/>
      <c r="R162" s="214"/>
      <c r="S162" s="214"/>
      <c r="T162" s="215"/>
      <c r="AT162" s="216" t="s">
        <v>197</v>
      </c>
      <c r="AU162" s="216" t="s">
        <v>82</v>
      </c>
      <c r="AV162" s="13" t="s">
        <v>193</v>
      </c>
      <c r="AW162" s="13" t="s">
        <v>35</v>
      </c>
      <c r="AX162" s="13" t="s">
        <v>80</v>
      </c>
      <c r="AY162" s="216" t="s">
        <v>185</v>
      </c>
    </row>
    <row r="163" spans="2:65" s="1" customFormat="1" ht="22.5" customHeight="1">
      <c r="B163" s="174"/>
      <c r="C163" s="221" t="s">
        <v>328</v>
      </c>
      <c r="D163" s="221" t="s">
        <v>258</v>
      </c>
      <c r="E163" s="222" t="s">
        <v>3134</v>
      </c>
      <c r="F163" s="223" t="s">
        <v>3135</v>
      </c>
      <c r="G163" s="224" t="s">
        <v>191</v>
      </c>
      <c r="H163" s="225">
        <v>4.8000000000000001E-2</v>
      </c>
      <c r="I163" s="226"/>
      <c r="J163" s="227">
        <f>ROUND(I163*H163,2)</f>
        <v>0</v>
      </c>
      <c r="K163" s="223" t="s">
        <v>192</v>
      </c>
      <c r="L163" s="228"/>
      <c r="M163" s="229" t="s">
        <v>5</v>
      </c>
      <c r="N163" s="230" t="s">
        <v>43</v>
      </c>
      <c r="O163" s="42"/>
      <c r="P163" s="184">
        <f>O163*H163</f>
        <v>0</v>
      </c>
      <c r="Q163" s="184">
        <v>1</v>
      </c>
      <c r="R163" s="184">
        <f>Q163*H163</f>
        <v>4.8000000000000001E-2</v>
      </c>
      <c r="S163" s="184">
        <v>0</v>
      </c>
      <c r="T163" s="185">
        <f>S163*H163</f>
        <v>0</v>
      </c>
      <c r="AR163" s="24" t="s">
        <v>932</v>
      </c>
      <c r="AT163" s="24" t="s">
        <v>258</v>
      </c>
      <c r="AU163" s="24" t="s">
        <v>82</v>
      </c>
      <c r="AY163" s="24" t="s">
        <v>185</v>
      </c>
      <c r="BE163" s="186">
        <f>IF(N163="základní",J163,0)</f>
        <v>0</v>
      </c>
      <c r="BF163" s="186">
        <f>IF(N163="snížená",J163,0)</f>
        <v>0</v>
      </c>
      <c r="BG163" s="186">
        <f>IF(N163="zákl. přenesená",J163,0)</f>
        <v>0</v>
      </c>
      <c r="BH163" s="186">
        <f>IF(N163="sníž. přenesená",J163,0)</f>
        <v>0</v>
      </c>
      <c r="BI163" s="186">
        <f>IF(N163="nulová",J163,0)</f>
        <v>0</v>
      </c>
      <c r="BJ163" s="24" t="s">
        <v>80</v>
      </c>
      <c r="BK163" s="186">
        <f>ROUND(I163*H163,2)</f>
        <v>0</v>
      </c>
      <c r="BL163" s="24" t="s">
        <v>373</v>
      </c>
      <c r="BM163" s="24" t="s">
        <v>5877</v>
      </c>
    </row>
    <row r="164" spans="2:65" s="11" customFormat="1">
      <c r="B164" s="191"/>
      <c r="D164" s="187" t="s">
        <v>197</v>
      </c>
      <c r="E164" s="192" t="s">
        <v>5</v>
      </c>
      <c r="F164" s="193" t="s">
        <v>5878</v>
      </c>
      <c r="H164" s="194">
        <v>2.5999999999999999E-2</v>
      </c>
      <c r="I164" s="195"/>
      <c r="L164" s="191"/>
      <c r="M164" s="196"/>
      <c r="N164" s="197"/>
      <c r="O164" s="197"/>
      <c r="P164" s="197"/>
      <c r="Q164" s="197"/>
      <c r="R164" s="197"/>
      <c r="S164" s="197"/>
      <c r="T164" s="198"/>
      <c r="AT164" s="192" t="s">
        <v>197</v>
      </c>
      <c r="AU164" s="192" t="s">
        <v>82</v>
      </c>
      <c r="AV164" s="11" t="s">
        <v>82</v>
      </c>
      <c r="AW164" s="11" t="s">
        <v>35</v>
      </c>
      <c r="AX164" s="11" t="s">
        <v>72</v>
      </c>
      <c r="AY164" s="192" t="s">
        <v>185</v>
      </c>
    </row>
    <row r="165" spans="2:65" s="11" customFormat="1">
      <c r="B165" s="191"/>
      <c r="D165" s="187" t="s">
        <v>197</v>
      </c>
      <c r="E165" s="192" t="s">
        <v>5</v>
      </c>
      <c r="F165" s="193" t="s">
        <v>5879</v>
      </c>
      <c r="H165" s="194">
        <v>2.1999999999999999E-2</v>
      </c>
      <c r="I165" s="195"/>
      <c r="L165" s="191"/>
      <c r="M165" s="196"/>
      <c r="N165" s="197"/>
      <c r="O165" s="197"/>
      <c r="P165" s="197"/>
      <c r="Q165" s="197"/>
      <c r="R165" s="197"/>
      <c r="S165" s="197"/>
      <c r="T165" s="198"/>
      <c r="AT165" s="192" t="s">
        <v>197</v>
      </c>
      <c r="AU165" s="192" t="s">
        <v>82</v>
      </c>
      <c r="AV165" s="11" t="s">
        <v>82</v>
      </c>
      <c r="AW165" s="11" t="s">
        <v>35</v>
      </c>
      <c r="AX165" s="11" t="s">
        <v>72</v>
      </c>
      <c r="AY165" s="192" t="s">
        <v>185</v>
      </c>
    </row>
    <row r="166" spans="2:65" s="13" customFormat="1">
      <c r="B166" s="207"/>
      <c r="D166" s="208" t="s">
        <v>197</v>
      </c>
      <c r="E166" s="209" t="s">
        <v>5</v>
      </c>
      <c r="F166" s="210" t="s">
        <v>222</v>
      </c>
      <c r="H166" s="211">
        <v>4.8000000000000001E-2</v>
      </c>
      <c r="I166" s="212"/>
      <c r="L166" s="207"/>
      <c r="M166" s="213"/>
      <c r="N166" s="214"/>
      <c r="O166" s="214"/>
      <c r="P166" s="214"/>
      <c r="Q166" s="214"/>
      <c r="R166" s="214"/>
      <c r="S166" s="214"/>
      <c r="T166" s="215"/>
      <c r="AT166" s="216" t="s">
        <v>197</v>
      </c>
      <c r="AU166" s="216" t="s">
        <v>82</v>
      </c>
      <c r="AV166" s="13" t="s">
        <v>193</v>
      </c>
      <c r="AW166" s="13" t="s">
        <v>35</v>
      </c>
      <c r="AX166" s="13" t="s">
        <v>80</v>
      </c>
      <c r="AY166" s="216" t="s">
        <v>185</v>
      </c>
    </row>
    <row r="167" spans="2:65" s="1" customFormat="1" ht="31.5" customHeight="1">
      <c r="B167" s="174"/>
      <c r="C167" s="175" t="s">
        <v>336</v>
      </c>
      <c r="D167" s="175" t="s">
        <v>188</v>
      </c>
      <c r="E167" s="176" t="s">
        <v>5880</v>
      </c>
      <c r="F167" s="177" t="s">
        <v>5881</v>
      </c>
      <c r="G167" s="178" t="s">
        <v>232</v>
      </c>
      <c r="H167" s="179">
        <v>87.25</v>
      </c>
      <c r="I167" s="180"/>
      <c r="J167" s="181">
        <f>ROUND(I167*H167,2)</f>
        <v>0</v>
      </c>
      <c r="K167" s="177" t="s">
        <v>192</v>
      </c>
      <c r="L167" s="41"/>
      <c r="M167" s="182" t="s">
        <v>5</v>
      </c>
      <c r="N167" s="183" t="s">
        <v>43</v>
      </c>
      <c r="O167" s="42"/>
      <c r="P167" s="184">
        <f>O167*H167</f>
        <v>0</v>
      </c>
      <c r="Q167" s="184">
        <v>0</v>
      </c>
      <c r="R167" s="184">
        <f>Q167*H167</f>
        <v>0</v>
      </c>
      <c r="S167" s="184">
        <v>0</v>
      </c>
      <c r="T167" s="185">
        <f>S167*H167</f>
        <v>0</v>
      </c>
      <c r="AR167" s="24" t="s">
        <v>373</v>
      </c>
      <c r="AT167" s="24" t="s">
        <v>188</v>
      </c>
      <c r="AU167" s="24" t="s">
        <v>82</v>
      </c>
      <c r="AY167" s="24" t="s">
        <v>185</v>
      </c>
      <c r="BE167" s="186">
        <f>IF(N167="základní",J167,0)</f>
        <v>0</v>
      </c>
      <c r="BF167" s="186">
        <f>IF(N167="snížená",J167,0)</f>
        <v>0</v>
      </c>
      <c r="BG167" s="186">
        <f>IF(N167="zákl. přenesená",J167,0)</f>
        <v>0</v>
      </c>
      <c r="BH167" s="186">
        <f>IF(N167="sníž. přenesená",J167,0)</f>
        <v>0</v>
      </c>
      <c r="BI167" s="186">
        <f>IF(N167="nulová",J167,0)</f>
        <v>0</v>
      </c>
      <c r="BJ167" s="24" t="s">
        <v>80</v>
      </c>
      <c r="BK167" s="186">
        <f>ROUND(I167*H167,2)</f>
        <v>0</v>
      </c>
      <c r="BL167" s="24" t="s">
        <v>373</v>
      </c>
      <c r="BM167" s="24" t="s">
        <v>5882</v>
      </c>
    </row>
    <row r="168" spans="2:65" s="1" customFormat="1" ht="40.5">
      <c r="B168" s="41"/>
      <c r="D168" s="187" t="s">
        <v>195</v>
      </c>
      <c r="F168" s="188" t="s">
        <v>3124</v>
      </c>
      <c r="I168" s="189"/>
      <c r="L168" s="41"/>
      <c r="M168" s="190"/>
      <c r="N168" s="42"/>
      <c r="O168" s="42"/>
      <c r="P168" s="42"/>
      <c r="Q168" s="42"/>
      <c r="R168" s="42"/>
      <c r="S168" s="42"/>
      <c r="T168" s="70"/>
      <c r="AT168" s="24" t="s">
        <v>195</v>
      </c>
      <c r="AU168" s="24" t="s">
        <v>82</v>
      </c>
    </row>
    <row r="169" spans="2:65" s="11" customFormat="1">
      <c r="B169" s="191"/>
      <c r="D169" s="187" t="s">
        <v>197</v>
      </c>
      <c r="E169" s="192" t="s">
        <v>5</v>
      </c>
      <c r="F169" s="193" t="s">
        <v>5875</v>
      </c>
      <c r="H169" s="194">
        <v>7.35</v>
      </c>
      <c r="I169" s="195"/>
      <c r="L169" s="191"/>
      <c r="M169" s="196"/>
      <c r="N169" s="197"/>
      <c r="O169" s="197"/>
      <c r="P169" s="197"/>
      <c r="Q169" s="197"/>
      <c r="R169" s="197"/>
      <c r="S169" s="197"/>
      <c r="T169" s="198"/>
      <c r="AT169" s="192" t="s">
        <v>197</v>
      </c>
      <c r="AU169" s="192" t="s">
        <v>82</v>
      </c>
      <c r="AV169" s="11" t="s">
        <v>82</v>
      </c>
      <c r="AW169" s="11" t="s">
        <v>35</v>
      </c>
      <c r="AX169" s="11" t="s">
        <v>72</v>
      </c>
      <c r="AY169" s="192" t="s">
        <v>185</v>
      </c>
    </row>
    <row r="170" spans="2:65" s="11" customFormat="1">
      <c r="B170" s="191"/>
      <c r="D170" s="187" t="s">
        <v>197</v>
      </c>
      <c r="E170" s="192" t="s">
        <v>5</v>
      </c>
      <c r="F170" s="193" t="s">
        <v>5876</v>
      </c>
      <c r="H170" s="194">
        <v>79.900000000000006</v>
      </c>
      <c r="I170" s="195"/>
      <c r="L170" s="191"/>
      <c r="M170" s="196"/>
      <c r="N170" s="197"/>
      <c r="O170" s="197"/>
      <c r="P170" s="197"/>
      <c r="Q170" s="197"/>
      <c r="R170" s="197"/>
      <c r="S170" s="197"/>
      <c r="T170" s="198"/>
      <c r="AT170" s="192" t="s">
        <v>197</v>
      </c>
      <c r="AU170" s="192" t="s">
        <v>82</v>
      </c>
      <c r="AV170" s="11" t="s">
        <v>82</v>
      </c>
      <c r="AW170" s="11" t="s">
        <v>35</v>
      </c>
      <c r="AX170" s="11" t="s">
        <v>72</v>
      </c>
      <c r="AY170" s="192" t="s">
        <v>185</v>
      </c>
    </row>
    <row r="171" spans="2:65" s="13" customFormat="1">
      <c r="B171" s="207"/>
      <c r="D171" s="208" t="s">
        <v>197</v>
      </c>
      <c r="E171" s="209" t="s">
        <v>5</v>
      </c>
      <c r="F171" s="210" t="s">
        <v>222</v>
      </c>
      <c r="H171" s="211">
        <v>87.25</v>
      </c>
      <c r="I171" s="212"/>
      <c r="L171" s="207"/>
      <c r="M171" s="213"/>
      <c r="N171" s="214"/>
      <c r="O171" s="214"/>
      <c r="P171" s="214"/>
      <c r="Q171" s="214"/>
      <c r="R171" s="214"/>
      <c r="S171" s="214"/>
      <c r="T171" s="215"/>
      <c r="AT171" s="216" t="s">
        <v>197</v>
      </c>
      <c r="AU171" s="216" t="s">
        <v>82</v>
      </c>
      <c r="AV171" s="13" t="s">
        <v>193</v>
      </c>
      <c r="AW171" s="13" t="s">
        <v>35</v>
      </c>
      <c r="AX171" s="13" t="s">
        <v>80</v>
      </c>
      <c r="AY171" s="216" t="s">
        <v>185</v>
      </c>
    </row>
    <row r="172" spans="2:65" s="1" customFormat="1" ht="22.5" customHeight="1">
      <c r="B172" s="174"/>
      <c r="C172" s="221" t="s">
        <v>340</v>
      </c>
      <c r="D172" s="221" t="s">
        <v>258</v>
      </c>
      <c r="E172" s="222" t="s">
        <v>2188</v>
      </c>
      <c r="F172" s="223" t="s">
        <v>2189</v>
      </c>
      <c r="G172" s="224" t="s">
        <v>2190</v>
      </c>
      <c r="H172" s="225">
        <v>245.43799999999999</v>
      </c>
      <c r="I172" s="226"/>
      <c r="J172" s="227">
        <f>ROUND(I172*H172,2)</f>
        <v>0</v>
      </c>
      <c r="K172" s="223" t="s">
        <v>192</v>
      </c>
      <c r="L172" s="228"/>
      <c r="M172" s="229" t="s">
        <v>5</v>
      </c>
      <c r="N172" s="230" t="s">
        <v>43</v>
      </c>
      <c r="O172" s="42"/>
      <c r="P172" s="184">
        <f>O172*H172</f>
        <v>0</v>
      </c>
      <c r="Q172" s="184">
        <v>1E-3</v>
      </c>
      <c r="R172" s="184">
        <f>Q172*H172</f>
        <v>0.24543799999999999</v>
      </c>
      <c r="S172" s="184">
        <v>0</v>
      </c>
      <c r="T172" s="185">
        <f>S172*H172</f>
        <v>0</v>
      </c>
      <c r="AR172" s="24" t="s">
        <v>932</v>
      </c>
      <c r="AT172" s="24" t="s">
        <v>258</v>
      </c>
      <c r="AU172" s="24" t="s">
        <v>82</v>
      </c>
      <c r="AY172" s="24" t="s">
        <v>185</v>
      </c>
      <c r="BE172" s="186">
        <f>IF(N172="základní",J172,0)</f>
        <v>0</v>
      </c>
      <c r="BF172" s="186">
        <f>IF(N172="snížená",J172,0)</f>
        <v>0</v>
      </c>
      <c r="BG172" s="186">
        <f>IF(N172="zákl. přenesená",J172,0)</f>
        <v>0</v>
      </c>
      <c r="BH172" s="186">
        <f>IF(N172="sníž. přenesená",J172,0)</f>
        <v>0</v>
      </c>
      <c r="BI172" s="186">
        <f>IF(N172="nulová",J172,0)</f>
        <v>0</v>
      </c>
      <c r="BJ172" s="24" t="s">
        <v>80</v>
      </c>
      <c r="BK172" s="186">
        <f>ROUND(I172*H172,2)</f>
        <v>0</v>
      </c>
      <c r="BL172" s="24" t="s">
        <v>373</v>
      </c>
      <c r="BM172" s="24" t="s">
        <v>5883</v>
      </c>
    </row>
    <row r="173" spans="2:65" s="11" customFormat="1">
      <c r="B173" s="191"/>
      <c r="D173" s="187" t="s">
        <v>197</v>
      </c>
      <c r="E173" s="192" t="s">
        <v>5</v>
      </c>
      <c r="F173" s="193" t="s">
        <v>5884</v>
      </c>
      <c r="H173" s="194">
        <v>143.96299999999999</v>
      </c>
      <c r="I173" s="195"/>
      <c r="L173" s="191"/>
      <c r="M173" s="196"/>
      <c r="N173" s="197"/>
      <c r="O173" s="197"/>
      <c r="P173" s="197"/>
      <c r="Q173" s="197"/>
      <c r="R173" s="197"/>
      <c r="S173" s="197"/>
      <c r="T173" s="198"/>
      <c r="AT173" s="192" t="s">
        <v>197</v>
      </c>
      <c r="AU173" s="192" t="s">
        <v>82</v>
      </c>
      <c r="AV173" s="11" t="s">
        <v>82</v>
      </c>
      <c r="AW173" s="11" t="s">
        <v>35</v>
      </c>
      <c r="AX173" s="11" t="s">
        <v>72</v>
      </c>
      <c r="AY173" s="192" t="s">
        <v>185</v>
      </c>
    </row>
    <row r="174" spans="2:65" s="11" customFormat="1">
      <c r="B174" s="191"/>
      <c r="D174" s="187" t="s">
        <v>197</v>
      </c>
      <c r="E174" s="192" t="s">
        <v>5</v>
      </c>
      <c r="F174" s="193" t="s">
        <v>5885</v>
      </c>
      <c r="H174" s="194">
        <v>101.47499999999999</v>
      </c>
      <c r="I174" s="195"/>
      <c r="L174" s="191"/>
      <c r="M174" s="196"/>
      <c r="N174" s="197"/>
      <c r="O174" s="197"/>
      <c r="P174" s="197"/>
      <c r="Q174" s="197"/>
      <c r="R174" s="197"/>
      <c r="S174" s="197"/>
      <c r="T174" s="198"/>
      <c r="AT174" s="192" t="s">
        <v>197</v>
      </c>
      <c r="AU174" s="192" t="s">
        <v>82</v>
      </c>
      <c r="AV174" s="11" t="s">
        <v>82</v>
      </c>
      <c r="AW174" s="11" t="s">
        <v>35</v>
      </c>
      <c r="AX174" s="11" t="s">
        <v>72</v>
      </c>
      <c r="AY174" s="192" t="s">
        <v>185</v>
      </c>
    </row>
    <row r="175" spans="2:65" s="13" customFormat="1">
      <c r="B175" s="207"/>
      <c r="D175" s="208" t="s">
        <v>197</v>
      </c>
      <c r="E175" s="209" t="s">
        <v>5</v>
      </c>
      <c r="F175" s="210" t="s">
        <v>222</v>
      </c>
      <c r="H175" s="211">
        <v>245.43799999999999</v>
      </c>
      <c r="I175" s="212"/>
      <c r="L175" s="207"/>
      <c r="M175" s="213"/>
      <c r="N175" s="214"/>
      <c r="O175" s="214"/>
      <c r="P175" s="214"/>
      <c r="Q175" s="214"/>
      <c r="R175" s="214"/>
      <c r="S175" s="214"/>
      <c r="T175" s="215"/>
      <c r="AT175" s="216" t="s">
        <v>197</v>
      </c>
      <c r="AU175" s="216" t="s">
        <v>82</v>
      </c>
      <c r="AV175" s="13" t="s">
        <v>193</v>
      </c>
      <c r="AW175" s="13" t="s">
        <v>35</v>
      </c>
      <c r="AX175" s="13" t="s">
        <v>80</v>
      </c>
      <c r="AY175" s="216" t="s">
        <v>185</v>
      </c>
    </row>
    <row r="176" spans="2:65" s="1" customFormat="1" ht="31.5" customHeight="1">
      <c r="B176" s="174"/>
      <c r="C176" s="175" t="s">
        <v>332</v>
      </c>
      <c r="D176" s="175" t="s">
        <v>188</v>
      </c>
      <c r="E176" s="176" t="s">
        <v>3127</v>
      </c>
      <c r="F176" s="177" t="s">
        <v>3128</v>
      </c>
      <c r="G176" s="178" t="s">
        <v>232</v>
      </c>
      <c r="H176" s="179">
        <v>61.5</v>
      </c>
      <c r="I176" s="180"/>
      <c r="J176" s="181">
        <f>ROUND(I176*H176,2)</f>
        <v>0</v>
      </c>
      <c r="K176" s="177" t="s">
        <v>192</v>
      </c>
      <c r="L176" s="41"/>
      <c r="M176" s="182" t="s">
        <v>5</v>
      </c>
      <c r="N176" s="183" t="s">
        <v>43</v>
      </c>
      <c r="O176" s="42"/>
      <c r="P176" s="184">
        <f>O176*H176</f>
        <v>0</v>
      </c>
      <c r="Q176" s="184">
        <v>0</v>
      </c>
      <c r="R176" s="184">
        <f>Q176*H176</f>
        <v>0</v>
      </c>
      <c r="S176" s="184">
        <v>0</v>
      </c>
      <c r="T176" s="185">
        <f>S176*H176</f>
        <v>0</v>
      </c>
      <c r="AR176" s="24" t="s">
        <v>373</v>
      </c>
      <c r="AT176" s="24" t="s">
        <v>188</v>
      </c>
      <c r="AU176" s="24" t="s">
        <v>82</v>
      </c>
      <c r="AY176" s="24" t="s">
        <v>185</v>
      </c>
      <c r="BE176" s="186">
        <f>IF(N176="základní",J176,0)</f>
        <v>0</v>
      </c>
      <c r="BF176" s="186">
        <f>IF(N176="snížená",J176,0)</f>
        <v>0</v>
      </c>
      <c r="BG176" s="186">
        <f>IF(N176="zákl. přenesená",J176,0)</f>
        <v>0</v>
      </c>
      <c r="BH176" s="186">
        <f>IF(N176="sníž. přenesená",J176,0)</f>
        <v>0</v>
      </c>
      <c r="BI176" s="186">
        <f>IF(N176="nulová",J176,0)</f>
        <v>0</v>
      </c>
      <c r="BJ176" s="24" t="s">
        <v>80</v>
      </c>
      <c r="BK176" s="186">
        <f>ROUND(I176*H176,2)</f>
        <v>0</v>
      </c>
      <c r="BL176" s="24" t="s">
        <v>373</v>
      </c>
      <c r="BM176" s="24" t="s">
        <v>5886</v>
      </c>
    </row>
    <row r="177" spans="2:65" s="1" customFormat="1" ht="40.5">
      <c r="B177" s="41"/>
      <c r="D177" s="187" t="s">
        <v>195</v>
      </c>
      <c r="F177" s="188" t="s">
        <v>3124</v>
      </c>
      <c r="I177" s="189"/>
      <c r="L177" s="41"/>
      <c r="M177" s="190"/>
      <c r="N177" s="42"/>
      <c r="O177" s="42"/>
      <c r="P177" s="42"/>
      <c r="Q177" s="42"/>
      <c r="R177" s="42"/>
      <c r="S177" s="42"/>
      <c r="T177" s="70"/>
      <c r="AT177" s="24" t="s">
        <v>195</v>
      </c>
      <c r="AU177" s="24" t="s">
        <v>82</v>
      </c>
    </row>
    <row r="178" spans="2:65" s="11" customFormat="1">
      <c r="B178" s="191"/>
      <c r="D178" s="187" t="s">
        <v>197</v>
      </c>
      <c r="E178" s="192" t="s">
        <v>5</v>
      </c>
      <c r="F178" s="193" t="s">
        <v>5887</v>
      </c>
      <c r="H178" s="194">
        <v>51</v>
      </c>
      <c r="I178" s="195"/>
      <c r="L178" s="191"/>
      <c r="M178" s="196"/>
      <c r="N178" s="197"/>
      <c r="O178" s="197"/>
      <c r="P178" s="197"/>
      <c r="Q178" s="197"/>
      <c r="R178" s="197"/>
      <c r="S178" s="197"/>
      <c r="T178" s="198"/>
      <c r="AT178" s="192" t="s">
        <v>197</v>
      </c>
      <c r="AU178" s="192" t="s">
        <v>82</v>
      </c>
      <c r="AV178" s="11" t="s">
        <v>82</v>
      </c>
      <c r="AW178" s="11" t="s">
        <v>35</v>
      </c>
      <c r="AX178" s="11" t="s">
        <v>72</v>
      </c>
      <c r="AY178" s="192" t="s">
        <v>185</v>
      </c>
    </row>
    <row r="179" spans="2:65" s="11" customFormat="1">
      <c r="B179" s="191"/>
      <c r="D179" s="187" t="s">
        <v>197</v>
      </c>
      <c r="E179" s="192" t="s">
        <v>5</v>
      </c>
      <c r="F179" s="193" t="s">
        <v>5888</v>
      </c>
      <c r="H179" s="194">
        <v>10.5</v>
      </c>
      <c r="I179" s="195"/>
      <c r="L179" s="191"/>
      <c r="M179" s="196"/>
      <c r="N179" s="197"/>
      <c r="O179" s="197"/>
      <c r="P179" s="197"/>
      <c r="Q179" s="197"/>
      <c r="R179" s="197"/>
      <c r="S179" s="197"/>
      <c r="T179" s="198"/>
      <c r="AT179" s="192" t="s">
        <v>197</v>
      </c>
      <c r="AU179" s="192" t="s">
        <v>82</v>
      </c>
      <c r="AV179" s="11" t="s">
        <v>82</v>
      </c>
      <c r="AW179" s="11" t="s">
        <v>35</v>
      </c>
      <c r="AX179" s="11" t="s">
        <v>72</v>
      </c>
      <c r="AY179" s="192" t="s">
        <v>185</v>
      </c>
    </row>
    <row r="180" spans="2:65" s="13" customFormat="1">
      <c r="B180" s="207"/>
      <c r="D180" s="208" t="s">
        <v>197</v>
      </c>
      <c r="E180" s="209" t="s">
        <v>5</v>
      </c>
      <c r="F180" s="210" t="s">
        <v>222</v>
      </c>
      <c r="H180" s="211">
        <v>61.5</v>
      </c>
      <c r="I180" s="212"/>
      <c r="L180" s="207"/>
      <c r="M180" s="213"/>
      <c r="N180" s="214"/>
      <c r="O180" s="214"/>
      <c r="P180" s="214"/>
      <c r="Q180" s="214"/>
      <c r="R180" s="214"/>
      <c r="S180" s="214"/>
      <c r="T180" s="215"/>
      <c r="AT180" s="216" t="s">
        <v>197</v>
      </c>
      <c r="AU180" s="216" t="s">
        <v>82</v>
      </c>
      <c r="AV180" s="13" t="s">
        <v>193</v>
      </c>
      <c r="AW180" s="13" t="s">
        <v>35</v>
      </c>
      <c r="AX180" s="13" t="s">
        <v>80</v>
      </c>
      <c r="AY180" s="216" t="s">
        <v>185</v>
      </c>
    </row>
    <row r="181" spans="2:65" s="1" customFormat="1" ht="31.5" customHeight="1">
      <c r="B181" s="174"/>
      <c r="C181" s="175" t="s">
        <v>348</v>
      </c>
      <c r="D181" s="175" t="s">
        <v>188</v>
      </c>
      <c r="E181" s="176" t="s">
        <v>5889</v>
      </c>
      <c r="F181" s="177" t="s">
        <v>5890</v>
      </c>
      <c r="G181" s="178" t="s">
        <v>232</v>
      </c>
      <c r="H181" s="179">
        <v>61.5</v>
      </c>
      <c r="I181" s="180"/>
      <c r="J181" s="181">
        <f>ROUND(I181*H181,2)</f>
        <v>0</v>
      </c>
      <c r="K181" s="177" t="s">
        <v>192</v>
      </c>
      <c r="L181" s="41"/>
      <c r="M181" s="182" t="s">
        <v>5</v>
      </c>
      <c r="N181" s="183" t="s">
        <v>43</v>
      </c>
      <c r="O181" s="42"/>
      <c r="P181" s="184">
        <f>O181*H181</f>
        <v>0</v>
      </c>
      <c r="Q181" s="184">
        <v>0</v>
      </c>
      <c r="R181" s="184">
        <f>Q181*H181</f>
        <v>0</v>
      </c>
      <c r="S181" s="184">
        <v>0</v>
      </c>
      <c r="T181" s="185">
        <f>S181*H181</f>
        <v>0</v>
      </c>
      <c r="AR181" s="24" t="s">
        <v>373</v>
      </c>
      <c r="AT181" s="24" t="s">
        <v>188</v>
      </c>
      <c r="AU181" s="24" t="s">
        <v>82</v>
      </c>
      <c r="AY181" s="24" t="s">
        <v>185</v>
      </c>
      <c r="BE181" s="186">
        <f>IF(N181="základní",J181,0)</f>
        <v>0</v>
      </c>
      <c r="BF181" s="186">
        <f>IF(N181="snížená",J181,0)</f>
        <v>0</v>
      </c>
      <c r="BG181" s="186">
        <f>IF(N181="zákl. přenesená",J181,0)</f>
        <v>0</v>
      </c>
      <c r="BH181" s="186">
        <f>IF(N181="sníž. přenesená",J181,0)</f>
        <v>0</v>
      </c>
      <c r="BI181" s="186">
        <f>IF(N181="nulová",J181,0)</f>
        <v>0</v>
      </c>
      <c r="BJ181" s="24" t="s">
        <v>80</v>
      </c>
      <c r="BK181" s="186">
        <f>ROUND(I181*H181,2)</f>
        <v>0</v>
      </c>
      <c r="BL181" s="24" t="s">
        <v>373</v>
      </c>
      <c r="BM181" s="24" t="s">
        <v>5891</v>
      </c>
    </row>
    <row r="182" spans="2:65" s="1" customFormat="1" ht="40.5">
      <c r="B182" s="41"/>
      <c r="D182" s="187" t="s">
        <v>195</v>
      </c>
      <c r="F182" s="188" t="s">
        <v>3124</v>
      </c>
      <c r="I182" s="189"/>
      <c r="L182" s="41"/>
      <c r="M182" s="190"/>
      <c r="N182" s="42"/>
      <c r="O182" s="42"/>
      <c r="P182" s="42"/>
      <c r="Q182" s="42"/>
      <c r="R182" s="42"/>
      <c r="S182" s="42"/>
      <c r="T182" s="70"/>
      <c r="AT182" s="24" t="s">
        <v>195</v>
      </c>
      <c r="AU182" s="24" t="s">
        <v>82</v>
      </c>
    </row>
    <row r="183" spans="2:65" s="11" customFormat="1">
      <c r="B183" s="191"/>
      <c r="D183" s="187" t="s">
        <v>197</v>
      </c>
      <c r="E183" s="192" t="s">
        <v>5</v>
      </c>
      <c r="F183" s="193" t="s">
        <v>5887</v>
      </c>
      <c r="H183" s="194">
        <v>51</v>
      </c>
      <c r="I183" s="195"/>
      <c r="L183" s="191"/>
      <c r="M183" s="196"/>
      <c r="N183" s="197"/>
      <c r="O183" s="197"/>
      <c r="P183" s="197"/>
      <c r="Q183" s="197"/>
      <c r="R183" s="197"/>
      <c r="S183" s="197"/>
      <c r="T183" s="198"/>
      <c r="AT183" s="192" t="s">
        <v>197</v>
      </c>
      <c r="AU183" s="192" t="s">
        <v>82</v>
      </c>
      <c r="AV183" s="11" t="s">
        <v>82</v>
      </c>
      <c r="AW183" s="11" t="s">
        <v>35</v>
      </c>
      <c r="AX183" s="11" t="s">
        <v>72</v>
      </c>
      <c r="AY183" s="192" t="s">
        <v>185</v>
      </c>
    </row>
    <row r="184" spans="2:65" s="11" customFormat="1">
      <c r="B184" s="191"/>
      <c r="D184" s="187" t="s">
        <v>197</v>
      </c>
      <c r="E184" s="192" t="s">
        <v>5</v>
      </c>
      <c r="F184" s="193" t="s">
        <v>5888</v>
      </c>
      <c r="H184" s="194">
        <v>10.5</v>
      </c>
      <c r="I184" s="195"/>
      <c r="L184" s="191"/>
      <c r="M184" s="196"/>
      <c r="N184" s="197"/>
      <c r="O184" s="197"/>
      <c r="P184" s="197"/>
      <c r="Q184" s="197"/>
      <c r="R184" s="197"/>
      <c r="S184" s="197"/>
      <c r="T184" s="198"/>
      <c r="AT184" s="192" t="s">
        <v>197</v>
      </c>
      <c r="AU184" s="192" t="s">
        <v>82</v>
      </c>
      <c r="AV184" s="11" t="s">
        <v>82</v>
      </c>
      <c r="AW184" s="11" t="s">
        <v>35</v>
      </c>
      <c r="AX184" s="11" t="s">
        <v>72</v>
      </c>
      <c r="AY184" s="192" t="s">
        <v>185</v>
      </c>
    </row>
    <row r="185" spans="2:65" s="13" customFormat="1">
      <c r="B185" s="207"/>
      <c r="D185" s="208" t="s">
        <v>197</v>
      </c>
      <c r="E185" s="209" t="s">
        <v>5</v>
      </c>
      <c r="F185" s="210" t="s">
        <v>222</v>
      </c>
      <c r="H185" s="211">
        <v>61.5</v>
      </c>
      <c r="I185" s="212"/>
      <c r="L185" s="207"/>
      <c r="M185" s="213"/>
      <c r="N185" s="214"/>
      <c r="O185" s="214"/>
      <c r="P185" s="214"/>
      <c r="Q185" s="214"/>
      <c r="R185" s="214"/>
      <c r="S185" s="214"/>
      <c r="T185" s="215"/>
      <c r="AT185" s="216" t="s">
        <v>197</v>
      </c>
      <c r="AU185" s="216" t="s">
        <v>82</v>
      </c>
      <c r="AV185" s="13" t="s">
        <v>193</v>
      </c>
      <c r="AW185" s="13" t="s">
        <v>35</v>
      </c>
      <c r="AX185" s="13" t="s">
        <v>80</v>
      </c>
      <c r="AY185" s="216" t="s">
        <v>185</v>
      </c>
    </row>
    <row r="186" spans="2:65" s="1" customFormat="1" ht="44.25" customHeight="1">
      <c r="B186" s="174"/>
      <c r="C186" s="175" t="s">
        <v>411</v>
      </c>
      <c r="D186" s="175" t="s">
        <v>188</v>
      </c>
      <c r="E186" s="176" t="s">
        <v>5892</v>
      </c>
      <c r="F186" s="177" t="s">
        <v>5893</v>
      </c>
      <c r="G186" s="178" t="s">
        <v>191</v>
      </c>
      <c r="H186" s="179">
        <v>0.29299999999999998</v>
      </c>
      <c r="I186" s="180"/>
      <c r="J186" s="181">
        <f>ROUND(I186*H186,2)</f>
        <v>0</v>
      </c>
      <c r="K186" s="177" t="s">
        <v>192</v>
      </c>
      <c r="L186" s="41"/>
      <c r="M186" s="182" t="s">
        <v>5</v>
      </c>
      <c r="N186" s="183" t="s">
        <v>43</v>
      </c>
      <c r="O186" s="42"/>
      <c r="P186" s="184">
        <f>O186*H186</f>
        <v>0</v>
      </c>
      <c r="Q186" s="184">
        <v>0</v>
      </c>
      <c r="R186" s="184">
        <f>Q186*H186</f>
        <v>0</v>
      </c>
      <c r="S186" s="184">
        <v>0</v>
      </c>
      <c r="T186" s="185">
        <f>S186*H186</f>
        <v>0</v>
      </c>
      <c r="AR186" s="24" t="s">
        <v>373</v>
      </c>
      <c r="AT186" s="24" t="s">
        <v>188</v>
      </c>
      <c r="AU186" s="24" t="s">
        <v>82</v>
      </c>
      <c r="AY186" s="24" t="s">
        <v>185</v>
      </c>
      <c r="BE186" s="186">
        <f>IF(N186="základní",J186,0)</f>
        <v>0</v>
      </c>
      <c r="BF186" s="186">
        <f>IF(N186="snížená",J186,0)</f>
        <v>0</v>
      </c>
      <c r="BG186" s="186">
        <f>IF(N186="zákl. přenesená",J186,0)</f>
        <v>0</v>
      </c>
      <c r="BH186" s="186">
        <f>IF(N186="sníž. přenesená",J186,0)</f>
        <v>0</v>
      </c>
      <c r="BI186" s="186">
        <f>IF(N186="nulová",J186,0)</f>
        <v>0</v>
      </c>
      <c r="BJ186" s="24" t="s">
        <v>80</v>
      </c>
      <c r="BK186" s="186">
        <f>ROUND(I186*H186,2)</f>
        <v>0</v>
      </c>
      <c r="BL186" s="24" t="s">
        <v>373</v>
      </c>
      <c r="BM186" s="24" t="s">
        <v>5894</v>
      </c>
    </row>
    <row r="187" spans="2:65" s="1" customFormat="1" ht="121.5">
      <c r="B187" s="41"/>
      <c r="D187" s="187" t="s">
        <v>195</v>
      </c>
      <c r="F187" s="188" t="s">
        <v>1551</v>
      </c>
      <c r="I187" s="189"/>
      <c r="L187" s="41"/>
      <c r="M187" s="190"/>
      <c r="N187" s="42"/>
      <c r="O187" s="42"/>
      <c r="P187" s="42"/>
      <c r="Q187" s="42"/>
      <c r="R187" s="42"/>
      <c r="S187" s="42"/>
      <c r="T187" s="70"/>
      <c r="AT187" s="24" t="s">
        <v>195</v>
      </c>
      <c r="AU187" s="24" t="s">
        <v>82</v>
      </c>
    </row>
    <row r="188" spans="2:65" s="10" customFormat="1" ht="29.85" customHeight="1">
      <c r="B188" s="160"/>
      <c r="D188" s="171" t="s">
        <v>71</v>
      </c>
      <c r="E188" s="172" t="s">
        <v>2115</v>
      </c>
      <c r="F188" s="172" t="s">
        <v>2116</v>
      </c>
      <c r="I188" s="163"/>
      <c r="J188" s="173">
        <f>BK188</f>
        <v>0</v>
      </c>
      <c r="L188" s="160"/>
      <c r="M188" s="165"/>
      <c r="N188" s="166"/>
      <c r="O188" s="166"/>
      <c r="P188" s="167">
        <f>SUM(P189:P194)</f>
        <v>0</v>
      </c>
      <c r="Q188" s="166"/>
      <c r="R188" s="167">
        <f>SUM(R189:R194)</f>
        <v>7.6499999999999997E-3</v>
      </c>
      <c r="S188" s="166"/>
      <c r="T188" s="168">
        <f>SUM(T189:T194)</f>
        <v>0</v>
      </c>
      <c r="AR188" s="161" t="s">
        <v>82</v>
      </c>
      <c r="AT188" s="169" t="s">
        <v>71</v>
      </c>
      <c r="AU188" s="169" t="s">
        <v>80</v>
      </c>
      <c r="AY188" s="161" t="s">
        <v>185</v>
      </c>
      <c r="BK188" s="170">
        <f>SUM(BK189:BK194)</f>
        <v>0</v>
      </c>
    </row>
    <row r="189" spans="2:65" s="1" customFormat="1" ht="31.5" customHeight="1">
      <c r="B189" s="174"/>
      <c r="C189" s="175" t="s">
        <v>808</v>
      </c>
      <c r="D189" s="175" t="s">
        <v>188</v>
      </c>
      <c r="E189" s="176" t="s">
        <v>5895</v>
      </c>
      <c r="F189" s="177" t="s">
        <v>5896</v>
      </c>
      <c r="G189" s="178" t="s">
        <v>232</v>
      </c>
      <c r="H189" s="179">
        <v>51</v>
      </c>
      <c r="I189" s="180"/>
      <c r="J189" s="181">
        <f>ROUND(I189*H189,2)</f>
        <v>0</v>
      </c>
      <c r="K189" s="177" t="s">
        <v>192</v>
      </c>
      <c r="L189" s="41"/>
      <c r="M189" s="182" t="s">
        <v>5</v>
      </c>
      <c r="N189" s="183" t="s">
        <v>43</v>
      </c>
      <c r="O189" s="42"/>
      <c r="P189" s="184">
        <f>O189*H189</f>
        <v>0</v>
      </c>
      <c r="Q189" s="184">
        <v>1.4999999999999999E-4</v>
      </c>
      <c r="R189" s="184">
        <f>Q189*H189</f>
        <v>7.6499999999999997E-3</v>
      </c>
      <c r="S189" s="184">
        <v>0</v>
      </c>
      <c r="T189" s="185">
        <f>S189*H189</f>
        <v>0</v>
      </c>
      <c r="AR189" s="24" t="s">
        <v>373</v>
      </c>
      <c r="AT189" s="24" t="s">
        <v>188</v>
      </c>
      <c r="AU189" s="24" t="s">
        <v>82</v>
      </c>
      <c r="AY189" s="24" t="s">
        <v>185</v>
      </c>
      <c r="BE189" s="186">
        <f>IF(N189="základní",J189,0)</f>
        <v>0</v>
      </c>
      <c r="BF189" s="186">
        <f>IF(N189="snížená",J189,0)</f>
        <v>0</v>
      </c>
      <c r="BG189" s="186">
        <f>IF(N189="zákl. přenesená",J189,0)</f>
        <v>0</v>
      </c>
      <c r="BH189" s="186">
        <f>IF(N189="sníž. přenesená",J189,0)</f>
        <v>0</v>
      </c>
      <c r="BI189" s="186">
        <f>IF(N189="nulová",J189,0)</f>
        <v>0</v>
      </c>
      <c r="BJ189" s="24" t="s">
        <v>80</v>
      </c>
      <c r="BK189" s="186">
        <f>ROUND(I189*H189,2)</f>
        <v>0</v>
      </c>
      <c r="BL189" s="24" t="s">
        <v>373</v>
      </c>
      <c r="BM189" s="24" t="s">
        <v>5897</v>
      </c>
    </row>
    <row r="190" spans="2:65" s="1" customFormat="1" ht="162">
      <c r="B190" s="41"/>
      <c r="D190" s="187" t="s">
        <v>195</v>
      </c>
      <c r="F190" s="188" t="s">
        <v>3458</v>
      </c>
      <c r="I190" s="189"/>
      <c r="L190" s="41"/>
      <c r="M190" s="190"/>
      <c r="N190" s="42"/>
      <c r="O190" s="42"/>
      <c r="P190" s="42"/>
      <c r="Q190" s="42"/>
      <c r="R190" s="42"/>
      <c r="S190" s="42"/>
      <c r="T190" s="70"/>
      <c r="AT190" s="24" t="s">
        <v>195</v>
      </c>
      <c r="AU190" s="24" t="s">
        <v>82</v>
      </c>
    </row>
    <row r="191" spans="2:65" s="11" customFormat="1">
      <c r="B191" s="191"/>
      <c r="D191" s="208" t="s">
        <v>197</v>
      </c>
      <c r="E191" s="217" t="s">
        <v>5</v>
      </c>
      <c r="F191" s="218" t="s">
        <v>5898</v>
      </c>
      <c r="H191" s="219">
        <v>51</v>
      </c>
      <c r="I191" s="195"/>
      <c r="L191" s="191"/>
      <c r="M191" s="196"/>
      <c r="N191" s="197"/>
      <c r="O191" s="197"/>
      <c r="P191" s="197"/>
      <c r="Q191" s="197"/>
      <c r="R191" s="197"/>
      <c r="S191" s="197"/>
      <c r="T191" s="198"/>
      <c r="AT191" s="192" t="s">
        <v>197</v>
      </c>
      <c r="AU191" s="192" t="s">
        <v>82</v>
      </c>
      <c r="AV191" s="11" t="s">
        <v>82</v>
      </c>
      <c r="AW191" s="11" t="s">
        <v>35</v>
      </c>
      <c r="AX191" s="11" t="s">
        <v>80</v>
      </c>
      <c r="AY191" s="192" t="s">
        <v>185</v>
      </c>
    </row>
    <row r="192" spans="2:65" s="1" customFormat="1" ht="22.5" customHeight="1">
      <c r="B192" s="174"/>
      <c r="C192" s="175" t="s">
        <v>817</v>
      </c>
      <c r="D192" s="175" t="s">
        <v>188</v>
      </c>
      <c r="E192" s="176" t="s">
        <v>5899</v>
      </c>
      <c r="F192" s="177" t="s">
        <v>5900</v>
      </c>
      <c r="G192" s="178" t="s">
        <v>232</v>
      </c>
      <c r="H192" s="179">
        <v>51</v>
      </c>
      <c r="I192" s="180"/>
      <c r="J192" s="181">
        <f>ROUND(I192*H192,2)</f>
        <v>0</v>
      </c>
      <c r="K192" s="177" t="s">
        <v>5</v>
      </c>
      <c r="L192" s="41"/>
      <c r="M192" s="182" t="s">
        <v>5</v>
      </c>
      <c r="N192" s="183" t="s">
        <v>43</v>
      </c>
      <c r="O192" s="42"/>
      <c r="P192" s="184">
        <f>O192*H192</f>
        <v>0</v>
      </c>
      <c r="Q192" s="184">
        <v>0</v>
      </c>
      <c r="R192" s="184">
        <f>Q192*H192</f>
        <v>0</v>
      </c>
      <c r="S192" s="184">
        <v>0</v>
      </c>
      <c r="T192" s="185">
        <f>S192*H192</f>
        <v>0</v>
      </c>
      <c r="AR192" s="24" t="s">
        <v>373</v>
      </c>
      <c r="AT192" s="24" t="s">
        <v>188</v>
      </c>
      <c r="AU192" s="24" t="s">
        <v>82</v>
      </c>
      <c r="AY192" s="24" t="s">
        <v>185</v>
      </c>
      <c r="BE192" s="186">
        <f>IF(N192="základní",J192,0)</f>
        <v>0</v>
      </c>
      <c r="BF192" s="186">
        <f>IF(N192="snížená",J192,0)</f>
        <v>0</v>
      </c>
      <c r="BG192" s="186">
        <f>IF(N192="zákl. přenesená",J192,0)</f>
        <v>0</v>
      </c>
      <c r="BH192" s="186">
        <f>IF(N192="sníž. přenesená",J192,0)</f>
        <v>0</v>
      </c>
      <c r="BI192" s="186">
        <f>IF(N192="nulová",J192,0)</f>
        <v>0</v>
      </c>
      <c r="BJ192" s="24" t="s">
        <v>80</v>
      </c>
      <c r="BK192" s="186">
        <f>ROUND(I192*H192,2)</f>
        <v>0</v>
      </c>
      <c r="BL192" s="24" t="s">
        <v>373</v>
      </c>
      <c r="BM192" s="24" t="s">
        <v>5901</v>
      </c>
    </row>
    <row r="193" spans="2:65" s="1" customFormat="1" ht="31.5" customHeight="1">
      <c r="B193" s="174"/>
      <c r="C193" s="175" t="s">
        <v>812</v>
      </c>
      <c r="D193" s="175" t="s">
        <v>188</v>
      </c>
      <c r="E193" s="176" t="s">
        <v>2171</v>
      </c>
      <c r="F193" s="177" t="s">
        <v>2172</v>
      </c>
      <c r="G193" s="178" t="s">
        <v>191</v>
      </c>
      <c r="H193" s="179">
        <v>8.0000000000000002E-3</v>
      </c>
      <c r="I193" s="180"/>
      <c r="J193" s="181">
        <f>ROUND(I193*H193,2)</f>
        <v>0</v>
      </c>
      <c r="K193" s="177" t="s">
        <v>192</v>
      </c>
      <c r="L193" s="41"/>
      <c r="M193" s="182" t="s">
        <v>5</v>
      </c>
      <c r="N193" s="183" t="s">
        <v>43</v>
      </c>
      <c r="O193" s="42"/>
      <c r="P193" s="184">
        <f>O193*H193</f>
        <v>0</v>
      </c>
      <c r="Q193" s="184">
        <v>0</v>
      </c>
      <c r="R193" s="184">
        <f>Q193*H193</f>
        <v>0</v>
      </c>
      <c r="S193" s="184">
        <v>0</v>
      </c>
      <c r="T193" s="185">
        <f>S193*H193</f>
        <v>0</v>
      </c>
      <c r="AR193" s="24" t="s">
        <v>373</v>
      </c>
      <c r="AT193" s="24" t="s">
        <v>188</v>
      </c>
      <c r="AU193" s="24" t="s">
        <v>82</v>
      </c>
      <c r="AY193" s="24" t="s">
        <v>185</v>
      </c>
      <c r="BE193" s="186">
        <f>IF(N193="základní",J193,0)</f>
        <v>0</v>
      </c>
      <c r="BF193" s="186">
        <f>IF(N193="snížená",J193,0)</f>
        <v>0</v>
      </c>
      <c r="BG193" s="186">
        <f>IF(N193="zákl. přenesená",J193,0)</f>
        <v>0</v>
      </c>
      <c r="BH193" s="186">
        <f>IF(N193="sníž. přenesená",J193,0)</f>
        <v>0</v>
      </c>
      <c r="BI193" s="186">
        <f>IF(N193="nulová",J193,0)</f>
        <v>0</v>
      </c>
      <c r="BJ193" s="24" t="s">
        <v>80</v>
      </c>
      <c r="BK193" s="186">
        <f>ROUND(I193*H193,2)</f>
        <v>0</v>
      </c>
      <c r="BL193" s="24" t="s">
        <v>373</v>
      </c>
      <c r="BM193" s="24" t="s">
        <v>5902</v>
      </c>
    </row>
    <row r="194" spans="2:65" s="1" customFormat="1" ht="121.5">
      <c r="B194" s="41"/>
      <c r="D194" s="187" t="s">
        <v>195</v>
      </c>
      <c r="F194" s="188" t="s">
        <v>2174</v>
      </c>
      <c r="I194" s="189"/>
      <c r="L194" s="41"/>
      <c r="M194" s="256"/>
      <c r="N194" s="237"/>
      <c r="O194" s="237"/>
      <c r="P194" s="237"/>
      <c r="Q194" s="237"/>
      <c r="R194" s="237"/>
      <c r="S194" s="237"/>
      <c r="T194" s="257"/>
      <c r="AT194" s="24" t="s">
        <v>195</v>
      </c>
      <c r="AU194" s="24" t="s">
        <v>82</v>
      </c>
    </row>
    <row r="195" spans="2:65" s="1" customFormat="1" ht="6.95" customHeight="1">
      <c r="B195" s="56"/>
      <c r="C195" s="57"/>
      <c r="D195" s="57"/>
      <c r="E195" s="57"/>
      <c r="F195" s="57"/>
      <c r="G195" s="57"/>
      <c r="H195" s="57"/>
      <c r="I195" s="127"/>
      <c r="J195" s="57"/>
      <c r="K195" s="57"/>
      <c r="L195" s="41"/>
    </row>
  </sheetData>
  <autoFilter ref="C83:K194"/>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130</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5903</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ROUND(J77,2)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ROUND(SUM(BE77:BE101), 2)</f>
        <v>0</v>
      </c>
      <c r="G30" s="42"/>
      <c r="H30" s="42"/>
      <c r="I30" s="119">
        <v>0.21</v>
      </c>
      <c r="J30" s="118">
        <f>ROUND(ROUND((SUM(BE77:BE101)), 2)*I30, 2)</f>
        <v>0</v>
      </c>
      <c r="K30" s="45"/>
    </row>
    <row r="31" spans="2:11" s="1" customFormat="1" ht="14.45" customHeight="1">
      <c r="B31" s="41"/>
      <c r="C31" s="42"/>
      <c r="D31" s="42"/>
      <c r="E31" s="49" t="s">
        <v>44</v>
      </c>
      <c r="F31" s="118">
        <f>ROUND(SUM(BF77:BF101), 2)</f>
        <v>0</v>
      </c>
      <c r="G31" s="42"/>
      <c r="H31" s="42"/>
      <c r="I31" s="119">
        <v>0.15</v>
      </c>
      <c r="J31" s="118">
        <f>ROUND(ROUND((SUM(BF77:BF101)), 2)*I31, 2)</f>
        <v>0</v>
      </c>
      <c r="K31" s="45"/>
    </row>
    <row r="32" spans="2:11" s="1" customFormat="1" ht="14.45" hidden="1" customHeight="1">
      <c r="B32" s="41"/>
      <c r="C32" s="42"/>
      <c r="D32" s="42"/>
      <c r="E32" s="49" t="s">
        <v>45</v>
      </c>
      <c r="F32" s="118">
        <f>ROUND(SUM(BG77:BG101), 2)</f>
        <v>0</v>
      </c>
      <c r="G32" s="42"/>
      <c r="H32" s="42"/>
      <c r="I32" s="119">
        <v>0.21</v>
      </c>
      <c r="J32" s="118">
        <v>0</v>
      </c>
      <c r="K32" s="45"/>
    </row>
    <row r="33" spans="2:11" s="1" customFormat="1" ht="14.45" hidden="1" customHeight="1">
      <c r="B33" s="41"/>
      <c r="C33" s="42"/>
      <c r="D33" s="42"/>
      <c r="E33" s="49" t="s">
        <v>46</v>
      </c>
      <c r="F33" s="118">
        <f>ROUND(SUM(BH77:BH101), 2)</f>
        <v>0</v>
      </c>
      <c r="G33" s="42"/>
      <c r="H33" s="42"/>
      <c r="I33" s="119">
        <v>0.15</v>
      </c>
      <c r="J33" s="118">
        <v>0</v>
      </c>
      <c r="K33" s="45"/>
    </row>
    <row r="34" spans="2:11" s="1" customFormat="1" ht="14.45" hidden="1" customHeight="1">
      <c r="B34" s="41"/>
      <c r="C34" s="42"/>
      <c r="D34" s="42"/>
      <c r="E34" s="49" t="s">
        <v>47</v>
      </c>
      <c r="F34" s="118">
        <f>ROUND(SUM(BI77:BI101),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VRN - Vedlejší rozpočtové náklady</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J77</f>
        <v>0</v>
      </c>
      <c r="K56" s="45"/>
      <c r="AU56" s="24" t="s">
        <v>143</v>
      </c>
    </row>
    <row r="57" spans="2:47" s="7" customFormat="1" ht="24.95" customHeight="1">
      <c r="B57" s="135"/>
      <c r="C57" s="136"/>
      <c r="D57" s="137" t="s">
        <v>5903</v>
      </c>
      <c r="E57" s="138"/>
      <c r="F57" s="138"/>
      <c r="G57" s="138"/>
      <c r="H57" s="138"/>
      <c r="I57" s="139"/>
      <c r="J57" s="140">
        <f>J78</f>
        <v>0</v>
      </c>
      <c r="K57" s="141"/>
    </row>
    <row r="58" spans="2:47" s="1" customFormat="1" ht="21.75" customHeight="1">
      <c r="B58" s="41"/>
      <c r="C58" s="42"/>
      <c r="D58" s="42"/>
      <c r="E58" s="42"/>
      <c r="F58" s="42"/>
      <c r="G58" s="42"/>
      <c r="H58" s="42"/>
      <c r="I58" s="106"/>
      <c r="J58" s="42"/>
      <c r="K58" s="45"/>
    </row>
    <row r="59" spans="2:47" s="1" customFormat="1" ht="6.95" customHeight="1">
      <c r="B59" s="56"/>
      <c r="C59" s="57"/>
      <c r="D59" s="57"/>
      <c r="E59" s="57"/>
      <c r="F59" s="57"/>
      <c r="G59" s="57"/>
      <c r="H59" s="57"/>
      <c r="I59" s="127"/>
      <c r="J59" s="57"/>
      <c r="K59" s="58"/>
    </row>
    <row r="63" spans="2:47" s="1" customFormat="1" ht="6.95" customHeight="1">
      <c r="B63" s="59"/>
      <c r="C63" s="60"/>
      <c r="D63" s="60"/>
      <c r="E63" s="60"/>
      <c r="F63" s="60"/>
      <c r="G63" s="60"/>
      <c r="H63" s="60"/>
      <c r="I63" s="128"/>
      <c r="J63" s="60"/>
      <c r="K63" s="60"/>
      <c r="L63" s="41"/>
    </row>
    <row r="64" spans="2:47" s="1" customFormat="1" ht="36.950000000000003" customHeight="1">
      <c r="B64" s="41"/>
      <c r="C64" s="61" t="s">
        <v>169</v>
      </c>
      <c r="L64" s="41"/>
    </row>
    <row r="65" spans="2:65" s="1" customFormat="1" ht="6.95" customHeight="1">
      <c r="B65" s="41"/>
      <c r="L65" s="41"/>
    </row>
    <row r="66" spans="2:65" s="1" customFormat="1" ht="14.45" customHeight="1">
      <c r="B66" s="41"/>
      <c r="C66" s="63" t="s">
        <v>19</v>
      </c>
      <c r="L66" s="41"/>
    </row>
    <row r="67" spans="2:65" s="1" customFormat="1" ht="22.5" customHeight="1">
      <c r="B67" s="41"/>
      <c r="E67" s="373" t="str">
        <f>E7</f>
        <v>Dostavba ZŠ Charlotty Masarykové</v>
      </c>
      <c r="F67" s="374"/>
      <c r="G67" s="374"/>
      <c r="H67" s="374"/>
      <c r="L67" s="41"/>
    </row>
    <row r="68" spans="2:65" s="1" customFormat="1" ht="14.45" customHeight="1">
      <c r="B68" s="41"/>
      <c r="C68" s="63" t="s">
        <v>137</v>
      </c>
      <c r="L68" s="41"/>
    </row>
    <row r="69" spans="2:65" s="1" customFormat="1" ht="23.25" customHeight="1">
      <c r="B69" s="41"/>
      <c r="E69" s="354" t="str">
        <f>E9</f>
        <v>VRN - Vedlejší rozpočtové náklady</v>
      </c>
      <c r="F69" s="375"/>
      <c r="G69" s="375"/>
      <c r="H69" s="375"/>
      <c r="L69" s="41"/>
    </row>
    <row r="70" spans="2:65" s="1" customFormat="1" ht="6.95" customHeight="1">
      <c r="B70" s="41"/>
      <c r="L70" s="41"/>
    </row>
    <row r="71" spans="2:65" s="1" customFormat="1" ht="18" customHeight="1">
      <c r="B71" s="41"/>
      <c r="C71" s="63" t="s">
        <v>23</v>
      </c>
      <c r="F71" s="149" t="str">
        <f>F12</f>
        <v>Starochuchelská 240/38, Praha - Velká Chuchle</v>
      </c>
      <c r="I71" s="150" t="s">
        <v>25</v>
      </c>
      <c r="J71" s="67" t="str">
        <f>IF(J12="","",J12)</f>
        <v>11.1.2018</v>
      </c>
      <c r="L71" s="41"/>
    </row>
    <row r="72" spans="2:65" s="1" customFormat="1" ht="6.95" customHeight="1">
      <c r="B72" s="41"/>
      <c r="L72" s="41"/>
    </row>
    <row r="73" spans="2:65" s="1" customFormat="1" ht="15">
      <c r="B73" s="41"/>
      <c r="C73" s="63" t="s">
        <v>27</v>
      </c>
      <c r="F73" s="149" t="str">
        <f>E15</f>
        <v>MČ Praha Velká Chuchle</v>
      </c>
      <c r="I73" s="150" t="s">
        <v>33</v>
      </c>
      <c r="J73" s="149" t="str">
        <f>E21</f>
        <v xml:space="preserve"> </v>
      </c>
      <c r="L73" s="41"/>
    </row>
    <row r="74" spans="2:65" s="1" customFormat="1" ht="14.45" customHeight="1">
      <c r="B74" s="41"/>
      <c r="C74" s="63" t="s">
        <v>31</v>
      </c>
      <c r="F74" s="149" t="str">
        <f>IF(E18="","",E18)</f>
        <v/>
      </c>
      <c r="L74" s="41"/>
    </row>
    <row r="75" spans="2:65" s="1" customFormat="1" ht="10.35" customHeight="1">
      <c r="B75" s="41"/>
      <c r="L75" s="41"/>
    </row>
    <row r="76" spans="2:65" s="9" customFormat="1" ht="29.25" customHeight="1">
      <c r="B76" s="151"/>
      <c r="C76" s="152" t="s">
        <v>170</v>
      </c>
      <c r="D76" s="153" t="s">
        <v>57</v>
      </c>
      <c r="E76" s="153" t="s">
        <v>53</v>
      </c>
      <c r="F76" s="153" t="s">
        <v>171</v>
      </c>
      <c r="G76" s="153" t="s">
        <v>172</v>
      </c>
      <c r="H76" s="153" t="s">
        <v>173</v>
      </c>
      <c r="I76" s="154" t="s">
        <v>174</v>
      </c>
      <c r="J76" s="153" t="s">
        <v>141</v>
      </c>
      <c r="K76" s="155" t="s">
        <v>175</v>
      </c>
      <c r="L76" s="151"/>
      <c r="M76" s="73" t="s">
        <v>176</v>
      </c>
      <c r="N76" s="74" t="s">
        <v>42</v>
      </c>
      <c r="O76" s="74" t="s">
        <v>177</v>
      </c>
      <c r="P76" s="74" t="s">
        <v>178</v>
      </c>
      <c r="Q76" s="74" t="s">
        <v>179</v>
      </c>
      <c r="R76" s="74" t="s">
        <v>180</v>
      </c>
      <c r="S76" s="74" t="s">
        <v>181</v>
      </c>
      <c r="T76" s="75" t="s">
        <v>182</v>
      </c>
    </row>
    <row r="77" spans="2:65" s="1" customFormat="1" ht="29.25" customHeight="1">
      <c r="B77" s="41"/>
      <c r="C77" s="77" t="s">
        <v>142</v>
      </c>
      <c r="J77" s="156">
        <f>BK77</f>
        <v>0</v>
      </c>
      <c r="L77" s="41"/>
      <c r="M77" s="76"/>
      <c r="N77" s="68"/>
      <c r="O77" s="68"/>
      <c r="P77" s="157">
        <f>P78</f>
        <v>0</v>
      </c>
      <c r="Q77" s="68"/>
      <c r="R77" s="157">
        <f>R78</f>
        <v>0</v>
      </c>
      <c r="S77" s="68"/>
      <c r="T77" s="158">
        <f>T78</f>
        <v>0</v>
      </c>
      <c r="AT77" s="24" t="s">
        <v>71</v>
      </c>
      <c r="AU77" s="24" t="s">
        <v>143</v>
      </c>
      <c r="BK77" s="159">
        <f>BK78</f>
        <v>0</v>
      </c>
    </row>
    <row r="78" spans="2:65" s="10" customFormat="1" ht="37.35" customHeight="1">
      <c r="B78" s="160"/>
      <c r="D78" s="171" t="s">
        <v>71</v>
      </c>
      <c r="E78" s="240" t="s">
        <v>128</v>
      </c>
      <c r="F78" s="240" t="s">
        <v>129</v>
      </c>
      <c r="I78" s="163"/>
      <c r="J78" s="241">
        <f>BK78</f>
        <v>0</v>
      </c>
      <c r="L78" s="160"/>
      <c r="M78" s="165"/>
      <c r="N78" s="166"/>
      <c r="O78" s="166"/>
      <c r="P78" s="167">
        <f>SUM(P79:P101)</f>
        <v>0</v>
      </c>
      <c r="Q78" s="166"/>
      <c r="R78" s="167">
        <f>SUM(R79:R101)</f>
        <v>0</v>
      </c>
      <c r="S78" s="166"/>
      <c r="T78" s="168">
        <f>SUM(T79:T101)</f>
        <v>0</v>
      </c>
      <c r="AR78" s="161" t="s">
        <v>274</v>
      </c>
      <c r="AT78" s="169" t="s">
        <v>71</v>
      </c>
      <c r="AU78" s="169" t="s">
        <v>72</v>
      </c>
      <c r="AY78" s="161" t="s">
        <v>185</v>
      </c>
      <c r="BK78" s="170">
        <f>SUM(BK79:BK101)</f>
        <v>0</v>
      </c>
    </row>
    <row r="79" spans="2:65" s="1" customFormat="1" ht="22.5" customHeight="1">
      <c r="B79" s="174"/>
      <c r="C79" s="175" t="s">
        <v>80</v>
      </c>
      <c r="D79" s="175" t="s">
        <v>188</v>
      </c>
      <c r="E79" s="176" t="s">
        <v>5904</v>
      </c>
      <c r="F79" s="177" t="s">
        <v>5905</v>
      </c>
      <c r="G79" s="178" t="s">
        <v>547</v>
      </c>
      <c r="H79" s="179">
        <v>1</v>
      </c>
      <c r="I79" s="180"/>
      <c r="J79" s="181">
        <f t="shared" ref="J79:J101" si="0">ROUND(I79*H79,2)</f>
        <v>0</v>
      </c>
      <c r="K79" s="177" t="s">
        <v>192</v>
      </c>
      <c r="L79" s="41"/>
      <c r="M79" s="182" t="s">
        <v>5</v>
      </c>
      <c r="N79" s="183" t="s">
        <v>43</v>
      </c>
      <c r="O79" s="42"/>
      <c r="P79" s="184">
        <f t="shared" ref="P79:P101" si="1">O79*H79</f>
        <v>0</v>
      </c>
      <c r="Q79" s="184">
        <v>0</v>
      </c>
      <c r="R79" s="184">
        <f t="shared" ref="R79:R101" si="2">Q79*H79</f>
        <v>0</v>
      </c>
      <c r="S79" s="184">
        <v>0</v>
      </c>
      <c r="T79" s="185">
        <f t="shared" ref="T79:T101" si="3">S79*H79</f>
        <v>0</v>
      </c>
      <c r="AR79" s="24" t="s">
        <v>5906</v>
      </c>
      <c r="AT79" s="24" t="s">
        <v>188</v>
      </c>
      <c r="AU79" s="24" t="s">
        <v>80</v>
      </c>
      <c r="AY79" s="24" t="s">
        <v>185</v>
      </c>
      <c r="BE79" s="186">
        <f t="shared" ref="BE79:BE101" si="4">IF(N79="základní",J79,0)</f>
        <v>0</v>
      </c>
      <c r="BF79" s="186">
        <f t="shared" ref="BF79:BF101" si="5">IF(N79="snížená",J79,0)</f>
        <v>0</v>
      </c>
      <c r="BG79" s="186">
        <f t="shared" ref="BG79:BG101" si="6">IF(N79="zákl. přenesená",J79,0)</f>
        <v>0</v>
      </c>
      <c r="BH79" s="186">
        <f t="shared" ref="BH79:BH101" si="7">IF(N79="sníž. přenesená",J79,0)</f>
        <v>0</v>
      </c>
      <c r="BI79" s="186">
        <f t="shared" ref="BI79:BI101" si="8">IF(N79="nulová",J79,0)</f>
        <v>0</v>
      </c>
      <c r="BJ79" s="24" t="s">
        <v>80</v>
      </c>
      <c r="BK79" s="186">
        <f t="shared" ref="BK79:BK101" si="9">ROUND(I79*H79,2)</f>
        <v>0</v>
      </c>
      <c r="BL79" s="24" t="s">
        <v>5906</v>
      </c>
      <c r="BM79" s="24" t="s">
        <v>5907</v>
      </c>
    </row>
    <row r="80" spans="2:65" s="1" customFormat="1" ht="31.5" customHeight="1">
      <c r="B80" s="174"/>
      <c r="C80" s="175" t="s">
        <v>348</v>
      </c>
      <c r="D80" s="175" t="s">
        <v>188</v>
      </c>
      <c r="E80" s="176" t="s">
        <v>5908</v>
      </c>
      <c r="F80" s="177" t="s">
        <v>5909</v>
      </c>
      <c r="G80" s="178" t="s">
        <v>547</v>
      </c>
      <c r="H80" s="179">
        <v>1</v>
      </c>
      <c r="I80" s="180"/>
      <c r="J80" s="181">
        <f t="shared" si="0"/>
        <v>0</v>
      </c>
      <c r="K80" s="177" t="s">
        <v>192</v>
      </c>
      <c r="L80" s="41"/>
      <c r="M80" s="182" t="s">
        <v>5</v>
      </c>
      <c r="N80" s="183" t="s">
        <v>43</v>
      </c>
      <c r="O80" s="42"/>
      <c r="P80" s="184">
        <f t="shared" si="1"/>
        <v>0</v>
      </c>
      <c r="Q80" s="184">
        <v>0</v>
      </c>
      <c r="R80" s="184">
        <f t="shared" si="2"/>
        <v>0</v>
      </c>
      <c r="S80" s="184">
        <v>0</v>
      </c>
      <c r="T80" s="185">
        <f t="shared" si="3"/>
        <v>0</v>
      </c>
      <c r="AR80" s="24" t="s">
        <v>5906</v>
      </c>
      <c r="AT80" s="24" t="s">
        <v>188</v>
      </c>
      <c r="AU80" s="24" t="s">
        <v>80</v>
      </c>
      <c r="AY80" s="24" t="s">
        <v>185</v>
      </c>
      <c r="BE80" s="186">
        <f t="shared" si="4"/>
        <v>0</v>
      </c>
      <c r="BF80" s="186">
        <f t="shared" si="5"/>
        <v>0</v>
      </c>
      <c r="BG80" s="186">
        <f t="shared" si="6"/>
        <v>0</v>
      </c>
      <c r="BH80" s="186">
        <f t="shared" si="7"/>
        <v>0</v>
      </c>
      <c r="BI80" s="186">
        <f t="shared" si="8"/>
        <v>0</v>
      </c>
      <c r="BJ80" s="24" t="s">
        <v>80</v>
      </c>
      <c r="BK80" s="186">
        <f t="shared" si="9"/>
        <v>0</v>
      </c>
      <c r="BL80" s="24" t="s">
        <v>5906</v>
      </c>
      <c r="BM80" s="24" t="s">
        <v>5910</v>
      </c>
    </row>
    <row r="81" spans="2:65" s="1" customFormat="1" ht="22.5" customHeight="1">
      <c r="B81" s="174"/>
      <c r="C81" s="175" t="s">
        <v>11</v>
      </c>
      <c r="D81" s="175" t="s">
        <v>188</v>
      </c>
      <c r="E81" s="176" t="s">
        <v>5911</v>
      </c>
      <c r="F81" s="177" t="s">
        <v>5912</v>
      </c>
      <c r="G81" s="178" t="s">
        <v>547</v>
      </c>
      <c r="H81" s="179">
        <v>10</v>
      </c>
      <c r="I81" s="180"/>
      <c r="J81" s="181">
        <f t="shared" si="0"/>
        <v>0</v>
      </c>
      <c r="K81" s="177" t="s">
        <v>5</v>
      </c>
      <c r="L81" s="41"/>
      <c r="M81" s="182" t="s">
        <v>5</v>
      </c>
      <c r="N81" s="183" t="s">
        <v>43</v>
      </c>
      <c r="O81" s="42"/>
      <c r="P81" s="184">
        <f t="shared" si="1"/>
        <v>0</v>
      </c>
      <c r="Q81" s="184">
        <v>0</v>
      </c>
      <c r="R81" s="184">
        <f t="shared" si="2"/>
        <v>0</v>
      </c>
      <c r="S81" s="184">
        <v>0</v>
      </c>
      <c r="T81" s="185">
        <f t="shared" si="3"/>
        <v>0</v>
      </c>
      <c r="AR81" s="24" t="s">
        <v>5906</v>
      </c>
      <c r="AT81" s="24" t="s">
        <v>188</v>
      </c>
      <c r="AU81" s="24" t="s">
        <v>80</v>
      </c>
      <c r="AY81" s="24" t="s">
        <v>185</v>
      </c>
      <c r="BE81" s="186">
        <f t="shared" si="4"/>
        <v>0</v>
      </c>
      <c r="BF81" s="186">
        <f t="shared" si="5"/>
        <v>0</v>
      </c>
      <c r="BG81" s="186">
        <f t="shared" si="6"/>
        <v>0</v>
      </c>
      <c r="BH81" s="186">
        <f t="shared" si="7"/>
        <v>0</v>
      </c>
      <c r="BI81" s="186">
        <f t="shared" si="8"/>
        <v>0</v>
      </c>
      <c r="BJ81" s="24" t="s">
        <v>80</v>
      </c>
      <c r="BK81" s="186">
        <f t="shared" si="9"/>
        <v>0</v>
      </c>
      <c r="BL81" s="24" t="s">
        <v>5906</v>
      </c>
      <c r="BM81" s="24" t="s">
        <v>5913</v>
      </c>
    </row>
    <row r="82" spans="2:65" s="1" customFormat="1" ht="22.5" customHeight="1">
      <c r="B82" s="174"/>
      <c r="C82" s="175" t="s">
        <v>82</v>
      </c>
      <c r="D82" s="175" t="s">
        <v>188</v>
      </c>
      <c r="E82" s="176" t="s">
        <v>5914</v>
      </c>
      <c r="F82" s="177" t="s">
        <v>5915</v>
      </c>
      <c r="G82" s="178" t="s">
        <v>547</v>
      </c>
      <c r="H82" s="179">
        <v>1</v>
      </c>
      <c r="I82" s="180"/>
      <c r="J82" s="181">
        <f t="shared" si="0"/>
        <v>0</v>
      </c>
      <c r="K82" s="177" t="s">
        <v>5</v>
      </c>
      <c r="L82" s="41"/>
      <c r="M82" s="182" t="s">
        <v>5</v>
      </c>
      <c r="N82" s="183" t="s">
        <v>43</v>
      </c>
      <c r="O82" s="42"/>
      <c r="P82" s="184">
        <f t="shared" si="1"/>
        <v>0</v>
      </c>
      <c r="Q82" s="184">
        <v>0</v>
      </c>
      <c r="R82" s="184">
        <f t="shared" si="2"/>
        <v>0</v>
      </c>
      <c r="S82" s="184">
        <v>0</v>
      </c>
      <c r="T82" s="185">
        <f t="shared" si="3"/>
        <v>0</v>
      </c>
      <c r="AR82" s="24" t="s">
        <v>5906</v>
      </c>
      <c r="AT82" s="24" t="s">
        <v>188</v>
      </c>
      <c r="AU82" s="24" t="s">
        <v>80</v>
      </c>
      <c r="AY82" s="24" t="s">
        <v>185</v>
      </c>
      <c r="BE82" s="186">
        <f t="shared" si="4"/>
        <v>0</v>
      </c>
      <c r="BF82" s="186">
        <f t="shared" si="5"/>
        <v>0</v>
      </c>
      <c r="BG82" s="186">
        <f t="shared" si="6"/>
        <v>0</v>
      </c>
      <c r="BH82" s="186">
        <f t="shared" si="7"/>
        <v>0</v>
      </c>
      <c r="BI82" s="186">
        <f t="shared" si="8"/>
        <v>0</v>
      </c>
      <c r="BJ82" s="24" t="s">
        <v>80</v>
      </c>
      <c r="BK82" s="186">
        <f t="shared" si="9"/>
        <v>0</v>
      </c>
      <c r="BL82" s="24" t="s">
        <v>5906</v>
      </c>
      <c r="BM82" s="24" t="s">
        <v>5916</v>
      </c>
    </row>
    <row r="83" spans="2:65" s="1" customFormat="1" ht="22.5" customHeight="1">
      <c r="B83" s="174"/>
      <c r="C83" s="175" t="s">
        <v>567</v>
      </c>
      <c r="D83" s="175" t="s">
        <v>188</v>
      </c>
      <c r="E83" s="176" t="s">
        <v>5917</v>
      </c>
      <c r="F83" s="177" t="s">
        <v>5918</v>
      </c>
      <c r="G83" s="178" t="s">
        <v>547</v>
      </c>
      <c r="H83" s="179">
        <v>1</v>
      </c>
      <c r="I83" s="180"/>
      <c r="J83" s="181">
        <f t="shared" si="0"/>
        <v>0</v>
      </c>
      <c r="K83" s="177" t="s">
        <v>192</v>
      </c>
      <c r="L83" s="41"/>
      <c r="M83" s="182" t="s">
        <v>5</v>
      </c>
      <c r="N83" s="183" t="s">
        <v>43</v>
      </c>
      <c r="O83" s="42"/>
      <c r="P83" s="184">
        <f t="shared" si="1"/>
        <v>0</v>
      </c>
      <c r="Q83" s="184">
        <v>0</v>
      </c>
      <c r="R83" s="184">
        <f t="shared" si="2"/>
        <v>0</v>
      </c>
      <c r="S83" s="184">
        <v>0</v>
      </c>
      <c r="T83" s="185">
        <f t="shared" si="3"/>
        <v>0</v>
      </c>
      <c r="AR83" s="24" t="s">
        <v>5906</v>
      </c>
      <c r="AT83" s="24" t="s">
        <v>188</v>
      </c>
      <c r="AU83" s="24" t="s">
        <v>80</v>
      </c>
      <c r="AY83" s="24" t="s">
        <v>185</v>
      </c>
      <c r="BE83" s="186">
        <f t="shared" si="4"/>
        <v>0</v>
      </c>
      <c r="BF83" s="186">
        <f t="shared" si="5"/>
        <v>0</v>
      </c>
      <c r="BG83" s="186">
        <f t="shared" si="6"/>
        <v>0</v>
      </c>
      <c r="BH83" s="186">
        <f t="shared" si="7"/>
        <v>0</v>
      </c>
      <c r="BI83" s="186">
        <f t="shared" si="8"/>
        <v>0</v>
      </c>
      <c r="BJ83" s="24" t="s">
        <v>80</v>
      </c>
      <c r="BK83" s="186">
        <f t="shared" si="9"/>
        <v>0</v>
      </c>
      <c r="BL83" s="24" t="s">
        <v>5906</v>
      </c>
      <c r="BM83" s="24" t="s">
        <v>5919</v>
      </c>
    </row>
    <row r="84" spans="2:65" s="1" customFormat="1" ht="22.5" customHeight="1">
      <c r="B84" s="174"/>
      <c r="C84" s="175" t="s">
        <v>397</v>
      </c>
      <c r="D84" s="175" t="s">
        <v>188</v>
      </c>
      <c r="E84" s="176" t="s">
        <v>5920</v>
      </c>
      <c r="F84" s="177" t="s">
        <v>5921</v>
      </c>
      <c r="G84" s="178" t="s">
        <v>547</v>
      </c>
      <c r="H84" s="179">
        <v>1</v>
      </c>
      <c r="I84" s="180"/>
      <c r="J84" s="181">
        <f t="shared" si="0"/>
        <v>0</v>
      </c>
      <c r="K84" s="177" t="s">
        <v>192</v>
      </c>
      <c r="L84" s="41"/>
      <c r="M84" s="182" t="s">
        <v>5</v>
      </c>
      <c r="N84" s="183" t="s">
        <v>43</v>
      </c>
      <c r="O84" s="42"/>
      <c r="P84" s="184">
        <f t="shared" si="1"/>
        <v>0</v>
      </c>
      <c r="Q84" s="184">
        <v>0</v>
      </c>
      <c r="R84" s="184">
        <f t="shared" si="2"/>
        <v>0</v>
      </c>
      <c r="S84" s="184">
        <v>0</v>
      </c>
      <c r="T84" s="185">
        <f t="shared" si="3"/>
        <v>0</v>
      </c>
      <c r="AR84" s="24" t="s">
        <v>5906</v>
      </c>
      <c r="AT84" s="24" t="s">
        <v>188</v>
      </c>
      <c r="AU84" s="24" t="s">
        <v>80</v>
      </c>
      <c r="AY84" s="24" t="s">
        <v>185</v>
      </c>
      <c r="BE84" s="186">
        <f t="shared" si="4"/>
        <v>0</v>
      </c>
      <c r="BF84" s="186">
        <f t="shared" si="5"/>
        <v>0</v>
      </c>
      <c r="BG84" s="186">
        <f t="shared" si="6"/>
        <v>0</v>
      </c>
      <c r="BH84" s="186">
        <f t="shared" si="7"/>
        <v>0</v>
      </c>
      <c r="BI84" s="186">
        <f t="shared" si="8"/>
        <v>0</v>
      </c>
      <c r="BJ84" s="24" t="s">
        <v>80</v>
      </c>
      <c r="BK84" s="186">
        <f t="shared" si="9"/>
        <v>0</v>
      </c>
      <c r="BL84" s="24" t="s">
        <v>5906</v>
      </c>
      <c r="BM84" s="24" t="s">
        <v>5922</v>
      </c>
    </row>
    <row r="85" spans="2:65" s="1" customFormat="1" ht="22.5" customHeight="1">
      <c r="B85" s="174"/>
      <c r="C85" s="175" t="s">
        <v>199</v>
      </c>
      <c r="D85" s="175" t="s">
        <v>188</v>
      </c>
      <c r="E85" s="176" t="s">
        <v>5923</v>
      </c>
      <c r="F85" s="177" t="s">
        <v>5924</v>
      </c>
      <c r="G85" s="178" t="s">
        <v>547</v>
      </c>
      <c r="H85" s="179">
        <v>1</v>
      </c>
      <c r="I85" s="180"/>
      <c r="J85" s="181">
        <f t="shared" si="0"/>
        <v>0</v>
      </c>
      <c r="K85" s="177" t="s">
        <v>192</v>
      </c>
      <c r="L85" s="41"/>
      <c r="M85" s="182" t="s">
        <v>5</v>
      </c>
      <c r="N85" s="183" t="s">
        <v>43</v>
      </c>
      <c r="O85" s="42"/>
      <c r="P85" s="184">
        <f t="shared" si="1"/>
        <v>0</v>
      </c>
      <c r="Q85" s="184">
        <v>0</v>
      </c>
      <c r="R85" s="184">
        <f t="shared" si="2"/>
        <v>0</v>
      </c>
      <c r="S85" s="184">
        <v>0</v>
      </c>
      <c r="T85" s="185">
        <f t="shared" si="3"/>
        <v>0</v>
      </c>
      <c r="AR85" s="24" t="s">
        <v>5906</v>
      </c>
      <c r="AT85" s="24" t="s">
        <v>188</v>
      </c>
      <c r="AU85" s="24" t="s">
        <v>80</v>
      </c>
      <c r="AY85" s="24" t="s">
        <v>185</v>
      </c>
      <c r="BE85" s="186">
        <f t="shared" si="4"/>
        <v>0</v>
      </c>
      <c r="BF85" s="186">
        <f t="shared" si="5"/>
        <v>0</v>
      </c>
      <c r="BG85" s="186">
        <f t="shared" si="6"/>
        <v>0</v>
      </c>
      <c r="BH85" s="186">
        <f t="shared" si="7"/>
        <v>0</v>
      </c>
      <c r="BI85" s="186">
        <f t="shared" si="8"/>
        <v>0</v>
      </c>
      <c r="BJ85" s="24" t="s">
        <v>80</v>
      </c>
      <c r="BK85" s="186">
        <f t="shared" si="9"/>
        <v>0</v>
      </c>
      <c r="BL85" s="24" t="s">
        <v>5906</v>
      </c>
      <c r="BM85" s="24" t="s">
        <v>5925</v>
      </c>
    </row>
    <row r="86" spans="2:65" s="1" customFormat="1" ht="22.5" customHeight="1">
      <c r="B86" s="174"/>
      <c r="C86" s="175" t="s">
        <v>193</v>
      </c>
      <c r="D86" s="175" t="s">
        <v>188</v>
      </c>
      <c r="E86" s="176" t="s">
        <v>5926</v>
      </c>
      <c r="F86" s="177" t="s">
        <v>5927</v>
      </c>
      <c r="G86" s="178" t="s">
        <v>547</v>
      </c>
      <c r="H86" s="179">
        <v>1</v>
      </c>
      <c r="I86" s="180"/>
      <c r="J86" s="181">
        <f t="shared" si="0"/>
        <v>0</v>
      </c>
      <c r="K86" s="177" t="s">
        <v>5</v>
      </c>
      <c r="L86" s="41"/>
      <c r="M86" s="182" t="s">
        <v>5</v>
      </c>
      <c r="N86" s="183" t="s">
        <v>43</v>
      </c>
      <c r="O86" s="42"/>
      <c r="P86" s="184">
        <f t="shared" si="1"/>
        <v>0</v>
      </c>
      <c r="Q86" s="184">
        <v>0</v>
      </c>
      <c r="R86" s="184">
        <f t="shared" si="2"/>
        <v>0</v>
      </c>
      <c r="S86" s="184">
        <v>0</v>
      </c>
      <c r="T86" s="185">
        <f t="shared" si="3"/>
        <v>0</v>
      </c>
      <c r="AR86" s="24" t="s">
        <v>5906</v>
      </c>
      <c r="AT86" s="24" t="s">
        <v>188</v>
      </c>
      <c r="AU86" s="24" t="s">
        <v>80</v>
      </c>
      <c r="AY86" s="24" t="s">
        <v>185</v>
      </c>
      <c r="BE86" s="186">
        <f t="shared" si="4"/>
        <v>0</v>
      </c>
      <c r="BF86" s="186">
        <f t="shared" si="5"/>
        <v>0</v>
      </c>
      <c r="BG86" s="186">
        <f t="shared" si="6"/>
        <v>0</v>
      </c>
      <c r="BH86" s="186">
        <f t="shared" si="7"/>
        <v>0</v>
      </c>
      <c r="BI86" s="186">
        <f t="shared" si="8"/>
        <v>0</v>
      </c>
      <c r="BJ86" s="24" t="s">
        <v>80</v>
      </c>
      <c r="BK86" s="186">
        <f t="shared" si="9"/>
        <v>0</v>
      </c>
      <c r="BL86" s="24" t="s">
        <v>5906</v>
      </c>
      <c r="BM86" s="24" t="s">
        <v>5928</v>
      </c>
    </row>
    <row r="87" spans="2:65" s="1" customFormat="1" ht="22.5" customHeight="1">
      <c r="B87" s="174"/>
      <c r="C87" s="175" t="s">
        <v>274</v>
      </c>
      <c r="D87" s="175" t="s">
        <v>188</v>
      </c>
      <c r="E87" s="176" t="s">
        <v>5929</v>
      </c>
      <c r="F87" s="177" t="s">
        <v>5930</v>
      </c>
      <c r="G87" s="178" t="s">
        <v>547</v>
      </c>
      <c r="H87" s="179">
        <v>1</v>
      </c>
      <c r="I87" s="180"/>
      <c r="J87" s="181">
        <f t="shared" si="0"/>
        <v>0</v>
      </c>
      <c r="K87" s="177" t="s">
        <v>5</v>
      </c>
      <c r="L87" s="41"/>
      <c r="M87" s="182" t="s">
        <v>5</v>
      </c>
      <c r="N87" s="183" t="s">
        <v>43</v>
      </c>
      <c r="O87" s="42"/>
      <c r="P87" s="184">
        <f t="shared" si="1"/>
        <v>0</v>
      </c>
      <c r="Q87" s="184">
        <v>0</v>
      </c>
      <c r="R87" s="184">
        <f t="shared" si="2"/>
        <v>0</v>
      </c>
      <c r="S87" s="184">
        <v>0</v>
      </c>
      <c r="T87" s="185">
        <f t="shared" si="3"/>
        <v>0</v>
      </c>
      <c r="AR87" s="24" t="s">
        <v>5906</v>
      </c>
      <c r="AT87" s="24" t="s">
        <v>188</v>
      </c>
      <c r="AU87" s="24" t="s">
        <v>80</v>
      </c>
      <c r="AY87" s="24" t="s">
        <v>185</v>
      </c>
      <c r="BE87" s="186">
        <f t="shared" si="4"/>
        <v>0</v>
      </c>
      <c r="BF87" s="186">
        <f t="shared" si="5"/>
        <v>0</v>
      </c>
      <c r="BG87" s="186">
        <f t="shared" si="6"/>
        <v>0</v>
      </c>
      <c r="BH87" s="186">
        <f t="shared" si="7"/>
        <v>0</v>
      </c>
      <c r="BI87" s="186">
        <f t="shared" si="8"/>
        <v>0</v>
      </c>
      <c r="BJ87" s="24" t="s">
        <v>80</v>
      </c>
      <c r="BK87" s="186">
        <f t="shared" si="9"/>
        <v>0</v>
      </c>
      <c r="BL87" s="24" t="s">
        <v>5906</v>
      </c>
      <c r="BM87" s="24" t="s">
        <v>5931</v>
      </c>
    </row>
    <row r="88" spans="2:65" s="1" customFormat="1" ht="22.5" customHeight="1">
      <c r="B88" s="174"/>
      <c r="C88" s="175" t="s">
        <v>411</v>
      </c>
      <c r="D88" s="175" t="s">
        <v>188</v>
      </c>
      <c r="E88" s="176" t="s">
        <v>5932</v>
      </c>
      <c r="F88" s="177" t="s">
        <v>5933</v>
      </c>
      <c r="G88" s="178" t="s">
        <v>547</v>
      </c>
      <c r="H88" s="179">
        <v>1</v>
      </c>
      <c r="I88" s="180"/>
      <c r="J88" s="181">
        <f t="shared" si="0"/>
        <v>0</v>
      </c>
      <c r="K88" s="177" t="s">
        <v>5</v>
      </c>
      <c r="L88" s="41"/>
      <c r="M88" s="182" t="s">
        <v>5</v>
      </c>
      <c r="N88" s="183" t="s">
        <v>43</v>
      </c>
      <c r="O88" s="42"/>
      <c r="P88" s="184">
        <f t="shared" si="1"/>
        <v>0</v>
      </c>
      <c r="Q88" s="184">
        <v>0</v>
      </c>
      <c r="R88" s="184">
        <f t="shared" si="2"/>
        <v>0</v>
      </c>
      <c r="S88" s="184">
        <v>0</v>
      </c>
      <c r="T88" s="185">
        <f t="shared" si="3"/>
        <v>0</v>
      </c>
      <c r="AR88" s="24" t="s">
        <v>5906</v>
      </c>
      <c r="AT88" s="24" t="s">
        <v>188</v>
      </c>
      <c r="AU88" s="24" t="s">
        <v>80</v>
      </c>
      <c r="AY88" s="24" t="s">
        <v>185</v>
      </c>
      <c r="BE88" s="186">
        <f t="shared" si="4"/>
        <v>0</v>
      </c>
      <c r="BF88" s="186">
        <f t="shared" si="5"/>
        <v>0</v>
      </c>
      <c r="BG88" s="186">
        <f t="shared" si="6"/>
        <v>0</v>
      </c>
      <c r="BH88" s="186">
        <f t="shared" si="7"/>
        <v>0</v>
      </c>
      <c r="BI88" s="186">
        <f t="shared" si="8"/>
        <v>0</v>
      </c>
      <c r="BJ88" s="24" t="s">
        <v>80</v>
      </c>
      <c r="BK88" s="186">
        <f t="shared" si="9"/>
        <v>0</v>
      </c>
      <c r="BL88" s="24" t="s">
        <v>5906</v>
      </c>
      <c r="BM88" s="24" t="s">
        <v>5934</v>
      </c>
    </row>
    <row r="89" spans="2:65" s="1" customFormat="1" ht="22.5" customHeight="1">
      <c r="B89" s="174"/>
      <c r="C89" s="175" t="s">
        <v>290</v>
      </c>
      <c r="D89" s="175" t="s">
        <v>188</v>
      </c>
      <c r="E89" s="176" t="s">
        <v>5935</v>
      </c>
      <c r="F89" s="177" t="s">
        <v>5936</v>
      </c>
      <c r="G89" s="178" t="s">
        <v>376</v>
      </c>
      <c r="H89" s="179">
        <v>13</v>
      </c>
      <c r="I89" s="180"/>
      <c r="J89" s="181">
        <f t="shared" si="0"/>
        <v>0</v>
      </c>
      <c r="K89" s="177" t="s">
        <v>192</v>
      </c>
      <c r="L89" s="41"/>
      <c r="M89" s="182" t="s">
        <v>5</v>
      </c>
      <c r="N89" s="183" t="s">
        <v>43</v>
      </c>
      <c r="O89" s="42"/>
      <c r="P89" s="184">
        <f t="shared" si="1"/>
        <v>0</v>
      </c>
      <c r="Q89" s="184">
        <v>0</v>
      </c>
      <c r="R89" s="184">
        <f t="shared" si="2"/>
        <v>0</v>
      </c>
      <c r="S89" s="184">
        <v>0</v>
      </c>
      <c r="T89" s="185">
        <f t="shared" si="3"/>
        <v>0</v>
      </c>
      <c r="AR89" s="24" t="s">
        <v>5906</v>
      </c>
      <c r="AT89" s="24" t="s">
        <v>188</v>
      </c>
      <c r="AU89" s="24" t="s">
        <v>80</v>
      </c>
      <c r="AY89" s="24" t="s">
        <v>185</v>
      </c>
      <c r="BE89" s="186">
        <f t="shared" si="4"/>
        <v>0</v>
      </c>
      <c r="BF89" s="186">
        <f t="shared" si="5"/>
        <v>0</v>
      </c>
      <c r="BG89" s="186">
        <f t="shared" si="6"/>
        <v>0</v>
      </c>
      <c r="BH89" s="186">
        <f t="shared" si="7"/>
        <v>0</v>
      </c>
      <c r="BI89" s="186">
        <f t="shared" si="8"/>
        <v>0</v>
      </c>
      <c r="BJ89" s="24" t="s">
        <v>80</v>
      </c>
      <c r="BK89" s="186">
        <f t="shared" si="9"/>
        <v>0</v>
      </c>
      <c r="BL89" s="24" t="s">
        <v>5906</v>
      </c>
      <c r="BM89" s="24" t="s">
        <v>5937</v>
      </c>
    </row>
    <row r="90" spans="2:65" s="1" customFormat="1" ht="22.5" customHeight="1">
      <c r="B90" s="174"/>
      <c r="C90" s="175" t="s">
        <v>10</v>
      </c>
      <c r="D90" s="175" t="s">
        <v>188</v>
      </c>
      <c r="E90" s="176" t="s">
        <v>5938</v>
      </c>
      <c r="F90" s="177" t="s">
        <v>5939</v>
      </c>
      <c r="G90" s="178" t="s">
        <v>547</v>
      </c>
      <c r="H90" s="179">
        <v>1</v>
      </c>
      <c r="I90" s="180"/>
      <c r="J90" s="181">
        <f t="shared" si="0"/>
        <v>0</v>
      </c>
      <c r="K90" s="177" t="s">
        <v>192</v>
      </c>
      <c r="L90" s="41"/>
      <c r="M90" s="182" t="s">
        <v>5</v>
      </c>
      <c r="N90" s="183" t="s">
        <v>43</v>
      </c>
      <c r="O90" s="42"/>
      <c r="P90" s="184">
        <f t="shared" si="1"/>
        <v>0</v>
      </c>
      <c r="Q90" s="184">
        <v>0</v>
      </c>
      <c r="R90" s="184">
        <f t="shared" si="2"/>
        <v>0</v>
      </c>
      <c r="S90" s="184">
        <v>0</v>
      </c>
      <c r="T90" s="185">
        <f t="shared" si="3"/>
        <v>0</v>
      </c>
      <c r="AR90" s="24" t="s">
        <v>5906</v>
      </c>
      <c r="AT90" s="24" t="s">
        <v>188</v>
      </c>
      <c r="AU90" s="24" t="s">
        <v>80</v>
      </c>
      <c r="AY90" s="24" t="s">
        <v>185</v>
      </c>
      <c r="BE90" s="186">
        <f t="shared" si="4"/>
        <v>0</v>
      </c>
      <c r="BF90" s="186">
        <f t="shared" si="5"/>
        <v>0</v>
      </c>
      <c r="BG90" s="186">
        <f t="shared" si="6"/>
        <v>0</v>
      </c>
      <c r="BH90" s="186">
        <f t="shared" si="7"/>
        <v>0</v>
      </c>
      <c r="BI90" s="186">
        <f t="shared" si="8"/>
        <v>0</v>
      </c>
      <c r="BJ90" s="24" t="s">
        <v>80</v>
      </c>
      <c r="BK90" s="186">
        <f t="shared" si="9"/>
        <v>0</v>
      </c>
      <c r="BL90" s="24" t="s">
        <v>5906</v>
      </c>
      <c r="BM90" s="24" t="s">
        <v>5940</v>
      </c>
    </row>
    <row r="91" spans="2:65" s="1" customFormat="1" ht="22.5" customHeight="1">
      <c r="B91" s="174"/>
      <c r="C91" s="175" t="s">
        <v>794</v>
      </c>
      <c r="D91" s="175" t="s">
        <v>188</v>
      </c>
      <c r="E91" s="176" t="s">
        <v>5941</v>
      </c>
      <c r="F91" s="177" t="s">
        <v>5942</v>
      </c>
      <c r="G91" s="178" t="s">
        <v>547</v>
      </c>
      <c r="H91" s="179">
        <v>1</v>
      </c>
      <c r="I91" s="180"/>
      <c r="J91" s="181">
        <f t="shared" si="0"/>
        <v>0</v>
      </c>
      <c r="K91" s="177" t="s">
        <v>192</v>
      </c>
      <c r="L91" s="41"/>
      <c r="M91" s="182" t="s">
        <v>5</v>
      </c>
      <c r="N91" s="183" t="s">
        <v>43</v>
      </c>
      <c r="O91" s="42"/>
      <c r="P91" s="184">
        <f t="shared" si="1"/>
        <v>0</v>
      </c>
      <c r="Q91" s="184">
        <v>0</v>
      </c>
      <c r="R91" s="184">
        <f t="shared" si="2"/>
        <v>0</v>
      </c>
      <c r="S91" s="184">
        <v>0</v>
      </c>
      <c r="T91" s="185">
        <f t="shared" si="3"/>
        <v>0</v>
      </c>
      <c r="AR91" s="24" t="s">
        <v>5906</v>
      </c>
      <c r="AT91" s="24" t="s">
        <v>188</v>
      </c>
      <c r="AU91" s="24" t="s">
        <v>80</v>
      </c>
      <c r="AY91" s="24" t="s">
        <v>185</v>
      </c>
      <c r="BE91" s="186">
        <f t="shared" si="4"/>
        <v>0</v>
      </c>
      <c r="BF91" s="186">
        <f t="shared" si="5"/>
        <v>0</v>
      </c>
      <c r="BG91" s="186">
        <f t="shared" si="6"/>
        <v>0</v>
      </c>
      <c r="BH91" s="186">
        <f t="shared" si="7"/>
        <v>0</v>
      </c>
      <c r="BI91" s="186">
        <f t="shared" si="8"/>
        <v>0</v>
      </c>
      <c r="BJ91" s="24" t="s">
        <v>80</v>
      </c>
      <c r="BK91" s="186">
        <f t="shared" si="9"/>
        <v>0</v>
      </c>
      <c r="BL91" s="24" t="s">
        <v>5906</v>
      </c>
      <c r="BM91" s="24" t="s">
        <v>5943</v>
      </c>
    </row>
    <row r="92" spans="2:65" s="1" customFormat="1" ht="31.5" customHeight="1">
      <c r="B92" s="174"/>
      <c r="C92" s="175" t="s">
        <v>803</v>
      </c>
      <c r="D92" s="175" t="s">
        <v>188</v>
      </c>
      <c r="E92" s="176" t="s">
        <v>5944</v>
      </c>
      <c r="F92" s="177" t="s">
        <v>5945</v>
      </c>
      <c r="G92" s="178" t="s">
        <v>547</v>
      </c>
      <c r="H92" s="179">
        <v>1</v>
      </c>
      <c r="I92" s="180"/>
      <c r="J92" s="181">
        <f t="shared" si="0"/>
        <v>0</v>
      </c>
      <c r="K92" s="177" t="s">
        <v>192</v>
      </c>
      <c r="L92" s="41"/>
      <c r="M92" s="182" t="s">
        <v>5</v>
      </c>
      <c r="N92" s="183" t="s">
        <v>43</v>
      </c>
      <c r="O92" s="42"/>
      <c r="P92" s="184">
        <f t="shared" si="1"/>
        <v>0</v>
      </c>
      <c r="Q92" s="184">
        <v>0</v>
      </c>
      <c r="R92" s="184">
        <f t="shared" si="2"/>
        <v>0</v>
      </c>
      <c r="S92" s="184">
        <v>0</v>
      </c>
      <c r="T92" s="185">
        <f t="shared" si="3"/>
        <v>0</v>
      </c>
      <c r="AR92" s="24" t="s">
        <v>5906</v>
      </c>
      <c r="AT92" s="24" t="s">
        <v>188</v>
      </c>
      <c r="AU92" s="24" t="s">
        <v>80</v>
      </c>
      <c r="AY92" s="24" t="s">
        <v>185</v>
      </c>
      <c r="BE92" s="186">
        <f t="shared" si="4"/>
        <v>0</v>
      </c>
      <c r="BF92" s="186">
        <f t="shared" si="5"/>
        <v>0</v>
      </c>
      <c r="BG92" s="186">
        <f t="shared" si="6"/>
        <v>0</v>
      </c>
      <c r="BH92" s="186">
        <f t="shared" si="7"/>
        <v>0</v>
      </c>
      <c r="BI92" s="186">
        <f t="shared" si="8"/>
        <v>0</v>
      </c>
      <c r="BJ92" s="24" t="s">
        <v>80</v>
      </c>
      <c r="BK92" s="186">
        <f t="shared" si="9"/>
        <v>0</v>
      </c>
      <c r="BL92" s="24" t="s">
        <v>5906</v>
      </c>
      <c r="BM92" s="24" t="s">
        <v>5946</v>
      </c>
    </row>
    <row r="93" spans="2:65" s="1" customFormat="1" ht="22.5" customHeight="1">
      <c r="B93" s="174"/>
      <c r="C93" s="175" t="s">
        <v>808</v>
      </c>
      <c r="D93" s="175" t="s">
        <v>188</v>
      </c>
      <c r="E93" s="176" t="s">
        <v>5947</v>
      </c>
      <c r="F93" s="177" t="s">
        <v>5948</v>
      </c>
      <c r="G93" s="178" t="s">
        <v>547</v>
      </c>
      <c r="H93" s="179">
        <v>1</v>
      </c>
      <c r="I93" s="180"/>
      <c r="J93" s="181">
        <f t="shared" si="0"/>
        <v>0</v>
      </c>
      <c r="K93" s="177" t="s">
        <v>192</v>
      </c>
      <c r="L93" s="41"/>
      <c r="M93" s="182" t="s">
        <v>5</v>
      </c>
      <c r="N93" s="183" t="s">
        <v>43</v>
      </c>
      <c r="O93" s="42"/>
      <c r="P93" s="184">
        <f t="shared" si="1"/>
        <v>0</v>
      </c>
      <c r="Q93" s="184">
        <v>0</v>
      </c>
      <c r="R93" s="184">
        <f t="shared" si="2"/>
        <v>0</v>
      </c>
      <c r="S93" s="184">
        <v>0</v>
      </c>
      <c r="T93" s="185">
        <f t="shared" si="3"/>
        <v>0</v>
      </c>
      <c r="AR93" s="24" t="s">
        <v>5906</v>
      </c>
      <c r="AT93" s="24" t="s">
        <v>188</v>
      </c>
      <c r="AU93" s="24" t="s">
        <v>80</v>
      </c>
      <c r="AY93" s="24" t="s">
        <v>185</v>
      </c>
      <c r="BE93" s="186">
        <f t="shared" si="4"/>
        <v>0</v>
      </c>
      <c r="BF93" s="186">
        <f t="shared" si="5"/>
        <v>0</v>
      </c>
      <c r="BG93" s="186">
        <f t="shared" si="6"/>
        <v>0</v>
      </c>
      <c r="BH93" s="186">
        <f t="shared" si="7"/>
        <v>0</v>
      </c>
      <c r="BI93" s="186">
        <f t="shared" si="8"/>
        <v>0</v>
      </c>
      <c r="BJ93" s="24" t="s">
        <v>80</v>
      </c>
      <c r="BK93" s="186">
        <f t="shared" si="9"/>
        <v>0</v>
      </c>
      <c r="BL93" s="24" t="s">
        <v>5906</v>
      </c>
      <c r="BM93" s="24" t="s">
        <v>5949</v>
      </c>
    </row>
    <row r="94" spans="2:65" s="1" customFormat="1" ht="22.5" customHeight="1">
      <c r="B94" s="174"/>
      <c r="C94" s="175" t="s">
        <v>812</v>
      </c>
      <c r="D94" s="175" t="s">
        <v>188</v>
      </c>
      <c r="E94" s="176" t="s">
        <v>5950</v>
      </c>
      <c r="F94" s="177" t="s">
        <v>5951</v>
      </c>
      <c r="G94" s="178" t="s">
        <v>547</v>
      </c>
      <c r="H94" s="179">
        <v>1</v>
      </c>
      <c r="I94" s="180"/>
      <c r="J94" s="181">
        <f t="shared" si="0"/>
        <v>0</v>
      </c>
      <c r="K94" s="177" t="s">
        <v>192</v>
      </c>
      <c r="L94" s="41"/>
      <c r="M94" s="182" t="s">
        <v>5</v>
      </c>
      <c r="N94" s="183" t="s">
        <v>43</v>
      </c>
      <c r="O94" s="42"/>
      <c r="P94" s="184">
        <f t="shared" si="1"/>
        <v>0</v>
      </c>
      <c r="Q94" s="184">
        <v>0</v>
      </c>
      <c r="R94" s="184">
        <f t="shared" si="2"/>
        <v>0</v>
      </c>
      <c r="S94" s="184">
        <v>0</v>
      </c>
      <c r="T94" s="185">
        <f t="shared" si="3"/>
        <v>0</v>
      </c>
      <c r="AR94" s="24" t="s">
        <v>5906</v>
      </c>
      <c r="AT94" s="24" t="s">
        <v>188</v>
      </c>
      <c r="AU94" s="24" t="s">
        <v>80</v>
      </c>
      <c r="AY94" s="24" t="s">
        <v>185</v>
      </c>
      <c r="BE94" s="186">
        <f t="shared" si="4"/>
        <v>0</v>
      </c>
      <c r="BF94" s="186">
        <f t="shared" si="5"/>
        <v>0</v>
      </c>
      <c r="BG94" s="186">
        <f t="shared" si="6"/>
        <v>0</v>
      </c>
      <c r="BH94" s="186">
        <f t="shared" si="7"/>
        <v>0</v>
      </c>
      <c r="BI94" s="186">
        <f t="shared" si="8"/>
        <v>0</v>
      </c>
      <c r="BJ94" s="24" t="s">
        <v>80</v>
      </c>
      <c r="BK94" s="186">
        <f t="shared" si="9"/>
        <v>0</v>
      </c>
      <c r="BL94" s="24" t="s">
        <v>5906</v>
      </c>
      <c r="BM94" s="24" t="s">
        <v>5952</v>
      </c>
    </row>
    <row r="95" spans="2:65" s="1" customFormat="1" ht="22.5" customHeight="1">
      <c r="B95" s="174"/>
      <c r="C95" s="175" t="s">
        <v>817</v>
      </c>
      <c r="D95" s="175" t="s">
        <v>188</v>
      </c>
      <c r="E95" s="176" t="s">
        <v>5953</v>
      </c>
      <c r="F95" s="177" t="s">
        <v>5954</v>
      </c>
      <c r="G95" s="178" t="s">
        <v>547</v>
      </c>
      <c r="H95" s="179">
        <v>1</v>
      </c>
      <c r="I95" s="180"/>
      <c r="J95" s="181">
        <f t="shared" si="0"/>
        <v>0</v>
      </c>
      <c r="K95" s="177" t="s">
        <v>192</v>
      </c>
      <c r="L95" s="41"/>
      <c r="M95" s="182" t="s">
        <v>5</v>
      </c>
      <c r="N95" s="183" t="s">
        <v>43</v>
      </c>
      <c r="O95" s="42"/>
      <c r="P95" s="184">
        <f t="shared" si="1"/>
        <v>0</v>
      </c>
      <c r="Q95" s="184">
        <v>0</v>
      </c>
      <c r="R95" s="184">
        <f t="shared" si="2"/>
        <v>0</v>
      </c>
      <c r="S95" s="184">
        <v>0</v>
      </c>
      <c r="T95" s="185">
        <f t="shared" si="3"/>
        <v>0</v>
      </c>
      <c r="AR95" s="24" t="s">
        <v>5906</v>
      </c>
      <c r="AT95" s="24" t="s">
        <v>188</v>
      </c>
      <c r="AU95" s="24" t="s">
        <v>80</v>
      </c>
      <c r="AY95" s="24" t="s">
        <v>185</v>
      </c>
      <c r="BE95" s="186">
        <f t="shared" si="4"/>
        <v>0</v>
      </c>
      <c r="BF95" s="186">
        <f t="shared" si="5"/>
        <v>0</v>
      </c>
      <c r="BG95" s="186">
        <f t="shared" si="6"/>
        <v>0</v>
      </c>
      <c r="BH95" s="186">
        <f t="shared" si="7"/>
        <v>0</v>
      </c>
      <c r="BI95" s="186">
        <f t="shared" si="8"/>
        <v>0</v>
      </c>
      <c r="BJ95" s="24" t="s">
        <v>80</v>
      </c>
      <c r="BK95" s="186">
        <f t="shared" si="9"/>
        <v>0</v>
      </c>
      <c r="BL95" s="24" t="s">
        <v>5906</v>
      </c>
      <c r="BM95" s="24" t="s">
        <v>5955</v>
      </c>
    </row>
    <row r="96" spans="2:65" s="1" customFormat="1" ht="22.5" customHeight="1">
      <c r="B96" s="174"/>
      <c r="C96" s="175" t="s">
        <v>261</v>
      </c>
      <c r="D96" s="175" t="s">
        <v>188</v>
      </c>
      <c r="E96" s="176" t="s">
        <v>5956</v>
      </c>
      <c r="F96" s="177" t="s">
        <v>5957</v>
      </c>
      <c r="G96" s="178" t="s">
        <v>254</v>
      </c>
      <c r="H96" s="179">
        <v>1</v>
      </c>
      <c r="I96" s="180"/>
      <c r="J96" s="181">
        <f t="shared" si="0"/>
        <v>0</v>
      </c>
      <c r="K96" s="177" t="s">
        <v>5</v>
      </c>
      <c r="L96" s="41"/>
      <c r="M96" s="182" t="s">
        <v>5</v>
      </c>
      <c r="N96" s="183" t="s">
        <v>43</v>
      </c>
      <c r="O96" s="42"/>
      <c r="P96" s="184">
        <f t="shared" si="1"/>
        <v>0</v>
      </c>
      <c r="Q96" s="184">
        <v>0</v>
      </c>
      <c r="R96" s="184">
        <f t="shared" si="2"/>
        <v>0</v>
      </c>
      <c r="S96" s="184">
        <v>0</v>
      </c>
      <c r="T96" s="185">
        <f t="shared" si="3"/>
        <v>0</v>
      </c>
      <c r="AR96" s="24" t="s">
        <v>5906</v>
      </c>
      <c r="AT96" s="24" t="s">
        <v>188</v>
      </c>
      <c r="AU96" s="24" t="s">
        <v>80</v>
      </c>
      <c r="AY96" s="24" t="s">
        <v>185</v>
      </c>
      <c r="BE96" s="186">
        <f t="shared" si="4"/>
        <v>0</v>
      </c>
      <c r="BF96" s="186">
        <f t="shared" si="5"/>
        <v>0</v>
      </c>
      <c r="BG96" s="186">
        <f t="shared" si="6"/>
        <v>0</v>
      </c>
      <c r="BH96" s="186">
        <f t="shared" si="7"/>
        <v>0</v>
      </c>
      <c r="BI96" s="186">
        <f t="shared" si="8"/>
        <v>0</v>
      </c>
      <c r="BJ96" s="24" t="s">
        <v>80</v>
      </c>
      <c r="BK96" s="186">
        <f t="shared" si="9"/>
        <v>0</v>
      </c>
      <c r="BL96" s="24" t="s">
        <v>5906</v>
      </c>
      <c r="BM96" s="24" t="s">
        <v>5958</v>
      </c>
    </row>
    <row r="97" spans="2:65" s="1" customFormat="1" ht="31.5" customHeight="1">
      <c r="B97" s="174"/>
      <c r="C97" s="175" t="s">
        <v>790</v>
      </c>
      <c r="D97" s="175" t="s">
        <v>188</v>
      </c>
      <c r="E97" s="176" t="s">
        <v>5959</v>
      </c>
      <c r="F97" s="177" t="s">
        <v>5960</v>
      </c>
      <c r="G97" s="178" t="s">
        <v>547</v>
      </c>
      <c r="H97" s="179">
        <v>1</v>
      </c>
      <c r="I97" s="180"/>
      <c r="J97" s="181">
        <f t="shared" si="0"/>
        <v>0</v>
      </c>
      <c r="K97" s="177" t="s">
        <v>192</v>
      </c>
      <c r="L97" s="41"/>
      <c r="M97" s="182" t="s">
        <v>5</v>
      </c>
      <c r="N97" s="183" t="s">
        <v>43</v>
      </c>
      <c r="O97" s="42"/>
      <c r="P97" s="184">
        <f t="shared" si="1"/>
        <v>0</v>
      </c>
      <c r="Q97" s="184">
        <v>0</v>
      </c>
      <c r="R97" s="184">
        <f t="shared" si="2"/>
        <v>0</v>
      </c>
      <c r="S97" s="184">
        <v>0</v>
      </c>
      <c r="T97" s="185">
        <f t="shared" si="3"/>
        <v>0</v>
      </c>
      <c r="AR97" s="24" t="s">
        <v>5906</v>
      </c>
      <c r="AT97" s="24" t="s">
        <v>188</v>
      </c>
      <c r="AU97" s="24" t="s">
        <v>80</v>
      </c>
      <c r="AY97" s="24" t="s">
        <v>185</v>
      </c>
      <c r="BE97" s="186">
        <f t="shared" si="4"/>
        <v>0</v>
      </c>
      <c r="BF97" s="186">
        <f t="shared" si="5"/>
        <v>0</v>
      </c>
      <c r="BG97" s="186">
        <f t="shared" si="6"/>
        <v>0</v>
      </c>
      <c r="BH97" s="186">
        <f t="shared" si="7"/>
        <v>0</v>
      </c>
      <c r="BI97" s="186">
        <f t="shared" si="8"/>
        <v>0</v>
      </c>
      <c r="BJ97" s="24" t="s">
        <v>80</v>
      </c>
      <c r="BK97" s="186">
        <f t="shared" si="9"/>
        <v>0</v>
      </c>
      <c r="BL97" s="24" t="s">
        <v>5906</v>
      </c>
      <c r="BM97" s="24" t="s">
        <v>5961</v>
      </c>
    </row>
    <row r="98" spans="2:65" s="1" customFormat="1" ht="22.5" customHeight="1">
      <c r="B98" s="174"/>
      <c r="C98" s="175" t="s">
        <v>328</v>
      </c>
      <c r="D98" s="175" t="s">
        <v>188</v>
      </c>
      <c r="E98" s="176" t="s">
        <v>5962</v>
      </c>
      <c r="F98" s="177" t="s">
        <v>5963</v>
      </c>
      <c r="G98" s="178" t="s">
        <v>376</v>
      </c>
      <c r="H98" s="179">
        <v>44</v>
      </c>
      <c r="I98" s="180"/>
      <c r="J98" s="181">
        <f t="shared" si="0"/>
        <v>0</v>
      </c>
      <c r="K98" s="177" t="s">
        <v>192</v>
      </c>
      <c r="L98" s="41"/>
      <c r="M98" s="182" t="s">
        <v>5</v>
      </c>
      <c r="N98" s="183" t="s">
        <v>43</v>
      </c>
      <c r="O98" s="42"/>
      <c r="P98" s="184">
        <f t="shared" si="1"/>
        <v>0</v>
      </c>
      <c r="Q98" s="184">
        <v>0</v>
      </c>
      <c r="R98" s="184">
        <f t="shared" si="2"/>
        <v>0</v>
      </c>
      <c r="S98" s="184">
        <v>0</v>
      </c>
      <c r="T98" s="185">
        <f t="shared" si="3"/>
        <v>0</v>
      </c>
      <c r="AR98" s="24" t="s">
        <v>5906</v>
      </c>
      <c r="AT98" s="24" t="s">
        <v>188</v>
      </c>
      <c r="AU98" s="24" t="s">
        <v>80</v>
      </c>
      <c r="AY98" s="24" t="s">
        <v>185</v>
      </c>
      <c r="BE98" s="186">
        <f t="shared" si="4"/>
        <v>0</v>
      </c>
      <c r="BF98" s="186">
        <f t="shared" si="5"/>
        <v>0</v>
      </c>
      <c r="BG98" s="186">
        <f t="shared" si="6"/>
        <v>0</v>
      </c>
      <c r="BH98" s="186">
        <f t="shared" si="7"/>
        <v>0</v>
      </c>
      <c r="BI98" s="186">
        <f t="shared" si="8"/>
        <v>0</v>
      </c>
      <c r="BJ98" s="24" t="s">
        <v>80</v>
      </c>
      <c r="BK98" s="186">
        <f t="shared" si="9"/>
        <v>0</v>
      </c>
      <c r="BL98" s="24" t="s">
        <v>5906</v>
      </c>
      <c r="BM98" s="24" t="s">
        <v>5964</v>
      </c>
    </row>
    <row r="99" spans="2:65" s="1" customFormat="1" ht="22.5" customHeight="1">
      <c r="B99" s="174"/>
      <c r="C99" s="175" t="s">
        <v>332</v>
      </c>
      <c r="D99" s="175" t="s">
        <v>188</v>
      </c>
      <c r="E99" s="176" t="s">
        <v>5965</v>
      </c>
      <c r="F99" s="177" t="s">
        <v>5966</v>
      </c>
      <c r="G99" s="178" t="s">
        <v>547</v>
      </c>
      <c r="H99" s="179">
        <v>1</v>
      </c>
      <c r="I99" s="180"/>
      <c r="J99" s="181">
        <f t="shared" si="0"/>
        <v>0</v>
      </c>
      <c r="K99" s="177" t="s">
        <v>192</v>
      </c>
      <c r="L99" s="41"/>
      <c r="M99" s="182" t="s">
        <v>5</v>
      </c>
      <c r="N99" s="183" t="s">
        <v>43</v>
      </c>
      <c r="O99" s="42"/>
      <c r="P99" s="184">
        <f t="shared" si="1"/>
        <v>0</v>
      </c>
      <c r="Q99" s="184">
        <v>0</v>
      </c>
      <c r="R99" s="184">
        <f t="shared" si="2"/>
        <v>0</v>
      </c>
      <c r="S99" s="184">
        <v>0</v>
      </c>
      <c r="T99" s="185">
        <f t="shared" si="3"/>
        <v>0</v>
      </c>
      <c r="AR99" s="24" t="s">
        <v>5906</v>
      </c>
      <c r="AT99" s="24" t="s">
        <v>188</v>
      </c>
      <c r="AU99" s="24" t="s">
        <v>80</v>
      </c>
      <c r="AY99" s="24" t="s">
        <v>185</v>
      </c>
      <c r="BE99" s="186">
        <f t="shared" si="4"/>
        <v>0</v>
      </c>
      <c r="BF99" s="186">
        <f t="shared" si="5"/>
        <v>0</v>
      </c>
      <c r="BG99" s="186">
        <f t="shared" si="6"/>
        <v>0</v>
      </c>
      <c r="BH99" s="186">
        <f t="shared" si="7"/>
        <v>0</v>
      </c>
      <c r="BI99" s="186">
        <f t="shared" si="8"/>
        <v>0</v>
      </c>
      <c r="BJ99" s="24" t="s">
        <v>80</v>
      </c>
      <c r="BK99" s="186">
        <f t="shared" si="9"/>
        <v>0</v>
      </c>
      <c r="BL99" s="24" t="s">
        <v>5906</v>
      </c>
      <c r="BM99" s="24" t="s">
        <v>5967</v>
      </c>
    </row>
    <row r="100" spans="2:65" s="1" customFormat="1" ht="22.5" customHeight="1">
      <c r="B100" s="174"/>
      <c r="C100" s="175" t="s">
        <v>336</v>
      </c>
      <c r="D100" s="175" t="s">
        <v>188</v>
      </c>
      <c r="E100" s="176" t="s">
        <v>5968</v>
      </c>
      <c r="F100" s="177" t="s">
        <v>5969</v>
      </c>
      <c r="G100" s="178" t="s">
        <v>547</v>
      </c>
      <c r="H100" s="179">
        <v>1</v>
      </c>
      <c r="I100" s="180"/>
      <c r="J100" s="181">
        <f t="shared" si="0"/>
        <v>0</v>
      </c>
      <c r="K100" s="177" t="s">
        <v>5</v>
      </c>
      <c r="L100" s="41"/>
      <c r="M100" s="182" t="s">
        <v>5</v>
      </c>
      <c r="N100" s="183" t="s">
        <v>43</v>
      </c>
      <c r="O100" s="42"/>
      <c r="P100" s="184">
        <f t="shared" si="1"/>
        <v>0</v>
      </c>
      <c r="Q100" s="184">
        <v>0</v>
      </c>
      <c r="R100" s="184">
        <f t="shared" si="2"/>
        <v>0</v>
      </c>
      <c r="S100" s="184">
        <v>0</v>
      </c>
      <c r="T100" s="185">
        <f t="shared" si="3"/>
        <v>0</v>
      </c>
      <c r="AR100" s="24" t="s">
        <v>5906</v>
      </c>
      <c r="AT100" s="24" t="s">
        <v>188</v>
      </c>
      <c r="AU100" s="24" t="s">
        <v>80</v>
      </c>
      <c r="AY100" s="24" t="s">
        <v>185</v>
      </c>
      <c r="BE100" s="186">
        <f t="shared" si="4"/>
        <v>0</v>
      </c>
      <c r="BF100" s="186">
        <f t="shared" si="5"/>
        <v>0</v>
      </c>
      <c r="BG100" s="186">
        <f t="shared" si="6"/>
        <v>0</v>
      </c>
      <c r="BH100" s="186">
        <f t="shared" si="7"/>
        <v>0</v>
      </c>
      <c r="BI100" s="186">
        <f t="shared" si="8"/>
        <v>0</v>
      </c>
      <c r="BJ100" s="24" t="s">
        <v>80</v>
      </c>
      <c r="BK100" s="186">
        <f t="shared" si="9"/>
        <v>0</v>
      </c>
      <c r="BL100" s="24" t="s">
        <v>5906</v>
      </c>
      <c r="BM100" s="24" t="s">
        <v>5970</v>
      </c>
    </row>
    <row r="101" spans="2:65" s="1" customFormat="1" ht="22.5" customHeight="1">
      <c r="B101" s="174"/>
      <c r="C101" s="175" t="s">
        <v>340</v>
      </c>
      <c r="D101" s="175" t="s">
        <v>188</v>
      </c>
      <c r="E101" s="176" t="s">
        <v>5971</v>
      </c>
      <c r="F101" s="177" t="s">
        <v>5972</v>
      </c>
      <c r="G101" s="178" t="s">
        <v>232</v>
      </c>
      <c r="H101" s="179">
        <v>130</v>
      </c>
      <c r="I101" s="180"/>
      <c r="J101" s="181">
        <f t="shared" si="0"/>
        <v>0</v>
      </c>
      <c r="K101" s="177" t="s">
        <v>5</v>
      </c>
      <c r="L101" s="41"/>
      <c r="M101" s="182" t="s">
        <v>5</v>
      </c>
      <c r="N101" s="236" t="s">
        <v>43</v>
      </c>
      <c r="O101" s="237"/>
      <c r="P101" s="238">
        <f t="shared" si="1"/>
        <v>0</v>
      </c>
      <c r="Q101" s="238">
        <v>0</v>
      </c>
      <c r="R101" s="238">
        <f t="shared" si="2"/>
        <v>0</v>
      </c>
      <c r="S101" s="238">
        <v>0</v>
      </c>
      <c r="T101" s="239">
        <f t="shared" si="3"/>
        <v>0</v>
      </c>
      <c r="AR101" s="24" t="s">
        <v>5906</v>
      </c>
      <c r="AT101" s="24" t="s">
        <v>188</v>
      </c>
      <c r="AU101" s="24" t="s">
        <v>80</v>
      </c>
      <c r="AY101" s="24" t="s">
        <v>185</v>
      </c>
      <c r="BE101" s="186">
        <f t="shared" si="4"/>
        <v>0</v>
      </c>
      <c r="BF101" s="186">
        <f t="shared" si="5"/>
        <v>0</v>
      </c>
      <c r="BG101" s="186">
        <f t="shared" si="6"/>
        <v>0</v>
      </c>
      <c r="BH101" s="186">
        <f t="shared" si="7"/>
        <v>0</v>
      </c>
      <c r="BI101" s="186">
        <f t="shared" si="8"/>
        <v>0</v>
      </c>
      <c r="BJ101" s="24" t="s">
        <v>80</v>
      </c>
      <c r="BK101" s="186">
        <f t="shared" si="9"/>
        <v>0</v>
      </c>
      <c r="BL101" s="24" t="s">
        <v>5906</v>
      </c>
      <c r="BM101" s="24" t="s">
        <v>5973</v>
      </c>
    </row>
    <row r="102" spans="2:65" s="1" customFormat="1" ht="6.95" customHeight="1">
      <c r="B102" s="56"/>
      <c r="C102" s="57"/>
      <c r="D102" s="57"/>
      <c r="E102" s="57"/>
      <c r="F102" s="57"/>
      <c r="G102" s="57"/>
      <c r="H102" s="57"/>
      <c r="I102" s="127"/>
      <c r="J102" s="57"/>
      <c r="K102" s="57"/>
      <c r="L102" s="41"/>
    </row>
  </sheetData>
  <autoFilter ref="C76:K101"/>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8" customWidth="1"/>
    <col min="2" max="2" width="1.6640625" style="258" customWidth="1"/>
    <col min="3" max="4" width="5" style="258" customWidth="1"/>
    <col min="5" max="5" width="11.6640625" style="258" customWidth="1"/>
    <col min="6" max="6" width="9.1640625" style="258" customWidth="1"/>
    <col min="7" max="7" width="5" style="258" customWidth="1"/>
    <col min="8" max="8" width="77.83203125" style="258" customWidth="1"/>
    <col min="9" max="10" width="20" style="258" customWidth="1"/>
    <col min="11" max="11" width="1.6640625" style="258" customWidth="1"/>
  </cols>
  <sheetData>
    <row r="1" spans="2:11" ht="37.5" customHeight="1"/>
    <row r="2" spans="2:11" ht="7.5" customHeight="1">
      <c r="B2" s="259"/>
      <c r="C2" s="260"/>
      <c r="D2" s="260"/>
      <c r="E2" s="260"/>
      <c r="F2" s="260"/>
      <c r="G2" s="260"/>
      <c r="H2" s="260"/>
      <c r="I2" s="260"/>
      <c r="J2" s="260"/>
      <c r="K2" s="261"/>
    </row>
    <row r="3" spans="2:11" s="15" customFormat="1" ht="45" customHeight="1">
      <c r="B3" s="262"/>
      <c r="C3" s="381" t="s">
        <v>5974</v>
      </c>
      <c r="D3" s="381"/>
      <c r="E3" s="381"/>
      <c r="F3" s="381"/>
      <c r="G3" s="381"/>
      <c r="H3" s="381"/>
      <c r="I3" s="381"/>
      <c r="J3" s="381"/>
      <c r="K3" s="263"/>
    </row>
    <row r="4" spans="2:11" ht="25.5" customHeight="1">
      <c r="B4" s="264"/>
      <c r="C4" s="388" t="s">
        <v>5975</v>
      </c>
      <c r="D4" s="388"/>
      <c r="E4" s="388"/>
      <c r="F4" s="388"/>
      <c r="G4" s="388"/>
      <c r="H4" s="388"/>
      <c r="I4" s="388"/>
      <c r="J4" s="388"/>
      <c r="K4" s="265"/>
    </row>
    <row r="5" spans="2:11" ht="5.25" customHeight="1">
      <c r="B5" s="264"/>
      <c r="C5" s="266"/>
      <c r="D5" s="266"/>
      <c r="E5" s="266"/>
      <c r="F5" s="266"/>
      <c r="G5" s="266"/>
      <c r="H5" s="266"/>
      <c r="I5" s="266"/>
      <c r="J5" s="266"/>
      <c r="K5" s="265"/>
    </row>
    <row r="6" spans="2:11" ht="15" customHeight="1">
      <c r="B6" s="264"/>
      <c r="C6" s="384" t="s">
        <v>5976</v>
      </c>
      <c r="D6" s="384"/>
      <c r="E6" s="384"/>
      <c r="F6" s="384"/>
      <c r="G6" s="384"/>
      <c r="H6" s="384"/>
      <c r="I6" s="384"/>
      <c r="J6" s="384"/>
      <c r="K6" s="265"/>
    </row>
    <row r="7" spans="2:11" ht="15" customHeight="1">
      <c r="B7" s="268"/>
      <c r="C7" s="384" t="s">
        <v>5977</v>
      </c>
      <c r="D7" s="384"/>
      <c r="E7" s="384"/>
      <c r="F7" s="384"/>
      <c r="G7" s="384"/>
      <c r="H7" s="384"/>
      <c r="I7" s="384"/>
      <c r="J7" s="384"/>
      <c r="K7" s="265"/>
    </row>
    <row r="8" spans="2:11" ht="12.75" customHeight="1">
      <c r="B8" s="268"/>
      <c r="C8" s="267"/>
      <c r="D8" s="267"/>
      <c r="E8" s="267"/>
      <c r="F8" s="267"/>
      <c r="G8" s="267"/>
      <c r="H8" s="267"/>
      <c r="I8" s="267"/>
      <c r="J8" s="267"/>
      <c r="K8" s="265"/>
    </row>
    <row r="9" spans="2:11" ht="15" customHeight="1">
      <c r="B9" s="268"/>
      <c r="C9" s="384" t="s">
        <v>5978</v>
      </c>
      <c r="D9" s="384"/>
      <c r="E9" s="384"/>
      <c r="F9" s="384"/>
      <c r="G9" s="384"/>
      <c r="H9" s="384"/>
      <c r="I9" s="384"/>
      <c r="J9" s="384"/>
      <c r="K9" s="265"/>
    </row>
    <row r="10" spans="2:11" ht="15" customHeight="1">
      <c r="B10" s="268"/>
      <c r="C10" s="267"/>
      <c r="D10" s="384" t="s">
        <v>5979</v>
      </c>
      <c r="E10" s="384"/>
      <c r="F10" s="384"/>
      <c r="G10" s="384"/>
      <c r="H10" s="384"/>
      <c r="I10" s="384"/>
      <c r="J10" s="384"/>
      <c r="K10" s="265"/>
    </row>
    <row r="11" spans="2:11" ht="15" customHeight="1">
      <c r="B11" s="268"/>
      <c r="C11" s="269"/>
      <c r="D11" s="384" t="s">
        <v>5980</v>
      </c>
      <c r="E11" s="384"/>
      <c r="F11" s="384"/>
      <c r="G11" s="384"/>
      <c r="H11" s="384"/>
      <c r="I11" s="384"/>
      <c r="J11" s="384"/>
      <c r="K11" s="265"/>
    </row>
    <row r="12" spans="2:11" ht="12.75" customHeight="1">
      <c r="B12" s="268"/>
      <c r="C12" s="269"/>
      <c r="D12" s="269"/>
      <c r="E12" s="269"/>
      <c r="F12" s="269"/>
      <c r="G12" s="269"/>
      <c r="H12" s="269"/>
      <c r="I12" s="269"/>
      <c r="J12" s="269"/>
      <c r="K12" s="265"/>
    </row>
    <row r="13" spans="2:11" ht="15" customHeight="1">
      <c r="B13" s="268"/>
      <c r="C13" s="269"/>
      <c r="D13" s="384" t="s">
        <v>5981</v>
      </c>
      <c r="E13" s="384"/>
      <c r="F13" s="384"/>
      <c r="G13" s="384"/>
      <c r="H13" s="384"/>
      <c r="I13" s="384"/>
      <c r="J13" s="384"/>
      <c r="K13" s="265"/>
    </row>
    <row r="14" spans="2:11" ht="15" customHeight="1">
      <c r="B14" s="268"/>
      <c r="C14" s="269"/>
      <c r="D14" s="384" t="s">
        <v>5982</v>
      </c>
      <c r="E14" s="384"/>
      <c r="F14" s="384"/>
      <c r="G14" s="384"/>
      <c r="H14" s="384"/>
      <c r="I14" s="384"/>
      <c r="J14" s="384"/>
      <c r="K14" s="265"/>
    </row>
    <row r="15" spans="2:11" ht="15" customHeight="1">
      <c r="B15" s="268"/>
      <c r="C15" s="269"/>
      <c r="D15" s="384" t="s">
        <v>5983</v>
      </c>
      <c r="E15" s="384"/>
      <c r="F15" s="384"/>
      <c r="G15" s="384"/>
      <c r="H15" s="384"/>
      <c r="I15" s="384"/>
      <c r="J15" s="384"/>
      <c r="K15" s="265"/>
    </row>
    <row r="16" spans="2:11" ht="15" customHeight="1">
      <c r="B16" s="268"/>
      <c r="C16" s="269"/>
      <c r="D16" s="269"/>
      <c r="E16" s="270" t="s">
        <v>79</v>
      </c>
      <c r="F16" s="384" t="s">
        <v>5984</v>
      </c>
      <c r="G16" s="384"/>
      <c r="H16" s="384"/>
      <c r="I16" s="384"/>
      <c r="J16" s="384"/>
      <c r="K16" s="265"/>
    </row>
    <row r="17" spans="2:11" ht="15" customHeight="1">
      <c r="B17" s="268"/>
      <c r="C17" s="269"/>
      <c r="D17" s="269"/>
      <c r="E17" s="270" t="s">
        <v>5985</v>
      </c>
      <c r="F17" s="384" t="s">
        <v>5986</v>
      </c>
      <c r="G17" s="384"/>
      <c r="H17" s="384"/>
      <c r="I17" s="384"/>
      <c r="J17" s="384"/>
      <c r="K17" s="265"/>
    </row>
    <row r="18" spans="2:11" ht="15" customHeight="1">
      <c r="B18" s="268"/>
      <c r="C18" s="269"/>
      <c r="D18" s="269"/>
      <c r="E18" s="270" t="s">
        <v>5987</v>
      </c>
      <c r="F18" s="384" t="s">
        <v>5988</v>
      </c>
      <c r="G18" s="384"/>
      <c r="H18" s="384"/>
      <c r="I18" s="384"/>
      <c r="J18" s="384"/>
      <c r="K18" s="265"/>
    </row>
    <row r="19" spans="2:11" ht="15" customHeight="1">
      <c r="B19" s="268"/>
      <c r="C19" s="269"/>
      <c r="D19" s="269"/>
      <c r="E19" s="270" t="s">
        <v>5989</v>
      </c>
      <c r="F19" s="384" t="s">
        <v>5990</v>
      </c>
      <c r="G19" s="384"/>
      <c r="H19" s="384"/>
      <c r="I19" s="384"/>
      <c r="J19" s="384"/>
      <c r="K19" s="265"/>
    </row>
    <row r="20" spans="2:11" ht="15" customHeight="1">
      <c r="B20" s="268"/>
      <c r="C20" s="269"/>
      <c r="D20" s="269"/>
      <c r="E20" s="270" t="s">
        <v>5991</v>
      </c>
      <c r="F20" s="384" t="s">
        <v>4080</v>
      </c>
      <c r="G20" s="384"/>
      <c r="H20" s="384"/>
      <c r="I20" s="384"/>
      <c r="J20" s="384"/>
      <c r="K20" s="265"/>
    </row>
    <row r="21" spans="2:11" ht="15" customHeight="1">
      <c r="B21" s="268"/>
      <c r="C21" s="269"/>
      <c r="D21" s="269"/>
      <c r="E21" s="270" t="s">
        <v>5992</v>
      </c>
      <c r="F21" s="384" t="s">
        <v>5993</v>
      </c>
      <c r="G21" s="384"/>
      <c r="H21" s="384"/>
      <c r="I21" s="384"/>
      <c r="J21" s="384"/>
      <c r="K21" s="265"/>
    </row>
    <row r="22" spans="2:11" ht="12.75" customHeight="1">
      <c r="B22" s="268"/>
      <c r="C22" s="269"/>
      <c r="D22" s="269"/>
      <c r="E22" s="269"/>
      <c r="F22" s="269"/>
      <c r="G22" s="269"/>
      <c r="H22" s="269"/>
      <c r="I22" s="269"/>
      <c r="J22" s="269"/>
      <c r="K22" s="265"/>
    </row>
    <row r="23" spans="2:11" ht="15" customHeight="1">
      <c r="B23" s="268"/>
      <c r="C23" s="384" t="s">
        <v>5994</v>
      </c>
      <c r="D23" s="384"/>
      <c r="E23" s="384"/>
      <c r="F23" s="384"/>
      <c r="G23" s="384"/>
      <c r="H23" s="384"/>
      <c r="I23" s="384"/>
      <c r="J23" s="384"/>
      <c r="K23" s="265"/>
    </row>
    <row r="24" spans="2:11" ht="15" customHeight="1">
      <c r="B24" s="268"/>
      <c r="C24" s="384" t="s">
        <v>5995</v>
      </c>
      <c r="D24" s="384"/>
      <c r="E24" s="384"/>
      <c r="F24" s="384"/>
      <c r="G24" s="384"/>
      <c r="H24" s="384"/>
      <c r="I24" s="384"/>
      <c r="J24" s="384"/>
      <c r="K24" s="265"/>
    </row>
    <row r="25" spans="2:11" ht="15" customHeight="1">
      <c r="B25" s="268"/>
      <c r="C25" s="267"/>
      <c r="D25" s="384" t="s">
        <v>5996</v>
      </c>
      <c r="E25" s="384"/>
      <c r="F25" s="384"/>
      <c r="G25" s="384"/>
      <c r="H25" s="384"/>
      <c r="I25" s="384"/>
      <c r="J25" s="384"/>
      <c r="K25" s="265"/>
    </row>
    <row r="26" spans="2:11" ht="15" customHeight="1">
      <c r="B26" s="268"/>
      <c r="C26" s="269"/>
      <c r="D26" s="384" t="s">
        <v>5997</v>
      </c>
      <c r="E26" s="384"/>
      <c r="F26" s="384"/>
      <c r="G26" s="384"/>
      <c r="H26" s="384"/>
      <c r="I26" s="384"/>
      <c r="J26" s="384"/>
      <c r="K26" s="265"/>
    </row>
    <row r="27" spans="2:11" ht="12.75" customHeight="1">
      <c r="B27" s="268"/>
      <c r="C27" s="269"/>
      <c r="D27" s="269"/>
      <c r="E27" s="269"/>
      <c r="F27" s="269"/>
      <c r="G27" s="269"/>
      <c r="H27" s="269"/>
      <c r="I27" s="269"/>
      <c r="J27" s="269"/>
      <c r="K27" s="265"/>
    </row>
    <row r="28" spans="2:11" ht="15" customHeight="1">
      <c r="B28" s="268"/>
      <c r="C28" s="269"/>
      <c r="D28" s="384" t="s">
        <v>5998</v>
      </c>
      <c r="E28" s="384"/>
      <c r="F28" s="384"/>
      <c r="G28" s="384"/>
      <c r="H28" s="384"/>
      <c r="I28" s="384"/>
      <c r="J28" s="384"/>
      <c r="K28" s="265"/>
    </row>
    <row r="29" spans="2:11" ht="15" customHeight="1">
      <c r="B29" s="268"/>
      <c r="C29" s="269"/>
      <c r="D29" s="384" t="s">
        <v>5999</v>
      </c>
      <c r="E29" s="384"/>
      <c r="F29" s="384"/>
      <c r="G29" s="384"/>
      <c r="H29" s="384"/>
      <c r="I29" s="384"/>
      <c r="J29" s="384"/>
      <c r="K29" s="265"/>
    </row>
    <row r="30" spans="2:11" ht="12.75" customHeight="1">
      <c r="B30" s="268"/>
      <c r="C30" s="269"/>
      <c r="D30" s="269"/>
      <c r="E30" s="269"/>
      <c r="F30" s="269"/>
      <c r="G30" s="269"/>
      <c r="H30" s="269"/>
      <c r="I30" s="269"/>
      <c r="J30" s="269"/>
      <c r="K30" s="265"/>
    </row>
    <row r="31" spans="2:11" ht="15" customHeight="1">
      <c r="B31" s="268"/>
      <c r="C31" s="269"/>
      <c r="D31" s="384" t="s">
        <v>6000</v>
      </c>
      <c r="E31" s="384"/>
      <c r="F31" s="384"/>
      <c r="G31" s="384"/>
      <c r="H31" s="384"/>
      <c r="I31" s="384"/>
      <c r="J31" s="384"/>
      <c r="K31" s="265"/>
    </row>
    <row r="32" spans="2:11" ht="15" customHeight="1">
      <c r="B32" s="268"/>
      <c r="C32" s="269"/>
      <c r="D32" s="384" t="s">
        <v>6001</v>
      </c>
      <c r="E32" s="384"/>
      <c r="F32" s="384"/>
      <c r="G32" s="384"/>
      <c r="H32" s="384"/>
      <c r="I32" s="384"/>
      <c r="J32" s="384"/>
      <c r="K32" s="265"/>
    </row>
    <row r="33" spans="2:11" ht="15" customHeight="1">
      <c r="B33" s="268"/>
      <c r="C33" s="269"/>
      <c r="D33" s="384" t="s">
        <v>6002</v>
      </c>
      <c r="E33" s="384"/>
      <c r="F33" s="384"/>
      <c r="G33" s="384"/>
      <c r="H33" s="384"/>
      <c r="I33" s="384"/>
      <c r="J33" s="384"/>
      <c r="K33" s="265"/>
    </row>
    <row r="34" spans="2:11" ht="15" customHeight="1">
      <c r="B34" s="268"/>
      <c r="C34" s="269"/>
      <c r="D34" s="267"/>
      <c r="E34" s="271" t="s">
        <v>170</v>
      </c>
      <c r="F34" s="267"/>
      <c r="G34" s="384" t="s">
        <v>6003</v>
      </c>
      <c r="H34" s="384"/>
      <c r="I34" s="384"/>
      <c r="J34" s="384"/>
      <c r="K34" s="265"/>
    </row>
    <row r="35" spans="2:11" ht="30.75" customHeight="1">
      <c r="B35" s="268"/>
      <c r="C35" s="269"/>
      <c r="D35" s="267"/>
      <c r="E35" s="271" t="s">
        <v>6004</v>
      </c>
      <c r="F35" s="267"/>
      <c r="G35" s="384" t="s">
        <v>6005</v>
      </c>
      <c r="H35" s="384"/>
      <c r="I35" s="384"/>
      <c r="J35" s="384"/>
      <c r="K35" s="265"/>
    </row>
    <row r="36" spans="2:11" ht="15" customHeight="1">
      <c r="B36" s="268"/>
      <c r="C36" s="269"/>
      <c r="D36" s="267"/>
      <c r="E36" s="271" t="s">
        <v>53</v>
      </c>
      <c r="F36" s="267"/>
      <c r="G36" s="384" t="s">
        <v>6006</v>
      </c>
      <c r="H36" s="384"/>
      <c r="I36" s="384"/>
      <c r="J36" s="384"/>
      <c r="K36" s="265"/>
    </row>
    <row r="37" spans="2:11" ht="15" customHeight="1">
      <c r="B37" s="268"/>
      <c r="C37" s="269"/>
      <c r="D37" s="267"/>
      <c r="E37" s="271" t="s">
        <v>171</v>
      </c>
      <c r="F37" s="267"/>
      <c r="G37" s="384" t="s">
        <v>6007</v>
      </c>
      <c r="H37" s="384"/>
      <c r="I37" s="384"/>
      <c r="J37" s="384"/>
      <c r="K37" s="265"/>
    </row>
    <row r="38" spans="2:11" ht="15" customHeight="1">
      <c r="B38" s="268"/>
      <c r="C38" s="269"/>
      <c r="D38" s="267"/>
      <c r="E38" s="271" t="s">
        <v>172</v>
      </c>
      <c r="F38" s="267"/>
      <c r="G38" s="384" t="s">
        <v>6008</v>
      </c>
      <c r="H38" s="384"/>
      <c r="I38" s="384"/>
      <c r="J38" s="384"/>
      <c r="K38" s="265"/>
    </row>
    <row r="39" spans="2:11" ht="15" customHeight="1">
      <c r="B39" s="268"/>
      <c r="C39" s="269"/>
      <c r="D39" s="267"/>
      <c r="E39" s="271" t="s">
        <v>173</v>
      </c>
      <c r="F39" s="267"/>
      <c r="G39" s="384" t="s">
        <v>6009</v>
      </c>
      <c r="H39" s="384"/>
      <c r="I39" s="384"/>
      <c r="J39" s="384"/>
      <c r="K39" s="265"/>
    </row>
    <row r="40" spans="2:11" ht="15" customHeight="1">
      <c r="B40" s="268"/>
      <c r="C40" s="269"/>
      <c r="D40" s="267"/>
      <c r="E40" s="271" t="s">
        <v>6010</v>
      </c>
      <c r="F40" s="267"/>
      <c r="G40" s="384" t="s">
        <v>6011</v>
      </c>
      <c r="H40" s="384"/>
      <c r="I40" s="384"/>
      <c r="J40" s="384"/>
      <c r="K40" s="265"/>
    </row>
    <row r="41" spans="2:11" ht="15" customHeight="1">
      <c r="B41" s="268"/>
      <c r="C41" s="269"/>
      <c r="D41" s="267"/>
      <c r="E41" s="271"/>
      <c r="F41" s="267"/>
      <c r="G41" s="384" t="s">
        <v>6012</v>
      </c>
      <c r="H41" s="384"/>
      <c r="I41" s="384"/>
      <c r="J41" s="384"/>
      <c r="K41" s="265"/>
    </row>
    <row r="42" spans="2:11" ht="15" customHeight="1">
      <c r="B42" s="268"/>
      <c r="C42" s="269"/>
      <c r="D42" s="267"/>
      <c r="E42" s="271" t="s">
        <v>6013</v>
      </c>
      <c r="F42" s="267"/>
      <c r="G42" s="384" t="s">
        <v>6014</v>
      </c>
      <c r="H42" s="384"/>
      <c r="I42" s="384"/>
      <c r="J42" s="384"/>
      <c r="K42" s="265"/>
    </row>
    <row r="43" spans="2:11" ht="15" customHeight="1">
      <c r="B43" s="268"/>
      <c r="C43" s="269"/>
      <c r="D43" s="267"/>
      <c r="E43" s="271" t="s">
        <v>175</v>
      </c>
      <c r="F43" s="267"/>
      <c r="G43" s="384" t="s">
        <v>6015</v>
      </c>
      <c r="H43" s="384"/>
      <c r="I43" s="384"/>
      <c r="J43" s="384"/>
      <c r="K43" s="265"/>
    </row>
    <row r="44" spans="2:11" ht="12.75" customHeight="1">
      <c r="B44" s="268"/>
      <c r="C44" s="269"/>
      <c r="D44" s="267"/>
      <c r="E44" s="267"/>
      <c r="F44" s="267"/>
      <c r="G44" s="267"/>
      <c r="H44" s="267"/>
      <c r="I44" s="267"/>
      <c r="J44" s="267"/>
      <c r="K44" s="265"/>
    </row>
    <row r="45" spans="2:11" ht="15" customHeight="1">
      <c r="B45" s="268"/>
      <c r="C45" s="269"/>
      <c r="D45" s="384" t="s">
        <v>6016</v>
      </c>
      <c r="E45" s="384"/>
      <c r="F45" s="384"/>
      <c r="G45" s="384"/>
      <c r="H45" s="384"/>
      <c r="I45" s="384"/>
      <c r="J45" s="384"/>
      <c r="K45" s="265"/>
    </row>
    <row r="46" spans="2:11" ht="15" customHeight="1">
      <c r="B46" s="268"/>
      <c r="C46" s="269"/>
      <c r="D46" s="269"/>
      <c r="E46" s="384" t="s">
        <v>6017</v>
      </c>
      <c r="F46" s="384"/>
      <c r="G46" s="384"/>
      <c r="H46" s="384"/>
      <c r="I46" s="384"/>
      <c r="J46" s="384"/>
      <c r="K46" s="265"/>
    </row>
    <row r="47" spans="2:11" ht="15" customHeight="1">
      <c r="B47" s="268"/>
      <c r="C47" s="269"/>
      <c r="D47" s="269"/>
      <c r="E47" s="384" t="s">
        <v>6018</v>
      </c>
      <c r="F47" s="384"/>
      <c r="G47" s="384"/>
      <c r="H47" s="384"/>
      <c r="I47" s="384"/>
      <c r="J47" s="384"/>
      <c r="K47" s="265"/>
    </row>
    <row r="48" spans="2:11" ht="15" customHeight="1">
      <c r="B48" s="268"/>
      <c r="C48" s="269"/>
      <c r="D48" s="269"/>
      <c r="E48" s="384" t="s">
        <v>6019</v>
      </c>
      <c r="F48" s="384"/>
      <c r="G48" s="384"/>
      <c r="H48" s="384"/>
      <c r="I48" s="384"/>
      <c r="J48" s="384"/>
      <c r="K48" s="265"/>
    </row>
    <row r="49" spans="2:11" ht="15" customHeight="1">
      <c r="B49" s="268"/>
      <c r="C49" s="269"/>
      <c r="D49" s="384" t="s">
        <v>6020</v>
      </c>
      <c r="E49" s="384"/>
      <c r="F49" s="384"/>
      <c r="G49" s="384"/>
      <c r="H49" s="384"/>
      <c r="I49" s="384"/>
      <c r="J49" s="384"/>
      <c r="K49" s="265"/>
    </row>
    <row r="50" spans="2:11" ht="25.5" customHeight="1">
      <c r="B50" s="264"/>
      <c r="C50" s="388" t="s">
        <v>6021</v>
      </c>
      <c r="D50" s="388"/>
      <c r="E50" s="388"/>
      <c r="F50" s="388"/>
      <c r="G50" s="388"/>
      <c r="H50" s="388"/>
      <c r="I50" s="388"/>
      <c r="J50" s="388"/>
      <c r="K50" s="265"/>
    </row>
    <row r="51" spans="2:11" ht="5.25" customHeight="1">
      <c r="B51" s="264"/>
      <c r="C51" s="266"/>
      <c r="D51" s="266"/>
      <c r="E51" s="266"/>
      <c r="F51" s="266"/>
      <c r="G51" s="266"/>
      <c r="H51" s="266"/>
      <c r="I51" s="266"/>
      <c r="J51" s="266"/>
      <c r="K51" s="265"/>
    </row>
    <row r="52" spans="2:11" ht="15" customHeight="1">
      <c r="B52" s="264"/>
      <c r="C52" s="384" t="s">
        <v>6022</v>
      </c>
      <c r="D52" s="384"/>
      <c r="E52" s="384"/>
      <c r="F52" s="384"/>
      <c r="G52" s="384"/>
      <c r="H52" s="384"/>
      <c r="I52" s="384"/>
      <c r="J52" s="384"/>
      <c r="K52" s="265"/>
    </row>
    <row r="53" spans="2:11" ht="15" customHeight="1">
      <c r="B53" s="264"/>
      <c r="C53" s="384" t="s">
        <v>6023</v>
      </c>
      <c r="D53" s="384"/>
      <c r="E53" s="384"/>
      <c r="F53" s="384"/>
      <c r="G53" s="384"/>
      <c r="H53" s="384"/>
      <c r="I53" s="384"/>
      <c r="J53" s="384"/>
      <c r="K53" s="265"/>
    </row>
    <row r="54" spans="2:11" ht="12.75" customHeight="1">
      <c r="B54" s="264"/>
      <c r="C54" s="267"/>
      <c r="D54" s="267"/>
      <c r="E54" s="267"/>
      <c r="F54" s="267"/>
      <c r="G54" s="267"/>
      <c r="H54" s="267"/>
      <c r="I54" s="267"/>
      <c r="J54" s="267"/>
      <c r="K54" s="265"/>
    </row>
    <row r="55" spans="2:11" ht="15" customHeight="1">
      <c r="B55" s="264"/>
      <c r="C55" s="384" t="s">
        <v>6024</v>
      </c>
      <c r="D55" s="384"/>
      <c r="E55" s="384"/>
      <c r="F55" s="384"/>
      <c r="G55" s="384"/>
      <c r="H55" s="384"/>
      <c r="I55" s="384"/>
      <c r="J55" s="384"/>
      <c r="K55" s="265"/>
    </row>
    <row r="56" spans="2:11" ht="15" customHeight="1">
      <c r="B56" s="264"/>
      <c r="C56" s="269"/>
      <c r="D56" s="384" t="s">
        <v>6025</v>
      </c>
      <c r="E56" s="384"/>
      <c r="F56" s="384"/>
      <c r="G56" s="384"/>
      <c r="H56" s="384"/>
      <c r="I56" s="384"/>
      <c r="J56" s="384"/>
      <c r="K56" s="265"/>
    </row>
    <row r="57" spans="2:11" ht="15" customHeight="1">
      <c r="B57" s="264"/>
      <c r="C57" s="269"/>
      <c r="D57" s="384" t="s">
        <v>6026</v>
      </c>
      <c r="E57" s="384"/>
      <c r="F57" s="384"/>
      <c r="G57" s="384"/>
      <c r="H57" s="384"/>
      <c r="I57" s="384"/>
      <c r="J57" s="384"/>
      <c r="K57" s="265"/>
    </row>
    <row r="58" spans="2:11" ht="15" customHeight="1">
      <c r="B58" s="264"/>
      <c r="C58" s="269"/>
      <c r="D58" s="384" t="s">
        <v>6027</v>
      </c>
      <c r="E58" s="384"/>
      <c r="F58" s="384"/>
      <c r="G58" s="384"/>
      <c r="H58" s="384"/>
      <c r="I58" s="384"/>
      <c r="J58" s="384"/>
      <c r="K58" s="265"/>
    </row>
    <row r="59" spans="2:11" ht="15" customHeight="1">
      <c r="B59" s="264"/>
      <c r="C59" s="269"/>
      <c r="D59" s="384" t="s">
        <v>6028</v>
      </c>
      <c r="E59" s="384"/>
      <c r="F59" s="384"/>
      <c r="G59" s="384"/>
      <c r="H59" s="384"/>
      <c r="I59" s="384"/>
      <c r="J59" s="384"/>
      <c r="K59" s="265"/>
    </row>
    <row r="60" spans="2:11" ht="15" customHeight="1">
      <c r="B60" s="264"/>
      <c r="C60" s="269"/>
      <c r="D60" s="385" t="s">
        <v>6029</v>
      </c>
      <c r="E60" s="385"/>
      <c r="F60" s="385"/>
      <c r="G60" s="385"/>
      <c r="H60" s="385"/>
      <c r="I60" s="385"/>
      <c r="J60" s="385"/>
      <c r="K60" s="265"/>
    </row>
    <row r="61" spans="2:11" ht="15" customHeight="1">
      <c r="B61" s="264"/>
      <c r="C61" s="269"/>
      <c r="D61" s="384" t="s">
        <v>6030</v>
      </c>
      <c r="E61" s="384"/>
      <c r="F61" s="384"/>
      <c r="G61" s="384"/>
      <c r="H61" s="384"/>
      <c r="I61" s="384"/>
      <c r="J61" s="384"/>
      <c r="K61" s="265"/>
    </row>
    <row r="62" spans="2:11" ht="12.75" customHeight="1">
      <c r="B62" s="264"/>
      <c r="C62" s="269"/>
      <c r="D62" s="269"/>
      <c r="E62" s="272"/>
      <c r="F62" s="269"/>
      <c r="G62" s="269"/>
      <c r="H62" s="269"/>
      <c r="I62" s="269"/>
      <c r="J62" s="269"/>
      <c r="K62" s="265"/>
    </row>
    <row r="63" spans="2:11" ht="15" customHeight="1">
      <c r="B63" s="264"/>
      <c r="C63" s="269"/>
      <c r="D63" s="384" t="s">
        <v>6031</v>
      </c>
      <c r="E63" s="384"/>
      <c r="F63" s="384"/>
      <c r="G63" s="384"/>
      <c r="H63" s="384"/>
      <c r="I63" s="384"/>
      <c r="J63" s="384"/>
      <c r="K63" s="265"/>
    </row>
    <row r="64" spans="2:11" ht="15" customHeight="1">
      <c r="B64" s="264"/>
      <c r="C64" s="269"/>
      <c r="D64" s="385" t="s">
        <v>6032</v>
      </c>
      <c r="E64" s="385"/>
      <c r="F64" s="385"/>
      <c r="G64" s="385"/>
      <c r="H64" s="385"/>
      <c r="I64" s="385"/>
      <c r="J64" s="385"/>
      <c r="K64" s="265"/>
    </row>
    <row r="65" spans="2:11" ht="15" customHeight="1">
      <c r="B65" s="264"/>
      <c r="C65" s="269"/>
      <c r="D65" s="384" t="s">
        <v>6033</v>
      </c>
      <c r="E65" s="384"/>
      <c r="F65" s="384"/>
      <c r="G65" s="384"/>
      <c r="H65" s="384"/>
      <c r="I65" s="384"/>
      <c r="J65" s="384"/>
      <c r="K65" s="265"/>
    </row>
    <row r="66" spans="2:11" ht="15" customHeight="1">
      <c r="B66" s="264"/>
      <c r="C66" s="269"/>
      <c r="D66" s="384" t="s">
        <v>6034</v>
      </c>
      <c r="E66" s="384"/>
      <c r="F66" s="384"/>
      <c r="G66" s="384"/>
      <c r="H66" s="384"/>
      <c r="I66" s="384"/>
      <c r="J66" s="384"/>
      <c r="K66" s="265"/>
    </row>
    <row r="67" spans="2:11" ht="15" customHeight="1">
      <c r="B67" s="264"/>
      <c r="C67" s="269"/>
      <c r="D67" s="384" t="s">
        <v>6035</v>
      </c>
      <c r="E67" s="384"/>
      <c r="F67" s="384"/>
      <c r="G67" s="384"/>
      <c r="H67" s="384"/>
      <c r="I67" s="384"/>
      <c r="J67" s="384"/>
      <c r="K67" s="265"/>
    </row>
    <row r="68" spans="2:11" ht="15" customHeight="1">
      <c r="B68" s="264"/>
      <c r="C68" s="269"/>
      <c r="D68" s="384" t="s">
        <v>6036</v>
      </c>
      <c r="E68" s="384"/>
      <c r="F68" s="384"/>
      <c r="G68" s="384"/>
      <c r="H68" s="384"/>
      <c r="I68" s="384"/>
      <c r="J68" s="384"/>
      <c r="K68" s="265"/>
    </row>
    <row r="69" spans="2:11" ht="12.75" customHeight="1">
      <c r="B69" s="273"/>
      <c r="C69" s="274"/>
      <c r="D69" s="274"/>
      <c r="E69" s="274"/>
      <c r="F69" s="274"/>
      <c r="G69" s="274"/>
      <c r="H69" s="274"/>
      <c r="I69" s="274"/>
      <c r="J69" s="274"/>
      <c r="K69" s="275"/>
    </row>
    <row r="70" spans="2:11" ht="18.75" customHeight="1">
      <c r="B70" s="276"/>
      <c r="C70" s="276"/>
      <c r="D70" s="276"/>
      <c r="E70" s="276"/>
      <c r="F70" s="276"/>
      <c r="G70" s="276"/>
      <c r="H70" s="276"/>
      <c r="I70" s="276"/>
      <c r="J70" s="276"/>
      <c r="K70" s="277"/>
    </row>
    <row r="71" spans="2:11" ht="18.75" customHeight="1">
      <c r="B71" s="277"/>
      <c r="C71" s="277"/>
      <c r="D71" s="277"/>
      <c r="E71" s="277"/>
      <c r="F71" s="277"/>
      <c r="G71" s="277"/>
      <c r="H71" s="277"/>
      <c r="I71" s="277"/>
      <c r="J71" s="277"/>
      <c r="K71" s="277"/>
    </row>
    <row r="72" spans="2:11" ht="7.5" customHeight="1">
      <c r="B72" s="278"/>
      <c r="C72" s="279"/>
      <c r="D72" s="279"/>
      <c r="E72" s="279"/>
      <c r="F72" s="279"/>
      <c r="G72" s="279"/>
      <c r="H72" s="279"/>
      <c r="I72" s="279"/>
      <c r="J72" s="279"/>
      <c r="K72" s="280"/>
    </row>
    <row r="73" spans="2:11" ht="45" customHeight="1">
      <c r="B73" s="281"/>
      <c r="C73" s="386" t="s">
        <v>135</v>
      </c>
      <c r="D73" s="386"/>
      <c r="E73" s="386"/>
      <c r="F73" s="386"/>
      <c r="G73" s="386"/>
      <c r="H73" s="386"/>
      <c r="I73" s="386"/>
      <c r="J73" s="386"/>
      <c r="K73" s="282"/>
    </row>
    <row r="74" spans="2:11" ht="17.25" customHeight="1">
      <c r="B74" s="281"/>
      <c r="C74" s="283" t="s">
        <v>6037</v>
      </c>
      <c r="D74" s="283"/>
      <c r="E74" s="283"/>
      <c r="F74" s="283" t="s">
        <v>6038</v>
      </c>
      <c r="G74" s="284"/>
      <c r="H74" s="283" t="s">
        <v>171</v>
      </c>
      <c r="I74" s="283" t="s">
        <v>57</v>
      </c>
      <c r="J74" s="283" t="s">
        <v>6039</v>
      </c>
      <c r="K74" s="282"/>
    </row>
    <row r="75" spans="2:11" ht="17.25" customHeight="1">
      <c r="B75" s="281"/>
      <c r="C75" s="285" t="s">
        <v>6040</v>
      </c>
      <c r="D75" s="285"/>
      <c r="E75" s="285"/>
      <c r="F75" s="286" t="s">
        <v>6041</v>
      </c>
      <c r="G75" s="287"/>
      <c r="H75" s="285"/>
      <c r="I75" s="285"/>
      <c r="J75" s="285" t="s">
        <v>6042</v>
      </c>
      <c r="K75" s="282"/>
    </row>
    <row r="76" spans="2:11" ht="5.25" customHeight="1">
      <c r="B76" s="281"/>
      <c r="C76" s="288"/>
      <c r="D76" s="288"/>
      <c r="E76" s="288"/>
      <c r="F76" s="288"/>
      <c r="G76" s="289"/>
      <c r="H76" s="288"/>
      <c r="I76" s="288"/>
      <c r="J76" s="288"/>
      <c r="K76" s="282"/>
    </row>
    <row r="77" spans="2:11" ht="15" customHeight="1">
      <c r="B77" s="281"/>
      <c r="C77" s="271" t="s">
        <v>53</v>
      </c>
      <c r="D77" s="288"/>
      <c r="E77" s="288"/>
      <c r="F77" s="290" t="s">
        <v>6043</v>
      </c>
      <c r="G77" s="289"/>
      <c r="H77" s="271" t="s">
        <v>6044</v>
      </c>
      <c r="I77" s="271" t="s">
        <v>6045</v>
      </c>
      <c r="J77" s="271">
        <v>20</v>
      </c>
      <c r="K77" s="282"/>
    </row>
    <row r="78" spans="2:11" ht="15" customHeight="1">
      <c r="B78" s="281"/>
      <c r="C78" s="271" t="s">
        <v>6046</v>
      </c>
      <c r="D78" s="271"/>
      <c r="E78" s="271"/>
      <c r="F78" s="290" t="s">
        <v>6043</v>
      </c>
      <c r="G78" s="289"/>
      <c r="H78" s="271" t="s">
        <v>6047</v>
      </c>
      <c r="I78" s="271" t="s">
        <v>6045</v>
      </c>
      <c r="J78" s="271">
        <v>120</v>
      </c>
      <c r="K78" s="282"/>
    </row>
    <row r="79" spans="2:11" ht="15" customHeight="1">
      <c r="B79" s="291"/>
      <c r="C79" s="271" t="s">
        <v>6048</v>
      </c>
      <c r="D79" s="271"/>
      <c r="E79" s="271"/>
      <c r="F79" s="290" t="s">
        <v>6049</v>
      </c>
      <c r="G79" s="289"/>
      <c r="H79" s="271" t="s">
        <v>6050</v>
      </c>
      <c r="I79" s="271" t="s">
        <v>6045</v>
      </c>
      <c r="J79" s="271">
        <v>50</v>
      </c>
      <c r="K79" s="282"/>
    </row>
    <row r="80" spans="2:11" ht="15" customHeight="1">
      <c r="B80" s="291"/>
      <c r="C80" s="271" t="s">
        <v>6051</v>
      </c>
      <c r="D80" s="271"/>
      <c r="E80" s="271"/>
      <c r="F80" s="290" t="s">
        <v>6043</v>
      </c>
      <c r="G80" s="289"/>
      <c r="H80" s="271" t="s">
        <v>6052</v>
      </c>
      <c r="I80" s="271" t="s">
        <v>6053</v>
      </c>
      <c r="J80" s="271"/>
      <c r="K80" s="282"/>
    </row>
    <row r="81" spans="2:11" ht="15" customHeight="1">
      <c r="B81" s="291"/>
      <c r="C81" s="292" t="s">
        <v>6054</v>
      </c>
      <c r="D81" s="292"/>
      <c r="E81" s="292"/>
      <c r="F81" s="293" t="s">
        <v>6049</v>
      </c>
      <c r="G81" s="292"/>
      <c r="H81" s="292" t="s">
        <v>6055</v>
      </c>
      <c r="I81" s="292" t="s">
        <v>6045</v>
      </c>
      <c r="J81" s="292">
        <v>15</v>
      </c>
      <c r="K81" s="282"/>
    </row>
    <row r="82" spans="2:11" ht="15" customHeight="1">
      <c r="B82" s="291"/>
      <c r="C82" s="292" t="s">
        <v>6056</v>
      </c>
      <c r="D82" s="292"/>
      <c r="E82" s="292"/>
      <c r="F82" s="293" t="s">
        <v>6049</v>
      </c>
      <c r="G82" s="292"/>
      <c r="H82" s="292" t="s">
        <v>6057</v>
      </c>
      <c r="I82" s="292" t="s">
        <v>6045</v>
      </c>
      <c r="J82" s="292">
        <v>15</v>
      </c>
      <c r="K82" s="282"/>
    </row>
    <row r="83" spans="2:11" ht="15" customHeight="1">
      <c r="B83" s="291"/>
      <c r="C83" s="292" t="s">
        <v>6058</v>
      </c>
      <c r="D83" s="292"/>
      <c r="E83" s="292"/>
      <c r="F83" s="293" t="s">
        <v>6049</v>
      </c>
      <c r="G83" s="292"/>
      <c r="H83" s="292" t="s">
        <v>6059</v>
      </c>
      <c r="I83" s="292" t="s">
        <v>6045</v>
      </c>
      <c r="J83" s="292">
        <v>20</v>
      </c>
      <c r="K83" s="282"/>
    </row>
    <row r="84" spans="2:11" ht="15" customHeight="1">
      <c r="B84" s="291"/>
      <c r="C84" s="292" t="s">
        <v>6060</v>
      </c>
      <c r="D84" s="292"/>
      <c r="E84" s="292"/>
      <c r="F84" s="293" t="s">
        <v>6049</v>
      </c>
      <c r="G84" s="292"/>
      <c r="H84" s="292" t="s">
        <v>6061</v>
      </c>
      <c r="I84" s="292" t="s">
        <v>6045</v>
      </c>
      <c r="J84" s="292">
        <v>20</v>
      </c>
      <c r="K84" s="282"/>
    </row>
    <row r="85" spans="2:11" ht="15" customHeight="1">
      <c r="B85" s="291"/>
      <c r="C85" s="271" t="s">
        <v>6062</v>
      </c>
      <c r="D85" s="271"/>
      <c r="E85" s="271"/>
      <c r="F85" s="290" t="s">
        <v>6049</v>
      </c>
      <c r="G85" s="289"/>
      <c r="H85" s="271" t="s">
        <v>6063</v>
      </c>
      <c r="I85" s="271" t="s">
        <v>6045</v>
      </c>
      <c r="J85" s="271">
        <v>50</v>
      </c>
      <c r="K85" s="282"/>
    </row>
    <row r="86" spans="2:11" ht="15" customHeight="1">
      <c r="B86" s="291"/>
      <c r="C86" s="271" t="s">
        <v>6064</v>
      </c>
      <c r="D86" s="271"/>
      <c r="E86" s="271"/>
      <c r="F86" s="290" t="s">
        <v>6049</v>
      </c>
      <c r="G86" s="289"/>
      <c r="H86" s="271" t="s">
        <v>6065</v>
      </c>
      <c r="I86" s="271" t="s">
        <v>6045</v>
      </c>
      <c r="J86" s="271">
        <v>20</v>
      </c>
      <c r="K86" s="282"/>
    </row>
    <row r="87" spans="2:11" ht="15" customHeight="1">
      <c r="B87" s="291"/>
      <c r="C87" s="271" t="s">
        <v>6066</v>
      </c>
      <c r="D87" s="271"/>
      <c r="E87" s="271"/>
      <c r="F87" s="290" t="s">
        <v>6049</v>
      </c>
      <c r="G87" s="289"/>
      <c r="H87" s="271" t="s">
        <v>6067</v>
      </c>
      <c r="I87" s="271" t="s">
        <v>6045</v>
      </c>
      <c r="J87" s="271">
        <v>20</v>
      </c>
      <c r="K87" s="282"/>
    </row>
    <row r="88" spans="2:11" ht="15" customHeight="1">
      <c r="B88" s="291"/>
      <c r="C88" s="271" t="s">
        <v>6068</v>
      </c>
      <c r="D88" s="271"/>
      <c r="E88" s="271"/>
      <c r="F88" s="290" t="s">
        <v>6049</v>
      </c>
      <c r="G88" s="289"/>
      <c r="H88" s="271" t="s">
        <v>6069</v>
      </c>
      <c r="I88" s="271" t="s">
        <v>6045</v>
      </c>
      <c r="J88" s="271">
        <v>50</v>
      </c>
      <c r="K88" s="282"/>
    </row>
    <row r="89" spans="2:11" ht="15" customHeight="1">
      <c r="B89" s="291"/>
      <c r="C89" s="271" t="s">
        <v>6070</v>
      </c>
      <c r="D89" s="271"/>
      <c r="E89" s="271"/>
      <c r="F89" s="290" t="s">
        <v>6049</v>
      </c>
      <c r="G89" s="289"/>
      <c r="H89" s="271" t="s">
        <v>6070</v>
      </c>
      <c r="I89" s="271" t="s">
        <v>6045</v>
      </c>
      <c r="J89" s="271">
        <v>50</v>
      </c>
      <c r="K89" s="282"/>
    </row>
    <row r="90" spans="2:11" ht="15" customHeight="1">
      <c r="B90" s="291"/>
      <c r="C90" s="271" t="s">
        <v>176</v>
      </c>
      <c r="D90" s="271"/>
      <c r="E90" s="271"/>
      <c r="F90" s="290" t="s">
        <v>6049</v>
      </c>
      <c r="G90" s="289"/>
      <c r="H90" s="271" t="s">
        <v>6071</v>
      </c>
      <c r="I90" s="271" t="s">
        <v>6045</v>
      </c>
      <c r="J90" s="271">
        <v>255</v>
      </c>
      <c r="K90" s="282"/>
    </row>
    <row r="91" spans="2:11" ht="15" customHeight="1">
      <c r="B91" s="291"/>
      <c r="C91" s="271" t="s">
        <v>6072</v>
      </c>
      <c r="D91" s="271"/>
      <c r="E91" s="271"/>
      <c r="F91" s="290" t="s">
        <v>6043</v>
      </c>
      <c r="G91" s="289"/>
      <c r="H91" s="271" t="s">
        <v>6073</v>
      </c>
      <c r="I91" s="271" t="s">
        <v>6074</v>
      </c>
      <c r="J91" s="271"/>
      <c r="K91" s="282"/>
    </row>
    <row r="92" spans="2:11" ht="15" customHeight="1">
      <c r="B92" s="291"/>
      <c r="C92" s="271" t="s">
        <v>6075</v>
      </c>
      <c r="D92" s="271"/>
      <c r="E92" s="271"/>
      <c r="F92" s="290" t="s">
        <v>6043</v>
      </c>
      <c r="G92" s="289"/>
      <c r="H92" s="271" t="s">
        <v>6076</v>
      </c>
      <c r="I92" s="271" t="s">
        <v>6077</v>
      </c>
      <c r="J92" s="271"/>
      <c r="K92" s="282"/>
    </row>
    <row r="93" spans="2:11" ht="15" customHeight="1">
      <c r="B93" s="291"/>
      <c r="C93" s="271" t="s">
        <v>6078</v>
      </c>
      <c r="D93" s="271"/>
      <c r="E93" s="271"/>
      <c r="F93" s="290" t="s">
        <v>6043</v>
      </c>
      <c r="G93" s="289"/>
      <c r="H93" s="271" t="s">
        <v>6078</v>
      </c>
      <c r="I93" s="271" t="s">
        <v>6077</v>
      </c>
      <c r="J93" s="271"/>
      <c r="K93" s="282"/>
    </row>
    <row r="94" spans="2:11" ht="15" customHeight="1">
      <c r="B94" s="291"/>
      <c r="C94" s="271" t="s">
        <v>38</v>
      </c>
      <c r="D94" s="271"/>
      <c r="E94" s="271"/>
      <c r="F94" s="290" t="s">
        <v>6043</v>
      </c>
      <c r="G94" s="289"/>
      <c r="H94" s="271" t="s">
        <v>6079</v>
      </c>
      <c r="I94" s="271" t="s">
        <v>6077</v>
      </c>
      <c r="J94" s="271"/>
      <c r="K94" s="282"/>
    </row>
    <row r="95" spans="2:11" ht="15" customHeight="1">
      <c r="B95" s="291"/>
      <c r="C95" s="271" t="s">
        <v>48</v>
      </c>
      <c r="D95" s="271"/>
      <c r="E95" s="271"/>
      <c r="F95" s="290" t="s">
        <v>6043</v>
      </c>
      <c r="G95" s="289"/>
      <c r="H95" s="271" t="s">
        <v>6080</v>
      </c>
      <c r="I95" s="271" t="s">
        <v>6077</v>
      </c>
      <c r="J95" s="271"/>
      <c r="K95" s="282"/>
    </row>
    <row r="96" spans="2:11" ht="15" customHeight="1">
      <c r="B96" s="294"/>
      <c r="C96" s="295"/>
      <c r="D96" s="295"/>
      <c r="E96" s="295"/>
      <c r="F96" s="295"/>
      <c r="G96" s="295"/>
      <c r="H96" s="295"/>
      <c r="I96" s="295"/>
      <c r="J96" s="295"/>
      <c r="K96" s="296"/>
    </row>
    <row r="97" spans="2:11" ht="18.75" customHeight="1">
      <c r="B97" s="297"/>
      <c r="C97" s="298"/>
      <c r="D97" s="298"/>
      <c r="E97" s="298"/>
      <c r="F97" s="298"/>
      <c r="G97" s="298"/>
      <c r="H97" s="298"/>
      <c r="I97" s="298"/>
      <c r="J97" s="298"/>
      <c r="K97" s="297"/>
    </row>
    <row r="98" spans="2:11" ht="18.75" customHeight="1">
      <c r="B98" s="277"/>
      <c r="C98" s="277"/>
      <c r="D98" s="277"/>
      <c r="E98" s="277"/>
      <c r="F98" s="277"/>
      <c r="G98" s="277"/>
      <c r="H98" s="277"/>
      <c r="I98" s="277"/>
      <c r="J98" s="277"/>
      <c r="K98" s="277"/>
    </row>
    <row r="99" spans="2:11" ht="7.5" customHeight="1">
      <c r="B99" s="278"/>
      <c r="C99" s="279"/>
      <c r="D99" s="279"/>
      <c r="E99" s="279"/>
      <c r="F99" s="279"/>
      <c r="G99" s="279"/>
      <c r="H99" s="279"/>
      <c r="I99" s="279"/>
      <c r="J99" s="279"/>
      <c r="K99" s="280"/>
    </row>
    <row r="100" spans="2:11" ht="45" customHeight="1">
      <c r="B100" s="281"/>
      <c r="C100" s="386" t="s">
        <v>6081</v>
      </c>
      <c r="D100" s="386"/>
      <c r="E100" s="386"/>
      <c r="F100" s="386"/>
      <c r="G100" s="386"/>
      <c r="H100" s="386"/>
      <c r="I100" s="386"/>
      <c r="J100" s="386"/>
      <c r="K100" s="282"/>
    </row>
    <row r="101" spans="2:11" ht="17.25" customHeight="1">
      <c r="B101" s="281"/>
      <c r="C101" s="283" t="s">
        <v>6037</v>
      </c>
      <c r="D101" s="283"/>
      <c r="E101" s="283"/>
      <c r="F101" s="283" t="s">
        <v>6038</v>
      </c>
      <c r="G101" s="284"/>
      <c r="H101" s="283" t="s">
        <v>171</v>
      </c>
      <c r="I101" s="283" t="s">
        <v>57</v>
      </c>
      <c r="J101" s="283" t="s">
        <v>6039</v>
      </c>
      <c r="K101" s="282"/>
    </row>
    <row r="102" spans="2:11" ht="17.25" customHeight="1">
      <c r="B102" s="281"/>
      <c r="C102" s="285" t="s">
        <v>6040</v>
      </c>
      <c r="D102" s="285"/>
      <c r="E102" s="285"/>
      <c r="F102" s="286" t="s">
        <v>6041</v>
      </c>
      <c r="G102" s="287"/>
      <c r="H102" s="285"/>
      <c r="I102" s="285"/>
      <c r="J102" s="285" t="s">
        <v>6042</v>
      </c>
      <c r="K102" s="282"/>
    </row>
    <row r="103" spans="2:11" ht="5.25" customHeight="1">
      <c r="B103" s="281"/>
      <c r="C103" s="283"/>
      <c r="D103" s="283"/>
      <c r="E103" s="283"/>
      <c r="F103" s="283"/>
      <c r="G103" s="299"/>
      <c r="H103" s="283"/>
      <c r="I103" s="283"/>
      <c r="J103" s="283"/>
      <c r="K103" s="282"/>
    </row>
    <row r="104" spans="2:11" ht="15" customHeight="1">
      <c r="B104" s="281"/>
      <c r="C104" s="271" t="s">
        <v>53</v>
      </c>
      <c r="D104" s="288"/>
      <c r="E104" s="288"/>
      <c r="F104" s="290" t="s">
        <v>6043</v>
      </c>
      <c r="G104" s="299"/>
      <c r="H104" s="271" t="s">
        <v>6082</v>
      </c>
      <c r="I104" s="271" t="s">
        <v>6045</v>
      </c>
      <c r="J104" s="271">
        <v>20</v>
      </c>
      <c r="K104" s="282"/>
    </row>
    <row r="105" spans="2:11" ht="15" customHeight="1">
      <c r="B105" s="281"/>
      <c r="C105" s="271" t="s">
        <v>6046</v>
      </c>
      <c r="D105" s="271"/>
      <c r="E105" s="271"/>
      <c r="F105" s="290" t="s">
        <v>6043</v>
      </c>
      <c r="G105" s="271"/>
      <c r="H105" s="271" t="s">
        <v>6082</v>
      </c>
      <c r="I105" s="271" t="s">
        <v>6045</v>
      </c>
      <c r="J105" s="271">
        <v>120</v>
      </c>
      <c r="K105" s="282"/>
    </row>
    <row r="106" spans="2:11" ht="15" customHeight="1">
      <c r="B106" s="291"/>
      <c r="C106" s="271" t="s">
        <v>6048</v>
      </c>
      <c r="D106" s="271"/>
      <c r="E106" s="271"/>
      <c r="F106" s="290" t="s">
        <v>6049</v>
      </c>
      <c r="G106" s="271"/>
      <c r="H106" s="271" t="s">
        <v>6082</v>
      </c>
      <c r="I106" s="271" t="s">
        <v>6045</v>
      </c>
      <c r="J106" s="271">
        <v>50</v>
      </c>
      <c r="K106" s="282"/>
    </row>
    <row r="107" spans="2:11" ht="15" customHeight="1">
      <c r="B107" s="291"/>
      <c r="C107" s="271" t="s">
        <v>6051</v>
      </c>
      <c r="D107" s="271"/>
      <c r="E107" s="271"/>
      <c r="F107" s="290" t="s">
        <v>6043</v>
      </c>
      <c r="G107" s="271"/>
      <c r="H107" s="271" t="s">
        <v>6082</v>
      </c>
      <c r="I107" s="271" t="s">
        <v>6053</v>
      </c>
      <c r="J107" s="271"/>
      <c r="K107" s="282"/>
    </row>
    <row r="108" spans="2:11" ht="15" customHeight="1">
      <c r="B108" s="291"/>
      <c r="C108" s="271" t="s">
        <v>6062</v>
      </c>
      <c r="D108" s="271"/>
      <c r="E108" s="271"/>
      <c r="F108" s="290" t="s">
        <v>6049</v>
      </c>
      <c r="G108" s="271"/>
      <c r="H108" s="271" t="s">
        <v>6082</v>
      </c>
      <c r="I108" s="271" t="s">
        <v>6045</v>
      </c>
      <c r="J108" s="271">
        <v>50</v>
      </c>
      <c r="K108" s="282"/>
    </row>
    <row r="109" spans="2:11" ht="15" customHeight="1">
      <c r="B109" s="291"/>
      <c r="C109" s="271" t="s">
        <v>6070</v>
      </c>
      <c r="D109" s="271"/>
      <c r="E109" s="271"/>
      <c r="F109" s="290" t="s">
        <v>6049</v>
      </c>
      <c r="G109" s="271"/>
      <c r="H109" s="271" t="s">
        <v>6082</v>
      </c>
      <c r="I109" s="271" t="s">
        <v>6045</v>
      </c>
      <c r="J109" s="271">
        <v>50</v>
      </c>
      <c r="K109" s="282"/>
    </row>
    <row r="110" spans="2:11" ht="15" customHeight="1">
      <c r="B110" s="291"/>
      <c r="C110" s="271" t="s">
        <v>6068</v>
      </c>
      <c r="D110" s="271"/>
      <c r="E110" s="271"/>
      <c r="F110" s="290" t="s">
        <v>6049</v>
      </c>
      <c r="G110" s="271"/>
      <c r="H110" s="271" t="s">
        <v>6082</v>
      </c>
      <c r="I110" s="271" t="s">
        <v>6045</v>
      </c>
      <c r="J110" s="271">
        <v>50</v>
      </c>
      <c r="K110" s="282"/>
    </row>
    <row r="111" spans="2:11" ht="15" customHeight="1">
      <c r="B111" s="291"/>
      <c r="C111" s="271" t="s">
        <v>53</v>
      </c>
      <c r="D111" s="271"/>
      <c r="E111" s="271"/>
      <c r="F111" s="290" t="s">
        <v>6043</v>
      </c>
      <c r="G111" s="271"/>
      <c r="H111" s="271" t="s">
        <v>6083</v>
      </c>
      <c r="I111" s="271" t="s">
        <v>6045</v>
      </c>
      <c r="J111" s="271">
        <v>20</v>
      </c>
      <c r="K111" s="282"/>
    </row>
    <row r="112" spans="2:11" ht="15" customHeight="1">
      <c r="B112" s="291"/>
      <c r="C112" s="271" t="s">
        <v>6084</v>
      </c>
      <c r="D112" s="271"/>
      <c r="E112" s="271"/>
      <c r="F112" s="290" t="s">
        <v>6043</v>
      </c>
      <c r="G112" s="271"/>
      <c r="H112" s="271" t="s">
        <v>6085</v>
      </c>
      <c r="I112" s="271" t="s">
        <v>6045</v>
      </c>
      <c r="J112" s="271">
        <v>120</v>
      </c>
      <c r="K112" s="282"/>
    </row>
    <row r="113" spans="2:11" ht="15" customHeight="1">
      <c r="B113" s="291"/>
      <c r="C113" s="271" t="s">
        <v>38</v>
      </c>
      <c r="D113" s="271"/>
      <c r="E113" s="271"/>
      <c r="F113" s="290" t="s">
        <v>6043</v>
      </c>
      <c r="G113" s="271"/>
      <c r="H113" s="271" t="s">
        <v>6086</v>
      </c>
      <c r="I113" s="271" t="s">
        <v>6077</v>
      </c>
      <c r="J113" s="271"/>
      <c r="K113" s="282"/>
    </row>
    <row r="114" spans="2:11" ht="15" customHeight="1">
      <c r="B114" s="291"/>
      <c r="C114" s="271" t="s">
        <v>48</v>
      </c>
      <c r="D114" s="271"/>
      <c r="E114" s="271"/>
      <c r="F114" s="290" t="s">
        <v>6043</v>
      </c>
      <c r="G114" s="271"/>
      <c r="H114" s="271" t="s">
        <v>6087</v>
      </c>
      <c r="I114" s="271" t="s">
        <v>6077</v>
      </c>
      <c r="J114" s="271"/>
      <c r="K114" s="282"/>
    </row>
    <row r="115" spans="2:11" ht="15" customHeight="1">
      <c r="B115" s="291"/>
      <c r="C115" s="271" t="s">
        <v>57</v>
      </c>
      <c r="D115" s="271"/>
      <c r="E115" s="271"/>
      <c r="F115" s="290" t="s">
        <v>6043</v>
      </c>
      <c r="G115" s="271"/>
      <c r="H115" s="271" t="s">
        <v>6088</v>
      </c>
      <c r="I115" s="271" t="s">
        <v>6089</v>
      </c>
      <c r="J115" s="271"/>
      <c r="K115" s="282"/>
    </row>
    <row r="116" spans="2:11" ht="15" customHeight="1">
      <c r="B116" s="294"/>
      <c r="C116" s="300"/>
      <c r="D116" s="300"/>
      <c r="E116" s="300"/>
      <c r="F116" s="300"/>
      <c r="G116" s="300"/>
      <c r="H116" s="300"/>
      <c r="I116" s="300"/>
      <c r="J116" s="300"/>
      <c r="K116" s="296"/>
    </row>
    <row r="117" spans="2:11" ht="18.75" customHeight="1">
      <c r="B117" s="301"/>
      <c r="C117" s="267"/>
      <c r="D117" s="267"/>
      <c r="E117" s="267"/>
      <c r="F117" s="302"/>
      <c r="G117" s="267"/>
      <c r="H117" s="267"/>
      <c r="I117" s="267"/>
      <c r="J117" s="267"/>
      <c r="K117" s="301"/>
    </row>
    <row r="118" spans="2:11" ht="18.75" customHeight="1">
      <c r="B118" s="277"/>
      <c r="C118" s="277"/>
      <c r="D118" s="277"/>
      <c r="E118" s="277"/>
      <c r="F118" s="277"/>
      <c r="G118" s="277"/>
      <c r="H118" s="277"/>
      <c r="I118" s="277"/>
      <c r="J118" s="277"/>
      <c r="K118" s="277"/>
    </row>
    <row r="119" spans="2:11" ht="7.5" customHeight="1">
      <c r="B119" s="303"/>
      <c r="C119" s="304"/>
      <c r="D119" s="304"/>
      <c r="E119" s="304"/>
      <c r="F119" s="304"/>
      <c r="G119" s="304"/>
      <c r="H119" s="304"/>
      <c r="I119" s="304"/>
      <c r="J119" s="304"/>
      <c r="K119" s="305"/>
    </row>
    <row r="120" spans="2:11" ht="45" customHeight="1">
      <c r="B120" s="306"/>
      <c r="C120" s="381" t="s">
        <v>6090</v>
      </c>
      <c r="D120" s="381"/>
      <c r="E120" s="381"/>
      <c r="F120" s="381"/>
      <c r="G120" s="381"/>
      <c r="H120" s="381"/>
      <c r="I120" s="381"/>
      <c r="J120" s="381"/>
      <c r="K120" s="307"/>
    </row>
    <row r="121" spans="2:11" ht="17.25" customHeight="1">
      <c r="B121" s="308"/>
      <c r="C121" s="283" t="s">
        <v>6037</v>
      </c>
      <c r="D121" s="283"/>
      <c r="E121" s="283"/>
      <c r="F121" s="283" t="s">
        <v>6038</v>
      </c>
      <c r="G121" s="284"/>
      <c r="H121" s="283" t="s">
        <v>171</v>
      </c>
      <c r="I121" s="283" t="s">
        <v>57</v>
      </c>
      <c r="J121" s="283" t="s">
        <v>6039</v>
      </c>
      <c r="K121" s="309"/>
    </row>
    <row r="122" spans="2:11" ht="17.25" customHeight="1">
      <c r="B122" s="308"/>
      <c r="C122" s="285" t="s">
        <v>6040</v>
      </c>
      <c r="D122" s="285"/>
      <c r="E122" s="285"/>
      <c r="F122" s="286" t="s">
        <v>6041</v>
      </c>
      <c r="G122" s="287"/>
      <c r="H122" s="285"/>
      <c r="I122" s="285"/>
      <c r="J122" s="285" t="s">
        <v>6042</v>
      </c>
      <c r="K122" s="309"/>
    </row>
    <row r="123" spans="2:11" ht="5.25" customHeight="1">
      <c r="B123" s="310"/>
      <c r="C123" s="288"/>
      <c r="D123" s="288"/>
      <c r="E123" s="288"/>
      <c r="F123" s="288"/>
      <c r="G123" s="271"/>
      <c r="H123" s="288"/>
      <c r="I123" s="288"/>
      <c r="J123" s="288"/>
      <c r="K123" s="311"/>
    </row>
    <row r="124" spans="2:11" ht="15" customHeight="1">
      <c r="B124" s="310"/>
      <c r="C124" s="271" t="s">
        <v>6046</v>
      </c>
      <c r="D124" s="288"/>
      <c r="E124" s="288"/>
      <c r="F124" s="290" t="s">
        <v>6043</v>
      </c>
      <c r="G124" s="271"/>
      <c r="H124" s="271" t="s">
        <v>6082</v>
      </c>
      <c r="I124" s="271" t="s">
        <v>6045</v>
      </c>
      <c r="J124" s="271">
        <v>120</v>
      </c>
      <c r="K124" s="312"/>
    </row>
    <row r="125" spans="2:11" ht="15" customHeight="1">
      <c r="B125" s="310"/>
      <c r="C125" s="271" t="s">
        <v>6091</v>
      </c>
      <c r="D125" s="271"/>
      <c r="E125" s="271"/>
      <c r="F125" s="290" t="s">
        <v>6043</v>
      </c>
      <c r="G125" s="271"/>
      <c r="H125" s="271" t="s">
        <v>6092</v>
      </c>
      <c r="I125" s="271" t="s">
        <v>6045</v>
      </c>
      <c r="J125" s="271" t="s">
        <v>6093</v>
      </c>
      <c r="K125" s="312"/>
    </row>
    <row r="126" spans="2:11" ht="15" customHeight="1">
      <c r="B126" s="310"/>
      <c r="C126" s="271" t="s">
        <v>5992</v>
      </c>
      <c r="D126" s="271"/>
      <c r="E126" s="271"/>
      <c r="F126" s="290" t="s">
        <v>6043</v>
      </c>
      <c r="G126" s="271"/>
      <c r="H126" s="271" t="s">
        <v>6094</v>
      </c>
      <c r="I126" s="271" t="s">
        <v>6045</v>
      </c>
      <c r="J126" s="271" t="s">
        <v>6093</v>
      </c>
      <c r="K126" s="312"/>
    </row>
    <row r="127" spans="2:11" ht="15" customHeight="1">
      <c r="B127" s="310"/>
      <c r="C127" s="271" t="s">
        <v>6054</v>
      </c>
      <c r="D127" s="271"/>
      <c r="E127" s="271"/>
      <c r="F127" s="290" t="s">
        <v>6049</v>
      </c>
      <c r="G127" s="271"/>
      <c r="H127" s="271" t="s">
        <v>6055</v>
      </c>
      <c r="I127" s="271" t="s">
        <v>6045</v>
      </c>
      <c r="J127" s="271">
        <v>15</v>
      </c>
      <c r="K127" s="312"/>
    </row>
    <row r="128" spans="2:11" ht="15" customHeight="1">
      <c r="B128" s="310"/>
      <c r="C128" s="292" t="s">
        <v>6056</v>
      </c>
      <c r="D128" s="292"/>
      <c r="E128" s="292"/>
      <c r="F128" s="293" t="s">
        <v>6049</v>
      </c>
      <c r="G128" s="292"/>
      <c r="H128" s="292" t="s">
        <v>6057</v>
      </c>
      <c r="I128" s="292" t="s">
        <v>6045</v>
      </c>
      <c r="J128" s="292">
        <v>15</v>
      </c>
      <c r="K128" s="312"/>
    </row>
    <row r="129" spans="2:11" ht="15" customHeight="1">
      <c r="B129" s="310"/>
      <c r="C129" s="292" t="s">
        <v>6058</v>
      </c>
      <c r="D129" s="292"/>
      <c r="E129" s="292"/>
      <c r="F129" s="293" t="s">
        <v>6049</v>
      </c>
      <c r="G129" s="292"/>
      <c r="H129" s="292" t="s">
        <v>6059</v>
      </c>
      <c r="I129" s="292" t="s">
        <v>6045</v>
      </c>
      <c r="J129" s="292">
        <v>20</v>
      </c>
      <c r="K129" s="312"/>
    </row>
    <row r="130" spans="2:11" ht="15" customHeight="1">
      <c r="B130" s="310"/>
      <c r="C130" s="292" t="s">
        <v>6060</v>
      </c>
      <c r="D130" s="292"/>
      <c r="E130" s="292"/>
      <c r="F130" s="293" t="s">
        <v>6049</v>
      </c>
      <c r="G130" s="292"/>
      <c r="H130" s="292" t="s">
        <v>6061</v>
      </c>
      <c r="I130" s="292" t="s">
        <v>6045</v>
      </c>
      <c r="J130" s="292">
        <v>20</v>
      </c>
      <c r="K130" s="312"/>
    </row>
    <row r="131" spans="2:11" ht="15" customHeight="1">
      <c r="B131" s="310"/>
      <c r="C131" s="271" t="s">
        <v>6048</v>
      </c>
      <c r="D131" s="271"/>
      <c r="E131" s="271"/>
      <c r="F131" s="290" t="s">
        <v>6049</v>
      </c>
      <c r="G131" s="271"/>
      <c r="H131" s="271" t="s">
        <v>6082</v>
      </c>
      <c r="I131" s="271" t="s">
        <v>6045</v>
      </c>
      <c r="J131" s="271">
        <v>50</v>
      </c>
      <c r="K131" s="312"/>
    </row>
    <row r="132" spans="2:11" ht="15" customHeight="1">
      <c r="B132" s="310"/>
      <c r="C132" s="271" t="s">
        <v>6062</v>
      </c>
      <c r="D132" s="271"/>
      <c r="E132" s="271"/>
      <c r="F132" s="290" t="s">
        <v>6049</v>
      </c>
      <c r="G132" s="271"/>
      <c r="H132" s="271" t="s">
        <v>6082</v>
      </c>
      <c r="I132" s="271" t="s">
        <v>6045</v>
      </c>
      <c r="J132" s="271">
        <v>50</v>
      </c>
      <c r="K132" s="312"/>
    </row>
    <row r="133" spans="2:11" ht="15" customHeight="1">
      <c r="B133" s="310"/>
      <c r="C133" s="271" t="s">
        <v>6068</v>
      </c>
      <c r="D133" s="271"/>
      <c r="E133" s="271"/>
      <c r="F133" s="290" t="s">
        <v>6049</v>
      </c>
      <c r="G133" s="271"/>
      <c r="H133" s="271" t="s">
        <v>6082</v>
      </c>
      <c r="I133" s="271" t="s">
        <v>6045</v>
      </c>
      <c r="J133" s="271">
        <v>50</v>
      </c>
      <c r="K133" s="312"/>
    </row>
    <row r="134" spans="2:11" ht="15" customHeight="1">
      <c r="B134" s="310"/>
      <c r="C134" s="271" t="s">
        <v>6070</v>
      </c>
      <c r="D134" s="271"/>
      <c r="E134" s="271"/>
      <c r="F134" s="290" t="s">
        <v>6049</v>
      </c>
      <c r="G134" s="271"/>
      <c r="H134" s="271" t="s">
        <v>6082</v>
      </c>
      <c r="I134" s="271" t="s">
        <v>6045</v>
      </c>
      <c r="J134" s="271">
        <v>50</v>
      </c>
      <c r="K134" s="312"/>
    </row>
    <row r="135" spans="2:11" ht="15" customHeight="1">
      <c r="B135" s="310"/>
      <c r="C135" s="271" t="s">
        <v>176</v>
      </c>
      <c r="D135" s="271"/>
      <c r="E135" s="271"/>
      <c r="F135" s="290" t="s">
        <v>6049</v>
      </c>
      <c r="G135" s="271"/>
      <c r="H135" s="271" t="s">
        <v>6095</v>
      </c>
      <c r="I135" s="271" t="s">
        <v>6045</v>
      </c>
      <c r="J135" s="271">
        <v>255</v>
      </c>
      <c r="K135" s="312"/>
    </row>
    <row r="136" spans="2:11" ht="15" customHeight="1">
      <c r="B136" s="310"/>
      <c r="C136" s="271" t="s">
        <v>6072</v>
      </c>
      <c r="D136" s="271"/>
      <c r="E136" s="271"/>
      <c r="F136" s="290" t="s">
        <v>6043</v>
      </c>
      <c r="G136" s="271"/>
      <c r="H136" s="271" t="s">
        <v>6096</v>
      </c>
      <c r="I136" s="271" t="s">
        <v>6074</v>
      </c>
      <c r="J136" s="271"/>
      <c r="K136" s="312"/>
    </row>
    <row r="137" spans="2:11" ht="15" customHeight="1">
      <c r="B137" s="310"/>
      <c r="C137" s="271" t="s">
        <v>6075</v>
      </c>
      <c r="D137" s="271"/>
      <c r="E137" s="271"/>
      <c r="F137" s="290" t="s">
        <v>6043</v>
      </c>
      <c r="G137" s="271"/>
      <c r="H137" s="271" t="s">
        <v>6097</v>
      </c>
      <c r="I137" s="271" t="s">
        <v>6077</v>
      </c>
      <c r="J137" s="271"/>
      <c r="K137" s="312"/>
    </row>
    <row r="138" spans="2:11" ht="15" customHeight="1">
      <c r="B138" s="310"/>
      <c r="C138" s="271" t="s">
        <v>6078</v>
      </c>
      <c r="D138" s="271"/>
      <c r="E138" s="271"/>
      <c r="F138" s="290" t="s">
        <v>6043</v>
      </c>
      <c r="G138" s="271"/>
      <c r="H138" s="271" t="s">
        <v>6078</v>
      </c>
      <c r="I138" s="271" t="s">
        <v>6077</v>
      </c>
      <c r="J138" s="271"/>
      <c r="K138" s="312"/>
    </row>
    <row r="139" spans="2:11" ht="15" customHeight="1">
      <c r="B139" s="310"/>
      <c r="C139" s="271" t="s">
        <v>38</v>
      </c>
      <c r="D139" s="271"/>
      <c r="E139" s="271"/>
      <c r="F139" s="290" t="s">
        <v>6043</v>
      </c>
      <c r="G139" s="271"/>
      <c r="H139" s="271" t="s">
        <v>6098</v>
      </c>
      <c r="I139" s="271" t="s">
        <v>6077</v>
      </c>
      <c r="J139" s="271"/>
      <c r="K139" s="312"/>
    </row>
    <row r="140" spans="2:11" ht="15" customHeight="1">
      <c r="B140" s="310"/>
      <c r="C140" s="271" t="s">
        <v>6099</v>
      </c>
      <c r="D140" s="271"/>
      <c r="E140" s="271"/>
      <c r="F140" s="290" t="s">
        <v>6043</v>
      </c>
      <c r="G140" s="271"/>
      <c r="H140" s="271" t="s">
        <v>6100</v>
      </c>
      <c r="I140" s="271" t="s">
        <v>6077</v>
      </c>
      <c r="J140" s="271"/>
      <c r="K140" s="312"/>
    </row>
    <row r="141" spans="2:11" ht="15" customHeight="1">
      <c r="B141" s="313"/>
      <c r="C141" s="314"/>
      <c r="D141" s="314"/>
      <c r="E141" s="314"/>
      <c r="F141" s="314"/>
      <c r="G141" s="314"/>
      <c r="H141" s="314"/>
      <c r="I141" s="314"/>
      <c r="J141" s="314"/>
      <c r="K141" s="315"/>
    </row>
    <row r="142" spans="2:11" ht="18.75" customHeight="1">
      <c r="B142" s="267"/>
      <c r="C142" s="267"/>
      <c r="D142" s="267"/>
      <c r="E142" s="267"/>
      <c r="F142" s="302"/>
      <c r="G142" s="267"/>
      <c r="H142" s="267"/>
      <c r="I142" s="267"/>
      <c r="J142" s="267"/>
      <c r="K142" s="267"/>
    </row>
    <row r="143" spans="2:11" ht="18.75" customHeight="1">
      <c r="B143" s="277"/>
      <c r="C143" s="277"/>
      <c r="D143" s="277"/>
      <c r="E143" s="277"/>
      <c r="F143" s="277"/>
      <c r="G143" s="277"/>
      <c r="H143" s="277"/>
      <c r="I143" s="277"/>
      <c r="J143" s="277"/>
      <c r="K143" s="277"/>
    </row>
    <row r="144" spans="2:11" ht="7.5" customHeight="1">
      <c r="B144" s="278"/>
      <c r="C144" s="279"/>
      <c r="D144" s="279"/>
      <c r="E144" s="279"/>
      <c r="F144" s="279"/>
      <c r="G144" s="279"/>
      <c r="H144" s="279"/>
      <c r="I144" s="279"/>
      <c r="J144" s="279"/>
      <c r="K144" s="280"/>
    </row>
    <row r="145" spans="2:11" ht="45" customHeight="1">
      <c r="B145" s="281"/>
      <c r="C145" s="386" t="s">
        <v>6101</v>
      </c>
      <c r="D145" s="386"/>
      <c r="E145" s="386"/>
      <c r="F145" s="386"/>
      <c r="G145" s="386"/>
      <c r="H145" s="386"/>
      <c r="I145" s="386"/>
      <c r="J145" s="386"/>
      <c r="K145" s="282"/>
    </row>
    <row r="146" spans="2:11" ht="17.25" customHeight="1">
      <c r="B146" s="281"/>
      <c r="C146" s="283" t="s">
        <v>6037</v>
      </c>
      <c r="D146" s="283"/>
      <c r="E146" s="283"/>
      <c r="F146" s="283" t="s">
        <v>6038</v>
      </c>
      <c r="G146" s="284"/>
      <c r="H146" s="283" t="s">
        <v>171</v>
      </c>
      <c r="I146" s="283" t="s">
        <v>57</v>
      </c>
      <c r="J146" s="283" t="s">
        <v>6039</v>
      </c>
      <c r="K146" s="282"/>
    </row>
    <row r="147" spans="2:11" ht="17.25" customHeight="1">
      <c r="B147" s="281"/>
      <c r="C147" s="285" t="s">
        <v>6040</v>
      </c>
      <c r="D147" s="285"/>
      <c r="E147" s="285"/>
      <c r="F147" s="286" t="s">
        <v>6041</v>
      </c>
      <c r="G147" s="287"/>
      <c r="H147" s="285"/>
      <c r="I147" s="285"/>
      <c r="J147" s="285" t="s">
        <v>6042</v>
      </c>
      <c r="K147" s="282"/>
    </row>
    <row r="148" spans="2:11" ht="5.25" customHeight="1">
      <c r="B148" s="291"/>
      <c r="C148" s="288"/>
      <c r="D148" s="288"/>
      <c r="E148" s="288"/>
      <c r="F148" s="288"/>
      <c r="G148" s="289"/>
      <c r="H148" s="288"/>
      <c r="I148" s="288"/>
      <c r="J148" s="288"/>
      <c r="K148" s="312"/>
    </row>
    <row r="149" spans="2:11" ht="15" customHeight="1">
      <c r="B149" s="291"/>
      <c r="C149" s="316" t="s">
        <v>6046</v>
      </c>
      <c r="D149" s="271"/>
      <c r="E149" s="271"/>
      <c r="F149" s="317" t="s">
        <v>6043</v>
      </c>
      <c r="G149" s="271"/>
      <c r="H149" s="316" t="s">
        <v>6082</v>
      </c>
      <c r="I149" s="316" t="s">
        <v>6045</v>
      </c>
      <c r="J149" s="316">
        <v>120</v>
      </c>
      <c r="K149" s="312"/>
    </row>
    <row r="150" spans="2:11" ht="15" customHeight="1">
      <c r="B150" s="291"/>
      <c r="C150" s="316" t="s">
        <v>6091</v>
      </c>
      <c r="D150" s="271"/>
      <c r="E150" s="271"/>
      <c r="F150" s="317" t="s">
        <v>6043</v>
      </c>
      <c r="G150" s="271"/>
      <c r="H150" s="316" t="s">
        <v>6102</v>
      </c>
      <c r="I150" s="316" t="s">
        <v>6045</v>
      </c>
      <c r="J150" s="316" t="s">
        <v>6093</v>
      </c>
      <c r="K150" s="312"/>
    </row>
    <row r="151" spans="2:11" ht="15" customHeight="1">
      <c r="B151" s="291"/>
      <c r="C151" s="316" t="s">
        <v>5992</v>
      </c>
      <c r="D151" s="271"/>
      <c r="E151" s="271"/>
      <c r="F151" s="317" t="s">
        <v>6043</v>
      </c>
      <c r="G151" s="271"/>
      <c r="H151" s="316" t="s">
        <v>6103</v>
      </c>
      <c r="I151" s="316" t="s">
        <v>6045</v>
      </c>
      <c r="J151" s="316" t="s">
        <v>6093</v>
      </c>
      <c r="K151" s="312"/>
    </row>
    <row r="152" spans="2:11" ht="15" customHeight="1">
      <c r="B152" s="291"/>
      <c r="C152" s="316" t="s">
        <v>6048</v>
      </c>
      <c r="D152" s="271"/>
      <c r="E152" s="271"/>
      <c r="F152" s="317" t="s">
        <v>6049</v>
      </c>
      <c r="G152" s="271"/>
      <c r="H152" s="316" t="s">
        <v>6082</v>
      </c>
      <c r="I152" s="316" t="s">
        <v>6045</v>
      </c>
      <c r="J152" s="316">
        <v>50</v>
      </c>
      <c r="K152" s="312"/>
    </row>
    <row r="153" spans="2:11" ht="15" customHeight="1">
      <c r="B153" s="291"/>
      <c r="C153" s="316" t="s">
        <v>6051</v>
      </c>
      <c r="D153" s="271"/>
      <c r="E153" s="271"/>
      <c r="F153" s="317" t="s">
        <v>6043</v>
      </c>
      <c r="G153" s="271"/>
      <c r="H153" s="316" t="s">
        <v>6082</v>
      </c>
      <c r="I153" s="316" t="s">
        <v>6053</v>
      </c>
      <c r="J153" s="316"/>
      <c r="K153" s="312"/>
    </row>
    <row r="154" spans="2:11" ht="15" customHeight="1">
      <c r="B154" s="291"/>
      <c r="C154" s="316" t="s">
        <v>6062</v>
      </c>
      <c r="D154" s="271"/>
      <c r="E154" s="271"/>
      <c r="F154" s="317" t="s">
        <v>6049</v>
      </c>
      <c r="G154" s="271"/>
      <c r="H154" s="316" t="s">
        <v>6082</v>
      </c>
      <c r="I154" s="316" t="s">
        <v>6045</v>
      </c>
      <c r="J154" s="316">
        <v>50</v>
      </c>
      <c r="K154" s="312"/>
    </row>
    <row r="155" spans="2:11" ht="15" customHeight="1">
      <c r="B155" s="291"/>
      <c r="C155" s="316" t="s">
        <v>6070</v>
      </c>
      <c r="D155" s="271"/>
      <c r="E155" s="271"/>
      <c r="F155" s="317" t="s">
        <v>6049</v>
      </c>
      <c r="G155" s="271"/>
      <c r="H155" s="316" t="s">
        <v>6082</v>
      </c>
      <c r="I155" s="316" t="s">
        <v>6045</v>
      </c>
      <c r="J155" s="316">
        <v>50</v>
      </c>
      <c r="K155" s="312"/>
    </row>
    <row r="156" spans="2:11" ht="15" customHeight="1">
      <c r="B156" s="291"/>
      <c r="C156" s="316" t="s">
        <v>6068</v>
      </c>
      <c r="D156" s="271"/>
      <c r="E156" s="271"/>
      <c r="F156" s="317" t="s">
        <v>6049</v>
      </c>
      <c r="G156" s="271"/>
      <c r="H156" s="316" t="s">
        <v>6082</v>
      </c>
      <c r="I156" s="316" t="s">
        <v>6045</v>
      </c>
      <c r="J156" s="316">
        <v>50</v>
      </c>
      <c r="K156" s="312"/>
    </row>
    <row r="157" spans="2:11" ht="15" customHeight="1">
      <c r="B157" s="291"/>
      <c r="C157" s="316" t="s">
        <v>140</v>
      </c>
      <c r="D157" s="271"/>
      <c r="E157" s="271"/>
      <c r="F157" s="317" t="s">
        <v>6043</v>
      </c>
      <c r="G157" s="271"/>
      <c r="H157" s="316" t="s">
        <v>6104</v>
      </c>
      <c r="I157" s="316" t="s">
        <v>6045</v>
      </c>
      <c r="J157" s="316" t="s">
        <v>6105</v>
      </c>
      <c r="K157" s="312"/>
    </row>
    <row r="158" spans="2:11" ht="15" customHeight="1">
      <c r="B158" s="291"/>
      <c r="C158" s="316" t="s">
        <v>6106</v>
      </c>
      <c r="D158" s="271"/>
      <c r="E158" s="271"/>
      <c r="F158" s="317" t="s">
        <v>6043</v>
      </c>
      <c r="G158" s="271"/>
      <c r="H158" s="316" t="s">
        <v>6107</v>
      </c>
      <c r="I158" s="316" t="s">
        <v>6077</v>
      </c>
      <c r="J158" s="316"/>
      <c r="K158" s="312"/>
    </row>
    <row r="159" spans="2:11" ht="15" customHeight="1">
      <c r="B159" s="318"/>
      <c r="C159" s="300"/>
      <c r="D159" s="300"/>
      <c r="E159" s="300"/>
      <c r="F159" s="300"/>
      <c r="G159" s="300"/>
      <c r="H159" s="300"/>
      <c r="I159" s="300"/>
      <c r="J159" s="300"/>
      <c r="K159" s="319"/>
    </row>
    <row r="160" spans="2:11" ht="18.75" customHeight="1">
      <c r="B160" s="267"/>
      <c r="C160" s="271"/>
      <c r="D160" s="271"/>
      <c r="E160" s="271"/>
      <c r="F160" s="290"/>
      <c r="G160" s="271"/>
      <c r="H160" s="271"/>
      <c r="I160" s="271"/>
      <c r="J160" s="271"/>
      <c r="K160" s="267"/>
    </row>
    <row r="161" spans="2:11" ht="18.75" customHeight="1">
      <c r="B161" s="277"/>
      <c r="C161" s="277"/>
      <c r="D161" s="277"/>
      <c r="E161" s="277"/>
      <c r="F161" s="277"/>
      <c r="G161" s="277"/>
      <c r="H161" s="277"/>
      <c r="I161" s="277"/>
      <c r="J161" s="277"/>
      <c r="K161" s="277"/>
    </row>
    <row r="162" spans="2:11" ht="7.5" customHeight="1">
      <c r="B162" s="259"/>
      <c r="C162" s="260"/>
      <c r="D162" s="260"/>
      <c r="E162" s="260"/>
      <c r="F162" s="260"/>
      <c r="G162" s="260"/>
      <c r="H162" s="260"/>
      <c r="I162" s="260"/>
      <c r="J162" s="260"/>
      <c r="K162" s="261"/>
    </row>
    <row r="163" spans="2:11" ht="45" customHeight="1">
      <c r="B163" s="262"/>
      <c r="C163" s="381" t="s">
        <v>6108</v>
      </c>
      <c r="D163" s="381"/>
      <c r="E163" s="381"/>
      <c r="F163" s="381"/>
      <c r="G163" s="381"/>
      <c r="H163" s="381"/>
      <c r="I163" s="381"/>
      <c r="J163" s="381"/>
      <c r="K163" s="263"/>
    </row>
    <row r="164" spans="2:11" ht="17.25" customHeight="1">
      <c r="B164" s="262"/>
      <c r="C164" s="283" t="s">
        <v>6037</v>
      </c>
      <c r="D164" s="283"/>
      <c r="E164" s="283"/>
      <c r="F164" s="283" t="s">
        <v>6038</v>
      </c>
      <c r="G164" s="320"/>
      <c r="H164" s="321" t="s">
        <v>171</v>
      </c>
      <c r="I164" s="321" t="s">
        <v>57</v>
      </c>
      <c r="J164" s="283" t="s">
        <v>6039</v>
      </c>
      <c r="K164" s="263"/>
    </row>
    <row r="165" spans="2:11" ht="17.25" customHeight="1">
      <c r="B165" s="264"/>
      <c r="C165" s="285" t="s">
        <v>6040</v>
      </c>
      <c r="D165" s="285"/>
      <c r="E165" s="285"/>
      <c r="F165" s="286" t="s">
        <v>6041</v>
      </c>
      <c r="G165" s="322"/>
      <c r="H165" s="323"/>
      <c r="I165" s="323"/>
      <c r="J165" s="285" t="s">
        <v>6042</v>
      </c>
      <c r="K165" s="265"/>
    </row>
    <row r="166" spans="2:11" ht="5.25" customHeight="1">
      <c r="B166" s="291"/>
      <c r="C166" s="288"/>
      <c r="D166" s="288"/>
      <c r="E166" s="288"/>
      <c r="F166" s="288"/>
      <c r="G166" s="289"/>
      <c r="H166" s="288"/>
      <c r="I166" s="288"/>
      <c r="J166" s="288"/>
      <c r="K166" s="312"/>
    </row>
    <row r="167" spans="2:11" ht="15" customHeight="1">
      <c r="B167" s="291"/>
      <c r="C167" s="271" t="s">
        <v>6046</v>
      </c>
      <c r="D167" s="271"/>
      <c r="E167" s="271"/>
      <c r="F167" s="290" t="s">
        <v>6043</v>
      </c>
      <c r="G167" s="271"/>
      <c r="H167" s="271" t="s">
        <v>6082</v>
      </c>
      <c r="I167" s="271" t="s">
        <v>6045</v>
      </c>
      <c r="J167" s="271">
        <v>120</v>
      </c>
      <c r="K167" s="312"/>
    </row>
    <row r="168" spans="2:11" ht="15" customHeight="1">
      <c r="B168" s="291"/>
      <c r="C168" s="271" t="s">
        <v>6091</v>
      </c>
      <c r="D168" s="271"/>
      <c r="E168" s="271"/>
      <c r="F168" s="290" t="s">
        <v>6043</v>
      </c>
      <c r="G168" s="271"/>
      <c r="H168" s="271" t="s">
        <v>6092</v>
      </c>
      <c r="I168" s="271" t="s">
        <v>6045</v>
      </c>
      <c r="J168" s="271" t="s">
        <v>6093</v>
      </c>
      <c r="K168" s="312"/>
    </row>
    <row r="169" spans="2:11" ht="15" customHeight="1">
      <c r="B169" s="291"/>
      <c r="C169" s="271" t="s">
        <v>5992</v>
      </c>
      <c r="D169" s="271"/>
      <c r="E169" s="271"/>
      <c r="F169" s="290" t="s">
        <v>6043</v>
      </c>
      <c r="G169" s="271"/>
      <c r="H169" s="271" t="s">
        <v>6109</v>
      </c>
      <c r="I169" s="271" t="s">
        <v>6045</v>
      </c>
      <c r="J169" s="271" t="s">
        <v>6093</v>
      </c>
      <c r="K169" s="312"/>
    </row>
    <row r="170" spans="2:11" ht="15" customHeight="1">
      <c r="B170" s="291"/>
      <c r="C170" s="271" t="s">
        <v>6048</v>
      </c>
      <c r="D170" s="271"/>
      <c r="E170" s="271"/>
      <c r="F170" s="290" t="s">
        <v>6049</v>
      </c>
      <c r="G170" s="271"/>
      <c r="H170" s="271" t="s">
        <v>6109</v>
      </c>
      <c r="I170" s="271" t="s">
        <v>6045</v>
      </c>
      <c r="J170" s="271">
        <v>50</v>
      </c>
      <c r="K170" s="312"/>
    </row>
    <row r="171" spans="2:11" ht="15" customHeight="1">
      <c r="B171" s="291"/>
      <c r="C171" s="271" t="s">
        <v>6051</v>
      </c>
      <c r="D171" s="271"/>
      <c r="E171" s="271"/>
      <c r="F171" s="290" t="s">
        <v>6043</v>
      </c>
      <c r="G171" s="271"/>
      <c r="H171" s="271" t="s">
        <v>6109</v>
      </c>
      <c r="I171" s="271" t="s">
        <v>6053</v>
      </c>
      <c r="J171" s="271"/>
      <c r="K171" s="312"/>
    </row>
    <row r="172" spans="2:11" ht="15" customHeight="1">
      <c r="B172" s="291"/>
      <c r="C172" s="271" t="s">
        <v>6062</v>
      </c>
      <c r="D172" s="271"/>
      <c r="E172" s="271"/>
      <c r="F172" s="290" t="s">
        <v>6049</v>
      </c>
      <c r="G172" s="271"/>
      <c r="H172" s="271" t="s">
        <v>6109</v>
      </c>
      <c r="I172" s="271" t="s">
        <v>6045</v>
      </c>
      <c r="J172" s="271">
        <v>50</v>
      </c>
      <c r="K172" s="312"/>
    </row>
    <row r="173" spans="2:11" ht="15" customHeight="1">
      <c r="B173" s="291"/>
      <c r="C173" s="271" t="s">
        <v>6070</v>
      </c>
      <c r="D173" s="271"/>
      <c r="E173" s="271"/>
      <c r="F173" s="290" t="s">
        <v>6049</v>
      </c>
      <c r="G173" s="271"/>
      <c r="H173" s="271" t="s">
        <v>6109</v>
      </c>
      <c r="I173" s="271" t="s">
        <v>6045</v>
      </c>
      <c r="J173" s="271">
        <v>50</v>
      </c>
      <c r="K173" s="312"/>
    </row>
    <row r="174" spans="2:11" ht="15" customHeight="1">
      <c r="B174" s="291"/>
      <c r="C174" s="271" t="s">
        <v>6068</v>
      </c>
      <c r="D174" s="271"/>
      <c r="E174" s="271"/>
      <c r="F174" s="290" t="s">
        <v>6049</v>
      </c>
      <c r="G174" s="271"/>
      <c r="H174" s="271" t="s">
        <v>6109</v>
      </c>
      <c r="I174" s="271" t="s">
        <v>6045</v>
      </c>
      <c r="J174" s="271">
        <v>50</v>
      </c>
      <c r="K174" s="312"/>
    </row>
    <row r="175" spans="2:11" ht="15" customHeight="1">
      <c r="B175" s="291"/>
      <c r="C175" s="271" t="s">
        <v>170</v>
      </c>
      <c r="D175" s="271"/>
      <c r="E175" s="271"/>
      <c r="F175" s="290" t="s">
        <v>6043</v>
      </c>
      <c r="G175" s="271"/>
      <c r="H175" s="271" t="s">
        <v>6110</v>
      </c>
      <c r="I175" s="271" t="s">
        <v>6111</v>
      </c>
      <c r="J175" s="271"/>
      <c r="K175" s="312"/>
    </row>
    <row r="176" spans="2:11" ht="15" customHeight="1">
      <c r="B176" s="291"/>
      <c r="C176" s="271" t="s">
        <v>57</v>
      </c>
      <c r="D176" s="271"/>
      <c r="E176" s="271"/>
      <c r="F176" s="290" t="s">
        <v>6043</v>
      </c>
      <c r="G176" s="271"/>
      <c r="H176" s="271" t="s">
        <v>6112</v>
      </c>
      <c r="I176" s="271" t="s">
        <v>6113</v>
      </c>
      <c r="J176" s="271">
        <v>1</v>
      </c>
      <c r="K176" s="312"/>
    </row>
    <row r="177" spans="2:11" ht="15" customHeight="1">
      <c r="B177" s="291"/>
      <c r="C177" s="271" t="s">
        <v>53</v>
      </c>
      <c r="D177" s="271"/>
      <c r="E177" s="271"/>
      <c r="F177" s="290" t="s">
        <v>6043</v>
      </c>
      <c r="G177" s="271"/>
      <c r="H177" s="271" t="s">
        <v>6114</v>
      </c>
      <c r="I177" s="271" t="s">
        <v>6045</v>
      </c>
      <c r="J177" s="271">
        <v>20</v>
      </c>
      <c r="K177" s="312"/>
    </row>
    <row r="178" spans="2:11" ht="15" customHeight="1">
      <c r="B178" s="291"/>
      <c r="C178" s="271" t="s">
        <v>171</v>
      </c>
      <c r="D178" s="271"/>
      <c r="E178" s="271"/>
      <c r="F178" s="290" t="s">
        <v>6043</v>
      </c>
      <c r="G178" s="271"/>
      <c r="H178" s="271" t="s">
        <v>6115</v>
      </c>
      <c r="I178" s="271" t="s">
        <v>6045</v>
      </c>
      <c r="J178" s="271">
        <v>255</v>
      </c>
      <c r="K178" s="312"/>
    </row>
    <row r="179" spans="2:11" ht="15" customHeight="1">
      <c r="B179" s="291"/>
      <c r="C179" s="271" t="s">
        <v>172</v>
      </c>
      <c r="D179" s="271"/>
      <c r="E179" s="271"/>
      <c r="F179" s="290" t="s">
        <v>6043</v>
      </c>
      <c r="G179" s="271"/>
      <c r="H179" s="271" t="s">
        <v>6008</v>
      </c>
      <c r="I179" s="271" t="s">
        <v>6045</v>
      </c>
      <c r="J179" s="271">
        <v>10</v>
      </c>
      <c r="K179" s="312"/>
    </row>
    <row r="180" spans="2:11" ht="15" customHeight="1">
      <c r="B180" s="291"/>
      <c r="C180" s="271" t="s">
        <v>173</v>
      </c>
      <c r="D180" s="271"/>
      <c r="E180" s="271"/>
      <c r="F180" s="290" t="s">
        <v>6043</v>
      </c>
      <c r="G180" s="271"/>
      <c r="H180" s="271" t="s">
        <v>6116</v>
      </c>
      <c r="I180" s="271" t="s">
        <v>6077</v>
      </c>
      <c r="J180" s="271"/>
      <c r="K180" s="312"/>
    </row>
    <row r="181" spans="2:11" ht="15" customHeight="1">
      <c r="B181" s="291"/>
      <c r="C181" s="271" t="s">
        <v>6117</v>
      </c>
      <c r="D181" s="271"/>
      <c r="E181" s="271"/>
      <c r="F181" s="290" t="s">
        <v>6043</v>
      </c>
      <c r="G181" s="271"/>
      <c r="H181" s="271" t="s">
        <v>6118</v>
      </c>
      <c r="I181" s="271" t="s">
        <v>6077</v>
      </c>
      <c r="J181" s="271"/>
      <c r="K181" s="312"/>
    </row>
    <row r="182" spans="2:11" ht="15" customHeight="1">
      <c r="B182" s="291"/>
      <c r="C182" s="271" t="s">
        <v>6106</v>
      </c>
      <c r="D182" s="271"/>
      <c r="E182" s="271"/>
      <c r="F182" s="290" t="s">
        <v>6043</v>
      </c>
      <c r="G182" s="271"/>
      <c r="H182" s="271" t="s">
        <v>6119</v>
      </c>
      <c r="I182" s="271" t="s">
        <v>6077</v>
      </c>
      <c r="J182" s="271"/>
      <c r="K182" s="312"/>
    </row>
    <row r="183" spans="2:11" ht="15" customHeight="1">
      <c r="B183" s="291"/>
      <c r="C183" s="271" t="s">
        <v>175</v>
      </c>
      <c r="D183" s="271"/>
      <c r="E183" s="271"/>
      <c r="F183" s="290" t="s">
        <v>6049</v>
      </c>
      <c r="G183" s="271"/>
      <c r="H183" s="271" t="s">
        <v>6120</v>
      </c>
      <c r="I183" s="271" t="s">
        <v>6045</v>
      </c>
      <c r="J183" s="271">
        <v>50</v>
      </c>
      <c r="K183" s="312"/>
    </row>
    <row r="184" spans="2:11" ht="15" customHeight="1">
      <c r="B184" s="291"/>
      <c r="C184" s="271" t="s">
        <v>6121</v>
      </c>
      <c r="D184" s="271"/>
      <c r="E184" s="271"/>
      <c r="F184" s="290" t="s">
        <v>6049</v>
      </c>
      <c r="G184" s="271"/>
      <c r="H184" s="271" t="s">
        <v>6122</v>
      </c>
      <c r="I184" s="271" t="s">
        <v>6123</v>
      </c>
      <c r="J184" s="271"/>
      <c r="K184" s="312"/>
    </row>
    <row r="185" spans="2:11" ht="15" customHeight="1">
      <c r="B185" s="291"/>
      <c r="C185" s="271" t="s">
        <v>6124</v>
      </c>
      <c r="D185" s="271"/>
      <c r="E185" s="271"/>
      <c r="F185" s="290" t="s">
        <v>6049</v>
      </c>
      <c r="G185" s="271"/>
      <c r="H185" s="271" t="s">
        <v>6125</v>
      </c>
      <c r="I185" s="271" t="s">
        <v>6123</v>
      </c>
      <c r="J185" s="271"/>
      <c r="K185" s="312"/>
    </row>
    <row r="186" spans="2:11" ht="15" customHeight="1">
      <c r="B186" s="291"/>
      <c r="C186" s="271" t="s">
        <v>6126</v>
      </c>
      <c r="D186" s="271"/>
      <c r="E186" s="271"/>
      <c r="F186" s="290" t="s">
        <v>6049</v>
      </c>
      <c r="G186" s="271"/>
      <c r="H186" s="271" t="s">
        <v>6127</v>
      </c>
      <c r="I186" s="271" t="s">
        <v>6123</v>
      </c>
      <c r="J186" s="271"/>
      <c r="K186" s="312"/>
    </row>
    <row r="187" spans="2:11" ht="15" customHeight="1">
      <c r="B187" s="291"/>
      <c r="C187" s="324" t="s">
        <v>6128</v>
      </c>
      <c r="D187" s="271"/>
      <c r="E187" s="271"/>
      <c r="F187" s="290" t="s">
        <v>6049</v>
      </c>
      <c r="G187" s="271"/>
      <c r="H187" s="271" t="s">
        <v>6129</v>
      </c>
      <c r="I187" s="271" t="s">
        <v>6130</v>
      </c>
      <c r="J187" s="325" t="s">
        <v>6131</v>
      </c>
      <c r="K187" s="312"/>
    </row>
    <row r="188" spans="2:11" ht="15" customHeight="1">
      <c r="B188" s="291"/>
      <c r="C188" s="276" t="s">
        <v>42</v>
      </c>
      <c r="D188" s="271"/>
      <c r="E188" s="271"/>
      <c r="F188" s="290" t="s">
        <v>6043</v>
      </c>
      <c r="G188" s="271"/>
      <c r="H188" s="267" t="s">
        <v>6132</v>
      </c>
      <c r="I188" s="271" t="s">
        <v>6133</v>
      </c>
      <c r="J188" s="271"/>
      <c r="K188" s="312"/>
    </row>
    <row r="189" spans="2:11" ht="15" customHeight="1">
      <c r="B189" s="291"/>
      <c r="C189" s="276" t="s">
        <v>6134</v>
      </c>
      <c r="D189" s="271"/>
      <c r="E189" s="271"/>
      <c r="F189" s="290" t="s">
        <v>6043</v>
      </c>
      <c r="G189" s="271"/>
      <c r="H189" s="271" t="s">
        <v>6135</v>
      </c>
      <c r="I189" s="271" t="s">
        <v>6077</v>
      </c>
      <c r="J189" s="271"/>
      <c r="K189" s="312"/>
    </row>
    <row r="190" spans="2:11" ht="15" customHeight="1">
      <c r="B190" s="291"/>
      <c r="C190" s="276" t="s">
        <v>6136</v>
      </c>
      <c r="D190" s="271"/>
      <c r="E190" s="271"/>
      <c r="F190" s="290" t="s">
        <v>6043</v>
      </c>
      <c r="G190" s="271"/>
      <c r="H190" s="271" t="s">
        <v>6137</v>
      </c>
      <c r="I190" s="271" t="s">
        <v>6077</v>
      </c>
      <c r="J190" s="271"/>
      <c r="K190" s="312"/>
    </row>
    <row r="191" spans="2:11" ht="15" customHeight="1">
      <c r="B191" s="291"/>
      <c r="C191" s="276" t="s">
        <v>6138</v>
      </c>
      <c r="D191" s="271"/>
      <c r="E191" s="271"/>
      <c r="F191" s="290" t="s">
        <v>6049</v>
      </c>
      <c r="G191" s="271"/>
      <c r="H191" s="271" t="s">
        <v>6139</v>
      </c>
      <c r="I191" s="271" t="s">
        <v>6077</v>
      </c>
      <c r="J191" s="271"/>
      <c r="K191" s="312"/>
    </row>
    <row r="192" spans="2:11" ht="15" customHeight="1">
      <c r="B192" s="318"/>
      <c r="C192" s="326"/>
      <c r="D192" s="300"/>
      <c r="E192" s="300"/>
      <c r="F192" s="300"/>
      <c r="G192" s="300"/>
      <c r="H192" s="300"/>
      <c r="I192" s="300"/>
      <c r="J192" s="300"/>
      <c r="K192" s="319"/>
    </row>
    <row r="193" spans="2:11" ht="18.75" customHeight="1">
      <c r="B193" s="267"/>
      <c r="C193" s="271"/>
      <c r="D193" s="271"/>
      <c r="E193" s="271"/>
      <c r="F193" s="290"/>
      <c r="G193" s="271"/>
      <c r="H193" s="271"/>
      <c r="I193" s="271"/>
      <c r="J193" s="271"/>
      <c r="K193" s="267"/>
    </row>
    <row r="194" spans="2:11" ht="18.75" customHeight="1">
      <c r="B194" s="267"/>
      <c r="C194" s="271"/>
      <c r="D194" s="271"/>
      <c r="E194" s="271"/>
      <c r="F194" s="290"/>
      <c r="G194" s="271"/>
      <c r="H194" s="271"/>
      <c r="I194" s="271"/>
      <c r="J194" s="271"/>
      <c r="K194" s="267"/>
    </row>
    <row r="195" spans="2:11" ht="18.75" customHeight="1">
      <c r="B195" s="277"/>
      <c r="C195" s="277"/>
      <c r="D195" s="277"/>
      <c r="E195" s="277"/>
      <c r="F195" s="277"/>
      <c r="G195" s="277"/>
      <c r="H195" s="277"/>
      <c r="I195" s="277"/>
      <c r="J195" s="277"/>
      <c r="K195" s="277"/>
    </row>
    <row r="196" spans="2:11">
      <c r="B196" s="259"/>
      <c r="C196" s="260"/>
      <c r="D196" s="260"/>
      <c r="E196" s="260"/>
      <c r="F196" s="260"/>
      <c r="G196" s="260"/>
      <c r="H196" s="260"/>
      <c r="I196" s="260"/>
      <c r="J196" s="260"/>
      <c r="K196" s="261"/>
    </row>
    <row r="197" spans="2:11" ht="21">
      <c r="B197" s="262"/>
      <c r="C197" s="381" t="s">
        <v>6140</v>
      </c>
      <c r="D197" s="381"/>
      <c r="E197" s="381"/>
      <c r="F197" s="381"/>
      <c r="G197" s="381"/>
      <c r="H197" s="381"/>
      <c r="I197" s="381"/>
      <c r="J197" s="381"/>
      <c r="K197" s="263"/>
    </row>
    <row r="198" spans="2:11" ht="25.5" customHeight="1">
      <c r="B198" s="262"/>
      <c r="C198" s="327" t="s">
        <v>6141</v>
      </c>
      <c r="D198" s="327"/>
      <c r="E198" s="327"/>
      <c r="F198" s="327" t="s">
        <v>6142</v>
      </c>
      <c r="G198" s="328"/>
      <c r="H198" s="387" t="s">
        <v>6143</v>
      </c>
      <c r="I198" s="387"/>
      <c r="J198" s="387"/>
      <c r="K198" s="263"/>
    </row>
    <row r="199" spans="2:11" ht="5.25" customHeight="1">
      <c r="B199" s="291"/>
      <c r="C199" s="288"/>
      <c r="D199" s="288"/>
      <c r="E199" s="288"/>
      <c r="F199" s="288"/>
      <c r="G199" s="271"/>
      <c r="H199" s="288"/>
      <c r="I199" s="288"/>
      <c r="J199" s="288"/>
      <c r="K199" s="312"/>
    </row>
    <row r="200" spans="2:11" ht="15" customHeight="1">
      <c r="B200" s="291"/>
      <c r="C200" s="271" t="s">
        <v>6133</v>
      </c>
      <c r="D200" s="271"/>
      <c r="E200" s="271"/>
      <c r="F200" s="290" t="s">
        <v>43</v>
      </c>
      <c r="G200" s="271"/>
      <c r="H200" s="383" t="s">
        <v>6144</v>
      </c>
      <c r="I200" s="383"/>
      <c r="J200" s="383"/>
      <c r="K200" s="312"/>
    </row>
    <row r="201" spans="2:11" ht="15" customHeight="1">
      <c r="B201" s="291"/>
      <c r="C201" s="297"/>
      <c r="D201" s="271"/>
      <c r="E201" s="271"/>
      <c r="F201" s="290" t="s">
        <v>44</v>
      </c>
      <c r="G201" s="271"/>
      <c r="H201" s="383" t="s">
        <v>6145</v>
      </c>
      <c r="I201" s="383"/>
      <c r="J201" s="383"/>
      <c r="K201" s="312"/>
    </row>
    <row r="202" spans="2:11" ht="15" customHeight="1">
      <c r="B202" s="291"/>
      <c r="C202" s="297"/>
      <c r="D202" s="271"/>
      <c r="E202" s="271"/>
      <c r="F202" s="290" t="s">
        <v>47</v>
      </c>
      <c r="G202" s="271"/>
      <c r="H202" s="383" t="s">
        <v>6146</v>
      </c>
      <c r="I202" s="383"/>
      <c r="J202" s="383"/>
      <c r="K202" s="312"/>
    </row>
    <row r="203" spans="2:11" ht="15" customHeight="1">
      <c r="B203" s="291"/>
      <c r="C203" s="271"/>
      <c r="D203" s="271"/>
      <c r="E203" s="271"/>
      <c r="F203" s="290" t="s">
        <v>45</v>
      </c>
      <c r="G203" s="271"/>
      <c r="H203" s="383" t="s">
        <v>6147</v>
      </c>
      <c r="I203" s="383"/>
      <c r="J203" s="383"/>
      <c r="K203" s="312"/>
    </row>
    <row r="204" spans="2:11" ht="15" customHeight="1">
      <c r="B204" s="291"/>
      <c r="C204" s="271"/>
      <c r="D204" s="271"/>
      <c r="E204" s="271"/>
      <c r="F204" s="290" t="s">
        <v>46</v>
      </c>
      <c r="G204" s="271"/>
      <c r="H204" s="383" t="s">
        <v>6148</v>
      </c>
      <c r="I204" s="383"/>
      <c r="J204" s="383"/>
      <c r="K204" s="312"/>
    </row>
    <row r="205" spans="2:11" ht="15" customHeight="1">
      <c r="B205" s="291"/>
      <c r="C205" s="271"/>
      <c r="D205" s="271"/>
      <c r="E205" s="271"/>
      <c r="F205" s="290"/>
      <c r="G205" s="271"/>
      <c r="H205" s="271"/>
      <c r="I205" s="271"/>
      <c r="J205" s="271"/>
      <c r="K205" s="312"/>
    </row>
    <row r="206" spans="2:11" ht="15" customHeight="1">
      <c r="B206" s="291"/>
      <c r="C206" s="271" t="s">
        <v>6089</v>
      </c>
      <c r="D206" s="271"/>
      <c r="E206" s="271"/>
      <c r="F206" s="290" t="s">
        <v>79</v>
      </c>
      <c r="G206" s="271"/>
      <c r="H206" s="383" t="s">
        <v>6149</v>
      </c>
      <c r="I206" s="383"/>
      <c r="J206" s="383"/>
      <c r="K206" s="312"/>
    </row>
    <row r="207" spans="2:11" ht="15" customHeight="1">
      <c r="B207" s="291"/>
      <c r="C207" s="297"/>
      <c r="D207" s="271"/>
      <c r="E207" s="271"/>
      <c r="F207" s="290" t="s">
        <v>5987</v>
      </c>
      <c r="G207" s="271"/>
      <c r="H207" s="383" t="s">
        <v>5988</v>
      </c>
      <c r="I207" s="383"/>
      <c r="J207" s="383"/>
      <c r="K207" s="312"/>
    </row>
    <row r="208" spans="2:11" ht="15" customHeight="1">
      <c r="B208" s="291"/>
      <c r="C208" s="271"/>
      <c r="D208" s="271"/>
      <c r="E208" s="271"/>
      <c r="F208" s="290" t="s">
        <v>5985</v>
      </c>
      <c r="G208" s="271"/>
      <c r="H208" s="383" t="s">
        <v>6150</v>
      </c>
      <c r="I208" s="383"/>
      <c r="J208" s="383"/>
      <c r="K208" s="312"/>
    </row>
    <row r="209" spans="2:11" ht="15" customHeight="1">
      <c r="B209" s="329"/>
      <c r="C209" s="297"/>
      <c r="D209" s="297"/>
      <c r="E209" s="297"/>
      <c r="F209" s="290" t="s">
        <v>5989</v>
      </c>
      <c r="G209" s="276"/>
      <c r="H209" s="382" t="s">
        <v>5990</v>
      </c>
      <c r="I209" s="382"/>
      <c r="J209" s="382"/>
      <c r="K209" s="330"/>
    </row>
    <row r="210" spans="2:11" ht="15" customHeight="1">
      <c r="B210" s="329"/>
      <c r="C210" s="297"/>
      <c r="D210" s="297"/>
      <c r="E210" s="297"/>
      <c r="F210" s="290" t="s">
        <v>5991</v>
      </c>
      <c r="G210" s="276"/>
      <c r="H210" s="382" t="s">
        <v>6151</v>
      </c>
      <c r="I210" s="382"/>
      <c r="J210" s="382"/>
      <c r="K210" s="330"/>
    </row>
    <row r="211" spans="2:11" ht="15" customHeight="1">
      <c r="B211" s="329"/>
      <c r="C211" s="297"/>
      <c r="D211" s="297"/>
      <c r="E211" s="297"/>
      <c r="F211" s="331"/>
      <c r="G211" s="276"/>
      <c r="H211" s="332"/>
      <c r="I211" s="332"/>
      <c r="J211" s="332"/>
      <c r="K211" s="330"/>
    </row>
    <row r="212" spans="2:11" ht="15" customHeight="1">
      <c r="B212" s="329"/>
      <c r="C212" s="271" t="s">
        <v>6113</v>
      </c>
      <c r="D212" s="297"/>
      <c r="E212" s="297"/>
      <c r="F212" s="290">
        <v>1</v>
      </c>
      <c r="G212" s="276"/>
      <c r="H212" s="382" t="s">
        <v>6152</v>
      </c>
      <c r="I212" s="382"/>
      <c r="J212" s="382"/>
      <c r="K212" s="330"/>
    </row>
    <row r="213" spans="2:11" ht="15" customHeight="1">
      <c r="B213" s="329"/>
      <c r="C213" s="297"/>
      <c r="D213" s="297"/>
      <c r="E213" s="297"/>
      <c r="F213" s="290">
        <v>2</v>
      </c>
      <c r="G213" s="276"/>
      <c r="H213" s="382" t="s">
        <v>6153</v>
      </c>
      <c r="I213" s="382"/>
      <c r="J213" s="382"/>
      <c r="K213" s="330"/>
    </row>
    <row r="214" spans="2:11" ht="15" customHeight="1">
      <c r="B214" s="329"/>
      <c r="C214" s="297"/>
      <c r="D214" s="297"/>
      <c r="E214" s="297"/>
      <c r="F214" s="290">
        <v>3</v>
      </c>
      <c r="G214" s="276"/>
      <c r="H214" s="382" t="s">
        <v>6154</v>
      </c>
      <c r="I214" s="382"/>
      <c r="J214" s="382"/>
      <c r="K214" s="330"/>
    </row>
    <row r="215" spans="2:11" ht="15" customHeight="1">
      <c r="B215" s="329"/>
      <c r="C215" s="297"/>
      <c r="D215" s="297"/>
      <c r="E215" s="297"/>
      <c r="F215" s="290">
        <v>4</v>
      </c>
      <c r="G215" s="276"/>
      <c r="H215" s="382" t="s">
        <v>6155</v>
      </c>
      <c r="I215" s="382"/>
      <c r="J215" s="382"/>
      <c r="K215" s="330"/>
    </row>
    <row r="216" spans="2:11" ht="12.75" customHeight="1">
      <c r="B216" s="333"/>
      <c r="C216" s="334"/>
      <c r="D216" s="334"/>
      <c r="E216" s="334"/>
      <c r="F216" s="334"/>
      <c r="G216" s="334"/>
      <c r="H216" s="334"/>
      <c r="I216" s="334"/>
      <c r="J216" s="334"/>
      <c r="K216" s="335"/>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53"/>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81</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138</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ROUND(J101,2)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ROUND(SUM(BE101:BE1452), 2)</f>
        <v>0</v>
      </c>
      <c r="G30" s="42"/>
      <c r="H30" s="42"/>
      <c r="I30" s="119">
        <v>0.21</v>
      </c>
      <c r="J30" s="118">
        <f>ROUND(ROUND((SUM(BE101:BE1452)), 2)*I30, 2)</f>
        <v>0</v>
      </c>
      <c r="K30" s="45"/>
    </row>
    <row r="31" spans="2:11" s="1" customFormat="1" ht="14.45" customHeight="1">
      <c r="B31" s="41"/>
      <c r="C31" s="42"/>
      <c r="D31" s="42"/>
      <c r="E31" s="49" t="s">
        <v>44</v>
      </c>
      <c r="F31" s="118">
        <f>ROUND(SUM(BF101:BF1452), 2)</f>
        <v>0</v>
      </c>
      <c r="G31" s="42"/>
      <c r="H31" s="42"/>
      <c r="I31" s="119">
        <v>0.15</v>
      </c>
      <c r="J31" s="118">
        <f>ROUND(ROUND((SUM(BF101:BF1452)), 2)*I31, 2)</f>
        <v>0</v>
      </c>
      <c r="K31" s="45"/>
    </row>
    <row r="32" spans="2:11" s="1" customFormat="1" ht="14.45" hidden="1" customHeight="1">
      <c r="B32" s="41"/>
      <c r="C32" s="42"/>
      <c r="D32" s="42"/>
      <c r="E32" s="49" t="s">
        <v>45</v>
      </c>
      <c r="F32" s="118">
        <f>ROUND(SUM(BG101:BG1452), 2)</f>
        <v>0</v>
      </c>
      <c r="G32" s="42"/>
      <c r="H32" s="42"/>
      <c r="I32" s="119">
        <v>0.21</v>
      </c>
      <c r="J32" s="118">
        <v>0</v>
      </c>
      <c r="K32" s="45"/>
    </row>
    <row r="33" spans="2:11" s="1" customFormat="1" ht="14.45" hidden="1" customHeight="1">
      <c r="B33" s="41"/>
      <c r="C33" s="42"/>
      <c r="D33" s="42"/>
      <c r="E33" s="49" t="s">
        <v>46</v>
      </c>
      <c r="F33" s="118">
        <f>ROUND(SUM(BH101:BH1452), 2)</f>
        <v>0</v>
      </c>
      <c r="G33" s="42"/>
      <c r="H33" s="42"/>
      <c r="I33" s="119">
        <v>0.15</v>
      </c>
      <c r="J33" s="118">
        <v>0</v>
      </c>
      <c r="K33" s="45"/>
    </row>
    <row r="34" spans="2:11" s="1" customFormat="1" ht="14.45" hidden="1" customHeight="1">
      <c r="B34" s="41"/>
      <c r="C34" s="42"/>
      <c r="D34" s="42"/>
      <c r="E34" s="49" t="s">
        <v>47</v>
      </c>
      <c r="F34" s="118">
        <f>ROUND(SUM(BI101:BI1452),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01. SO 01 - Stavební práce</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J101</f>
        <v>0</v>
      </c>
      <c r="K56" s="45"/>
      <c r="AU56" s="24" t="s">
        <v>143</v>
      </c>
    </row>
    <row r="57" spans="2:47" s="7" customFormat="1" ht="24.95" customHeight="1">
      <c r="B57" s="135"/>
      <c r="C57" s="136"/>
      <c r="D57" s="137" t="s">
        <v>144</v>
      </c>
      <c r="E57" s="138"/>
      <c r="F57" s="138"/>
      <c r="G57" s="138"/>
      <c r="H57" s="138"/>
      <c r="I57" s="139"/>
      <c r="J57" s="140">
        <f>J102</f>
        <v>0</v>
      </c>
      <c r="K57" s="141"/>
    </row>
    <row r="58" spans="2:47" s="8" customFormat="1" ht="19.899999999999999" customHeight="1">
      <c r="B58" s="142"/>
      <c r="C58" s="143"/>
      <c r="D58" s="144" t="s">
        <v>145</v>
      </c>
      <c r="E58" s="145"/>
      <c r="F58" s="145"/>
      <c r="G58" s="145"/>
      <c r="H58" s="145"/>
      <c r="I58" s="146"/>
      <c r="J58" s="147">
        <f>J103</f>
        <v>0</v>
      </c>
      <c r="K58" s="148"/>
    </row>
    <row r="59" spans="2:47" s="8" customFormat="1" ht="19.899999999999999" customHeight="1">
      <c r="B59" s="142"/>
      <c r="C59" s="143"/>
      <c r="D59" s="144" t="s">
        <v>146</v>
      </c>
      <c r="E59" s="145"/>
      <c r="F59" s="145"/>
      <c r="G59" s="145"/>
      <c r="H59" s="145"/>
      <c r="I59" s="146"/>
      <c r="J59" s="147">
        <f>J107</f>
        <v>0</v>
      </c>
      <c r="K59" s="148"/>
    </row>
    <row r="60" spans="2:47" s="8" customFormat="1" ht="19.899999999999999" customHeight="1">
      <c r="B60" s="142"/>
      <c r="C60" s="143"/>
      <c r="D60" s="144" t="s">
        <v>147</v>
      </c>
      <c r="E60" s="145"/>
      <c r="F60" s="145"/>
      <c r="G60" s="145"/>
      <c r="H60" s="145"/>
      <c r="I60" s="146"/>
      <c r="J60" s="147">
        <f>J248</f>
        <v>0</v>
      </c>
      <c r="K60" s="148"/>
    </row>
    <row r="61" spans="2:47" s="8" customFormat="1" ht="19.899999999999999" customHeight="1">
      <c r="B61" s="142"/>
      <c r="C61" s="143"/>
      <c r="D61" s="144" t="s">
        <v>148</v>
      </c>
      <c r="E61" s="145"/>
      <c r="F61" s="145"/>
      <c r="G61" s="145"/>
      <c r="H61" s="145"/>
      <c r="I61" s="146"/>
      <c r="J61" s="147">
        <f>J324</f>
        <v>0</v>
      </c>
      <c r="K61" s="148"/>
    </row>
    <row r="62" spans="2:47" s="8" customFormat="1" ht="19.899999999999999" customHeight="1">
      <c r="B62" s="142"/>
      <c r="C62" s="143"/>
      <c r="D62" s="144" t="s">
        <v>149</v>
      </c>
      <c r="E62" s="145"/>
      <c r="F62" s="145"/>
      <c r="G62" s="145"/>
      <c r="H62" s="145"/>
      <c r="I62" s="146"/>
      <c r="J62" s="147">
        <f>J476</f>
        <v>0</v>
      </c>
      <c r="K62" s="148"/>
    </row>
    <row r="63" spans="2:47" s="8" customFormat="1" ht="14.85" customHeight="1">
      <c r="B63" s="142"/>
      <c r="C63" s="143"/>
      <c r="D63" s="144" t="s">
        <v>150</v>
      </c>
      <c r="E63" s="145"/>
      <c r="F63" s="145"/>
      <c r="G63" s="145"/>
      <c r="H63" s="145"/>
      <c r="I63" s="146"/>
      <c r="J63" s="147">
        <f>J477</f>
        <v>0</v>
      </c>
      <c r="K63" s="148"/>
    </row>
    <row r="64" spans="2:47" s="8" customFormat="1" ht="14.85" customHeight="1">
      <c r="B64" s="142"/>
      <c r="C64" s="143"/>
      <c r="D64" s="144" t="s">
        <v>151</v>
      </c>
      <c r="E64" s="145"/>
      <c r="F64" s="145"/>
      <c r="G64" s="145"/>
      <c r="H64" s="145"/>
      <c r="I64" s="146"/>
      <c r="J64" s="147">
        <f>J550</f>
        <v>0</v>
      </c>
      <c r="K64" s="148"/>
    </row>
    <row r="65" spans="2:11" s="8" customFormat="1" ht="14.85" customHeight="1">
      <c r="B65" s="142"/>
      <c r="C65" s="143"/>
      <c r="D65" s="144" t="s">
        <v>152</v>
      </c>
      <c r="E65" s="145"/>
      <c r="F65" s="145"/>
      <c r="G65" s="145"/>
      <c r="H65" s="145"/>
      <c r="I65" s="146"/>
      <c r="J65" s="147">
        <f>J1070</f>
        <v>0</v>
      </c>
      <c r="K65" s="148"/>
    </row>
    <row r="66" spans="2:11" s="8" customFormat="1" ht="19.899999999999999" customHeight="1">
      <c r="B66" s="142"/>
      <c r="C66" s="143"/>
      <c r="D66" s="144" t="s">
        <v>153</v>
      </c>
      <c r="E66" s="145"/>
      <c r="F66" s="145"/>
      <c r="G66" s="145"/>
      <c r="H66" s="145"/>
      <c r="I66" s="146"/>
      <c r="J66" s="147">
        <f>J1091</f>
        <v>0</v>
      </c>
      <c r="K66" s="148"/>
    </row>
    <row r="67" spans="2:11" s="7" customFormat="1" ht="24.95" customHeight="1">
      <c r="B67" s="135"/>
      <c r="C67" s="136"/>
      <c r="D67" s="137" t="s">
        <v>154</v>
      </c>
      <c r="E67" s="138"/>
      <c r="F67" s="138"/>
      <c r="G67" s="138"/>
      <c r="H67" s="138"/>
      <c r="I67" s="139"/>
      <c r="J67" s="140">
        <f>J1094</f>
        <v>0</v>
      </c>
      <c r="K67" s="141"/>
    </row>
    <row r="68" spans="2:11" s="8" customFormat="1" ht="19.899999999999999" customHeight="1">
      <c r="B68" s="142"/>
      <c r="C68" s="143"/>
      <c r="D68" s="144" t="s">
        <v>155</v>
      </c>
      <c r="E68" s="145"/>
      <c r="F68" s="145"/>
      <c r="G68" s="145"/>
      <c r="H68" s="145"/>
      <c r="I68" s="146"/>
      <c r="J68" s="147">
        <f>J1095</f>
        <v>0</v>
      </c>
      <c r="K68" s="148"/>
    </row>
    <row r="69" spans="2:11" s="8" customFormat="1" ht="19.899999999999999" customHeight="1">
      <c r="B69" s="142"/>
      <c r="C69" s="143"/>
      <c r="D69" s="144" t="s">
        <v>156</v>
      </c>
      <c r="E69" s="145"/>
      <c r="F69" s="145"/>
      <c r="G69" s="145"/>
      <c r="H69" s="145"/>
      <c r="I69" s="146"/>
      <c r="J69" s="147">
        <f>J1110</f>
        <v>0</v>
      </c>
      <c r="K69" s="148"/>
    </row>
    <row r="70" spans="2:11" s="8" customFormat="1" ht="19.899999999999999" customHeight="1">
      <c r="B70" s="142"/>
      <c r="C70" s="143"/>
      <c r="D70" s="144" t="s">
        <v>157</v>
      </c>
      <c r="E70" s="145"/>
      <c r="F70" s="145"/>
      <c r="G70" s="145"/>
      <c r="H70" s="145"/>
      <c r="I70" s="146"/>
      <c r="J70" s="147">
        <f>J1135</f>
        <v>0</v>
      </c>
      <c r="K70" s="148"/>
    </row>
    <row r="71" spans="2:11" s="8" customFormat="1" ht="19.899999999999999" customHeight="1">
      <c r="B71" s="142"/>
      <c r="C71" s="143"/>
      <c r="D71" s="144" t="s">
        <v>158</v>
      </c>
      <c r="E71" s="145"/>
      <c r="F71" s="145"/>
      <c r="G71" s="145"/>
      <c r="H71" s="145"/>
      <c r="I71" s="146"/>
      <c r="J71" s="147">
        <f>J1144</f>
        <v>0</v>
      </c>
      <c r="K71" s="148"/>
    </row>
    <row r="72" spans="2:11" s="8" customFormat="1" ht="19.899999999999999" customHeight="1">
      <c r="B72" s="142"/>
      <c r="C72" s="143"/>
      <c r="D72" s="144" t="s">
        <v>159</v>
      </c>
      <c r="E72" s="145"/>
      <c r="F72" s="145"/>
      <c r="G72" s="145"/>
      <c r="H72" s="145"/>
      <c r="I72" s="146"/>
      <c r="J72" s="147">
        <f>J1172</f>
        <v>0</v>
      </c>
      <c r="K72" s="148"/>
    </row>
    <row r="73" spans="2:11" s="8" customFormat="1" ht="19.899999999999999" customHeight="1">
      <c r="B73" s="142"/>
      <c r="C73" s="143"/>
      <c r="D73" s="144" t="s">
        <v>160</v>
      </c>
      <c r="E73" s="145"/>
      <c r="F73" s="145"/>
      <c r="G73" s="145"/>
      <c r="H73" s="145"/>
      <c r="I73" s="146"/>
      <c r="J73" s="147">
        <f>J1185</f>
        <v>0</v>
      </c>
      <c r="K73" s="148"/>
    </row>
    <row r="74" spans="2:11" s="8" customFormat="1" ht="19.899999999999999" customHeight="1">
      <c r="B74" s="142"/>
      <c r="C74" s="143"/>
      <c r="D74" s="144" t="s">
        <v>161</v>
      </c>
      <c r="E74" s="145"/>
      <c r="F74" s="145"/>
      <c r="G74" s="145"/>
      <c r="H74" s="145"/>
      <c r="I74" s="146"/>
      <c r="J74" s="147">
        <f>J1222</f>
        <v>0</v>
      </c>
      <c r="K74" s="148"/>
    </row>
    <row r="75" spans="2:11" s="8" customFormat="1" ht="19.899999999999999" customHeight="1">
      <c r="B75" s="142"/>
      <c r="C75" s="143"/>
      <c r="D75" s="144" t="s">
        <v>162</v>
      </c>
      <c r="E75" s="145"/>
      <c r="F75" s="145"/>
      <c r="G75" s="145"/>
      <c r="H75" s="145"/>
      <c r="I75" s="146"/>
      <c r="J75" s="147">
        <f>J1323</f>
        <v>0</v>
      </c>
      <c r="K75" s="148"/>
    </row>
    <row r="76" spans="2:11" s="8" customFormat="1" ht="19.899999999999999" customHeight="1">
      <c r="B76" s="142"/>
      <c r="C76" s="143"/>
      <c r="D76" s="144" t="s">
        <v>163</v>
      </c>
      <c r="E76" s="145"/>
      <c r="F76" s="145"/>
      <c r="G76" s="145"/>
      <c r="H76" s="145"/>
      <c r="I76" s="146"/>
      <c r="J76" s="147">
        <f>J1345</f>
        <v>0</v>
      </c>
      <c r="K76" s="148"/>
    </row>
    <row r="77" spans="2:11" s="8" customFormat="1" ht="19.899999999999999" customHeight="1">
      <c r="B77" s="142"/>
      <c r="C77" s="143"/>
      <c r="D77" s="144" t="s">
        <v>164</v>
      </c>
      <c r="E77" s="145"/>
      <c r="F77" s="145"/>
      <c r="G77" s="145"/>
      <c r="H77" s="145"/>
      <c r="I77" s="146"/>
      <c r="J77" s="147">
        <f>J1377</f>
        <v>0</v>
      </c>
      <c r="K77" s="148"/>
    </row>
    <row r="78" spans="2:11" s="8" customFormat="1" ht="19.899999999999999" customHeight="1">
      <c r="B78" s="142"/>
      <c r="C78" s="143"/>
      <c r="D78" s="144" t="s">
        <v>165</v>
      </c>
      <c r="E78" s="145"/>
      <c r="F78" s="145"/>
      <c r="G78" s="145"/>
      <c r="H78" s="145"/>
      <c r="I78" s="146"/>
      <c r="J78" s="147">
        <f>J1399</f>
        <v>0</v>
      </c>
      <c r="K78" s="148"/>
    </row>
    <row r="79" spans="2:11" s="8" customFormat="1" ht="19.899999999999999" customHeight="1">
      <c r="B79" s="142"/>
      <c r="C79" s="143"/>
      <c r="D79" s="144" t="s">
        <v>166</v>
      </c>
      <c r="E79" s="145"/>
      <c r="F79" s="145"/>
      <c r="G79" s="145"/>
      <c r="H79" s="145"/>
      <c r="I79" s="146"/>
      <c r="J79" s="147">
        <f>J1434</f>
        <v>0</v>
      </c>
      <c r="K79" s="148"/>
    </row>
    <row r="80" spans="2:11" s="7" customFormat="1" ht="24.95" customHeight="1">
      <c r="B80" s="135"/>
      <c r="C80" s="136"/>
      <c r="D80" s="137" t="s">
        <v>167</v>
      </c>
      <c r="E80" s="138"/>
      <c r="F80" s="138"/>
      <c r="G80" s="138"/>
      <c r="H80" s="138"/>
      <c r="I80" s="139"/>
      <c r="J80" s="140">
        <f>J1449</f>
        <v>0</v>
      </c>
      <c r="K80" s="141"/>
    </row>
    <row r="81" spans="2:12" s="8" customFormat="1" ht="19.899999999999999" customHeight="1">
      <c r="B81" s="142"/>
      <c r="C81" s="143"/>
      <c r="D81" s="144" t="s">
        <v>168</v>
      </c>
      <c r="E81" s="145"/>
      <c r="F81" s="145"/>
      <c r="G81" s="145"/>
      <c r="H81" s="145"/>
      <c r="I81" s="146"/>
      <c r="J81" s="147">
        <f>J1450</f>
        <v>0</v>
      </c>
      <c r="K81" s="148"/>
    </row>
    <row r="82" spans="2:12" s="1" customFormat="1" ht="21.75" customHeight="1">
      <c r="B82" s="41"/>
      <c r="C82" s="42"/>
      <c r="D82" s="42"/>
      <c r="E82" s="42"/>
      <c r="F82" s="42"/>
      <c r="G82" s="42"/>
      <c r="H82" s="42"/>
      <c r="I82" s="106"/>
      <c r="J82" s="42"/>
      <c r="K82" s="45"/>
    </row>
    <row r="83" spans="2:12" s="1" customFormat="1" ht="6.95" customHeight="1">
      <c r="B83" s="56"/>
      <c r="C83" s="57"/>
      <c r="D83" s="57"/>
      <c r="E83" s="57"/>
      <c r="F83" s="57"/>
      <c r="G83" s="57"/>
      <c r="H83" s="57"/>
      <c r="I83" s="127"/>
      <c r="J83" s="57"/>
      <c r="K83" s="58"/>
    </row>
    <row r="87" spans="2:12" s="1" customFormat="1" ht="6.95" customHeight="1">
      <c r="B87" s="59"/>
      <c r="C87" s="60"/>
      <c r="D87" s="60"/>
      <c r="E87" s="60"/>
      <c r="F87" s="60"/>
      <c r="G87" s="60"/>
      <c r="H87" s="60"/>
      <c r="I87" s="128"/>
      <c r="J87" s="60"/>
      <c r="K87" s="60"/>
      <c r="L87" s="41"/>
    </row>
    <row r="88" spans="2:12" s="1" customFormat="1" ht="36.950000000000003" customHeight="1">
      <c r="B88" s="41"/>
      <c r="C88" s="61" t="s">
        <v>169</v>
      </c>
      <c r="L88" s="41"/>
    </row>
    <row r="89" spans="2:12" s="1" customFormat="1" ht="6.95" customHeight="1">
      <c r="B89" s="41"/>
      <c r="L89" s="41"/>
    </row>
    <row r="90" spans="2:12" s="1" customFormat="1" ht="14.45" customHeight="1">
      <c r="B90" s="41"/>
      <c r="C90" s="63" t="s">
        <v>19</v>
      </c>
      <c r="L90" s="41"/>
    </row>
    <row r="91" spans="2:12" s="1" customFormat="1" ht="22.5" customHeight="1">
      <c r="B91" s="41"/>
      <c r="E91" s="373" t="str">
        <f>E7</f>
        <v>Dostavba ZŠ Charlotty Masarykové</v>
      </c>
      <c r="F91" s="374"/>
      <c r="G91" s="374"/>
      <c r="H91" s="374"/>
      <c r="L91" s="41"/>
    </row>
    <row r="92" spans="2:12" s="1" customFormat="1" ht="14.45" customHeight="1">
      <c r="B92" s="41"/>
      <c r="C92" s="63" t="s">
        <v>137</v>
      </c>
      <c r="L92" s="41"/>
    </row>
    <row r="93" spans="2:12" s="1" customFormat="1" ht="23.25" customHeight="1">
      <c r="B93" s="41"/>
      <c r="E93" s="354" t="str">
        <f>E9</f>
        <v>01. SO 01 - Stavební práce</v>
      </c>
      <c r="F93" s="375"/>
      <c r="G93" s="375"/>
      <c r="H93" s="375"/>
      <c r="L93" s="41"/>
    </row>
    <row r="94" spans="2:12" s="1" customFormat="1" ht="6.95" customHeight="1">
      <c r="B94" s="41"/>
      <c r="L94" s="41"/>
    </row>
    <row r="95" spans="2:12" s="1" customFormat="1" ht="18" customHeight="1">
      <c r="B95" s="41"/>
      <c r="C95" s="63" t="s">
        <v>23</v>
      </c>
      <c r="F95" s="149" t="str">
        <f>F12</f>
        <v>Starochuchelská 240/38, Praha - Velká Chuchle</v>
      </c>
      <c r="I95" s="150" t="s">
        <v>25</v>
      </c>
      <c r="J95" s="67" t="str">
        <f>IF(J12="","",J12)</f>
        <v>11.1.2018</v>
      </c>
      <c r="L95" s="41"/>
    </row>
    <row r="96" spans="2:12" s="1" customFormat="1" ht="6.95" customHeight="1">
      <c r="B96" s="41"/>
      <c r="L96" s="41"/>
    </row>
    <row r="97" spans="2:65" s="1" customFormat="1" ht="15">
      <c r="B97" s="41"/>
      <c r="C97" s="63" t="s">
        <v>27</v>
      </c>
      <c r="F97" s="149" t="str">
        <f>E15</f>
        <v>MČ Praha Velká Chuchle</v>
      </c>
      <c r="I97" s="150" t="s">
        <v>33</v>
      </c>
      <c r="J97" s="149" t="str">
        <f>E21</f>
        <v xml:space="preserve"> </v>
      </c>
      <c r="L97" s="41"/>
    </row>
    <row r="98" spans="2:65" s="1" customFormat="1" ht="14.45" customHeight="1">
      <c r="B98" s="41"/>
      <c r="C98" s="63" t="s">
        <v>31</v>
      </c>
      <c r="F98" s="149" t="str">
        <f>IF(E18="","",E18)</f>
        <v/>
      </c>
      <c r="L98" s="41"/>
    </row>
    <row r="99" spans="2:65" s="1" customFormat="1" ht="10.35" customHeight="1">
      <c r="B99" s="41"/>
      <c r="L99" s="41"/>
    </row>
    <row r="100" spans="2:65" s="9" customFormat="1" ht="29.25" customHeight="1">
      <c r="B100" s="151"/>
      <c r="C100" s="152" t="s">
        <v>170</v>
      </c>
      <c r="D100" s="153" t="s">
        <v>57</v>
      </c>
      <c r="E100" s="153" t="s">
        <v>53</v>
      </c>
      <c r="F100" s="153" t="s">
        <v>171</v>
      </c>
      <c r="G100" s="153" t="s">
        <v>172</v>
      </c>
      <c r="H100" s="153" t="s">
        <v>173</v>
      </c>
      <c r="I100" s="154" t="s">
        <v>174</v>
      </c>
      <c r="J100" s="153" t="s">
        <v>141</v>
      </c>
      <c r="K100" s="155" t="s">
        <v>175</v>
      </c>
      <c r="L100" s="151"/>
      <c r="M100" s="73" t="s">
        <v>176</v>
      </c>
      <c r="N100" s="74" t="s">
        <v>42</v>
      </c>
      <c r="O100" s="74" t="s">
        <v>177</v>
      </c>
      <c r="P100" s="74" t="s">
        <v>178</v>
      </c>
      <c r="Q100" s="74" t="s">
        <v>179</v>
      </c>
      <c r="R100" s="74" t="s">
        <v>180</v>
      </c>
      <c r="S100" s="74" t="s">
        <v>181</v>
      </c>
      <c r="T100" s="75" t="s">
        <v>182</v>
      </c>
    </row>
    <row r="101" spans="2:65" s="1" customFormat="1" ht="29.25" customHeight="1">
      <c r="B101" s="41"/>
      <c r="C101" s="77" t="s">
        <v>142</v>
      </c>
      <c r="J101" s="156">
        <f>BK101</f>
        <v>0</v>
      </c>
      <c r="L101" s="41"/>
      <c r="M101" s="76"/>
      <c r="N101" s="68"/>
      <c r="O101" s="68"/>
      <c r="P101" s="157">
        <f>P102+P1094+P1449</f>
        <v>0</v>
      </c>
      <c r="Q101" s="68"/>
      <c r="R101" s="157">
        <f>R102+R1094+R1449</f>
        <v>1023.3220324200001</v>
      </c>
      <c r="S101" s="68"/>
      <c r="T101" s="158">
        <f>T102+T1094+T1449</f>
        <v>585.53535429999977</v>
      </c>
      <c r="AT101" s="24" t="s">
        <v>71</v>
      </c>
      <c r="AU101" s="24" t="s">
        <v>143</v>
      </c>
      <c r="BK101" s="159">
        <f>BK102+BK1094+BK1449</f>
        <v>0</v>
      </c>
    </row>
    <row r="102" spans="2:65" s="10" customFormat="1" ht="37.35" customHeight="1">
      <c r="B102" s="160"/>
      <c r="D102" s="161" t="s">
        <v>71</v>
      </c>
      <c r="E102" s="162" t="s">
        <v>183</v>
      </c>
      <c r="F102" s="162" t="s">
        <v>184</v>
      </c>
      <c r="I102" s="163"/>
      <c r="J102" s="164">
        <f>BK102</f>
        <v>0</v>
      </c>
      <c r="L102" s="160"/>
      <c r="M102" s="165"/>
      <c r="N102" s="166"/>
      <c r="O102" s="166"/>
      <c r="P102" s="167">
        <f>P103+P107+P248+P324+P476+P1091</f>
        <v>0</v>
      </c>
      <c r="Q102" s="166"/>
      <c r="R102" s="167">
        <f>R103+R107+R248+R324+R476+R1091</f>
        <v>926.79092272000014</v>
      </c>
      <c r="S102" s="166"/>
      <c r="T102" s="168">
        <f>T103+T107+T248+T324+T476+T1091</f>
        <v>578.98387029999981</v>
      </c>
      <c r="AR102" s="161" t="s">
        <v>80</v>
      </c>
      <c r="AT102" s="169" t="s">
        <v>71</v>
      </c>
      <c r="AU102" s="169" t="s">
        <v>72</v>
      </c>
      <c r="AY102" s="161" t="s">
        <v>185</v>
      </c>
      <c r="BK102" s="170">
        <f>BK103+BK107+BK248+BK324+BK476+BK1091</f>
        <v>0</v>
      </c>
    </row>
    <row r="103" spans="2:65" s="10" customFormat="1" ht="19.899999999999999" customHeight="1">
      <c r="B103" s="160"/>
      <c r="D103" s="171" t="s">
        <v>71</v>
      </c>
      <c r="E103" s="172" t="s">
        <v>82</v>
      </c>
      <c r="F103" s="172" t="s">
        <v>186</v>
      </c>
      <c r="I103" s="163"/>
      <c r="J103" s="173">
        <f>BK103</f>
        <v>0</v>
      </c>
      <c r="L103" s="160"/>
      <c r="M103" s="165"/>
      <c r="N103" s="166"/>
      <c r="O103" s="166"/>
      <c r="P103" s="167">
        <f>SUM(P104:P106)</f>
        <v>0</v>
      </c>
      <c r="Q103" s="166"/>
      <c r="R103" s="167">
        <f>SUM(R104:R106)</f>
        <v>1.37398032</v>
      </c>
      <c r="S103" s="166"/>
      <c r="T103" s="168">
        <f>SUM(T104:T106)</f>
        <v>0</v>
      </c>
      <c r="AR103" s="161" t="s">
        <v>80</v>
      </c>
      <c r="AT103" s="169" t="s">
        <v>71</v>
      </c>
      <c r="AU103" s="169" t="s">
        <v>80</v>
      </c>
      <c r="AY103" s="161" t="s">
        <v>185</v>
      </c>
      <c r="BK103" s="170">
        <f>SUM(BK104:BK106)</f>
        <v>0</v>
      </c>
    </row>
    <row r="104" spans="2:65" s="1" customFormat="1" ht="22.5" customHeight="1">
      <c r="B104" s="174"/>
      <c r="C104" s="175" t="s">
        <v>187</v>
      </c>
      <c r="D104" s="175" t="s">
        <v>188</v>
      </c>
      <c r="E104" s="176" t="s">
        <v>189</v>
      </c>
      <c r="F104" s="177" t="s">
        <v>190</v>
      </c>
      <c r="G104" s="178" t="s">
        <v>191</v>
      </c>
      <c r="H104" s="179">
        <v>1.296</v>
      </c>
      <c r="I104" s="180"/>
      <c r="J104" s="181">
        <f>ROUND(I104*H104,2)</f>
        <v>0</v>
      </c>
      <c r="K104" s="177" t="s">
        <v>192</v>
      </c>
      <c r="L104" s="41"/>
      <c r="M104" s="182" t="s">
        <v>5</v>
      </c>
      <c r="N104" s="183" t="s">
        <v>43</v>
      </c>
      <c r="O104" s="42"/>
      <c r="P104" s="184">
        <f>O104*H104</f>
        <v>0</v>
      </c>
      <c r="Q104" s="184">
        <v>1.0601700000000001</v>
      </c>
      <c r="R104" s="184">
        <f>Q104*H104</f>
        <v>1.37398032</v>
      </c>
      <c r="S104" s="184">
        <v>0</v>
      </c>
      <c r="T104" s="185">
        <f>S104*H104</f>
        <v>0</v>
      </c>
      <c r="AR104" s="24" t="s">
        <v>193</v>
      </c>
      <c r="AT104" s="24" t="s">
        <v>188</v>
      </c>
      <c r="AU104" s="24" t="s">
        <v>82</v>
      </c>
      <c r="AY104" s="24" t="s">
        <v>185</v>
      </c>
      <c r="BE104" s="186">
        <f>IF(N104="základní",J104,0)</f>
        <v>0</v>
      </c>
      <c r="BF104" s="186">
        <f>IF(N104="snížená",J104,0)</f>
        <v>0</v>
      </c>
      <c r="BG104" s="186">
        <f>IF(N104="zákl. přenesená",J104,0)</f>
        <v>0</v>
      </c>
      <c r="BH104" s="186">
        <f>IF(N104="sníž. přenesená",J104,0)</f>
        <v>0</v>
      </c>
      <c r="BI104" s="186">
        <f>IF(N104="nulová",J104,0)</f>
        <v>0</v>
      </c>
      <c r="BJ104" s="24" t="s">
        <v>80</v>
      </c>
      <c r="BK104" s="186">
        <f>ROUND(I104*H104,2)</f>
        <v>0</v>
      </c>
      <c r="BL104" s="24" t="s">
        <v>193</v>
      </c>
      <c r="BM104" s="24" t="s">
        <v>194</v>
      </c>
    </row>
    <row r="105" spans="2:65" s="1" customFormat="1" ht="27">
      <c r="B105" s="41"/>
      <c r="D105" s="187" t="s">
        <v>195</v>
      </c>
      <c r="F105" s="188" t="s">
        <v>196</v>
      </c>
      <c r="I105" s="189"/>
      <c r="L105" s="41"/>
      <c r="M105" s="190"/>
      <c r="N105" s="42"/>
      <c r="O105" s="42"/>
      <c r="P105" s="42"/>
      <c r="Q105" s="42"/>
      <c r="R105" s="42"/>
      <c r="S105" s="42"/>
      <c r="T105" s="70"/>
      <c r="AT105" s="24" t="s">
        <v>195</v>
      </c>
      <c r="AU105" s="24" t="s">
        <v>82</v>
      </c>
    </row>
    <row r="106" spans="2:65" s="11" customFormat="1">
      <c r="B106" s="191"/>
      <c r="D106" s="187" t="s">
        <v>197</v>
      </c>
      <c r="E106" s="192" t="s">
        <v>5</v>
      </c>
      <c r="F106" s="193" t="s">
        <v>198</v>
      </c>
      <c r="H106" s="194">
        <v>1.296</v>
      </c>
      <c r="I106" s="195"/>
      <c r="L106" s="191"/>
      <c r="M106" s="196"/>
      <c r="N106" s="197"/>
      <c r="O106" s="197"/>
      <c r="P106" s="197"/>
      <c r="Q106" s="197"/>
      <c r="R106" s="197"/>
      <c r="S106" s="197"/>
      <c r="T106" s="198"/>
      <c r="AT106" s="192" t="s">
        <v>197</v>
      </c>
      <c r="AU106" s="192" t="s">
        <v>82</v>
      </c>
      <c r="AV106" s="11" t="s">
        <v>82</v>
      </c>
      <c r="AW106" s="11" t="s">
        <v>35</v>
      </c>
      <c r="AX106" s="11" t="s">
        <v>80</v>
      </c>
      <c r="AY106" s="192" t="s">
        <v>185</v>
      </c>
    </row>
    <row r="107" spans="2:65" s="10" customFormat="1" ht="29.85" customHeight="1">
      <c r="B107" s="160"/>
      <c r="D107" s="171" t="s">
        <v>71</v>
      </c>
      <c r="E107" s="172" t="s">
        <v>199</v>
      </c>
      <c r="F107" s="172" t="s">
        <v>200</v>
      </c>
      <c r="I107" s="163"/>
      <c r="J107" s="173">
        <f>BK107</f>
        <v>0</v>
      </c>
      <c r="L107" s="160"/>
      <c r="M107" s="165"/>
      <c r="N107" s="166"/>
      <c r="O107" s="166"/>
      <c r="P107" s="167">
        <f>SUM(P108:P247)</f>
        <v>0</v>
      </c>
      <c r="Q107" s="166"/>
      <c r="R107" s="167">
        <f>SUM(R108:R247)</f>
        <v>234.29084444000006</v>
      </c>
      <c r="S107" s="166"/>
      <c r="T107" s="168">
        <f>SUM(T108:T247)</f>
        <v>0</v>
      </c>
      <c r="AR107" s="161" t="s">
        <v>80</v>
      </c>
      <c r="AT107" s="169" t="s">
        <v>71</v>
      </c>
      <c r="AU107" s="169" t="s">
        <v>80</v>
      </c>
      <c r="AY107" s="161" t="s">
        <v>185</v>
      </c>
      <c r="BK107" s="170">
        <f>SUM(BK108:BK247)</f>
        <v>0</v>
      </c>
    </row>
    <row r="108" spans="2:65" s="1" customFormat="1" ht="31.5" customHeight="1">
      <c r="B108" s="174"/>
      <c r="C108" s="175" t="s">
        <v>80</v>
      </c>
      <c r="D108" s="175" t="s">
        <v>188</v>
      </c>
      <c r="E108" s="176" t="s">
        <v>201</v>
      </c>
      <c r="F108" s="177" t="s">
        <v>202</v>
      </c>
      <c r="G108" s="178" t="s">
        <v>203</v>
      </c>
      <c r="H108" s="179">
        <v>16.274999999999999</v>
      </c>
      <c r="I108" s="180"/>
      <c r="J108" s="181">
        <f>ROUND(I108*H108,2)</f>
        <v>0</v>
      </c>
      <c r="K108" s="177" t="s">
        <v>192</v>
      </c>
      <c r="L108" s="41"/>
      <c r="M108" s="182" t="s">
        <v>5</v>
      </c>
      <c r="N108" s="183" t="s">
        <v>43</v>
      </c>
      <c r="O108" s="42"/>
      <c r="P108" s="184">
        <f>O108*H108</f>
        <v>0</v>
      </c>
      <c r="Q108" s="184">
        <v>1.8774999999999999</v>
      </c>
      <c r="R108" s="184">
        <f>Q108*H108</f>
        <v>30.556312499999997</v>
      </c>
      <c r="S108" s="184">
        <v>0</v>
      </c>
      <c r="T108" s="185">
        <f>S108*H108</f>
        <v>0</v>
      </c>
      <c r="AR108" s="24" t="s">
        <v>193</v>
      </c>
      <c r="AT108" s="24" t="s">
        <v>188</v>
      </c>
      <c r="AU108" s="24" t="s">
        <v>82</v>
      </c>
      <c r="AY108" s="24" t="s">
        <v>185</v>
      </c>
      <c r="BE108" s="186">
        <f>IF(N108="základní",J108,0)</f>
        <v>0</v>
      </c>
      <c r="BF108" s="186">
        <f>IF(N108="snížená",J108,0)</f>
        <v>0</v>
      </c>
      <c r="BG108" s="186">
        <f>IF(N108="zákl. přenesená",J108,0)</f>
        <v>0</v>
      </c>
      <c r="BH108" s="186">
        <f>IF(N108="sníž. přenesená",J108,0)</f>
        <v>0</v>
      </c>
      <c r="BI108" s="186">
        <f>IF(N108="nulová",J108,0)</f>
        <v>0</v>
      </c>
      <c r="BJ108" s="24" t="s">
        <v>80</v>
      </c>
      <c r="BK108" s="186">
        <f>ROUND(I108*H108,2)</f>
        <v>0</v>
      </c>
      <c r="BL108" s="24" t="s">
        <v>193</v>
      </c>
      <c r="BM108" s="24" t="s">
        <v>204</v>
      </c>
    </row>
    <row r="109" spans="2:65" s="12" customFormat="1">
      <c r="B109" s="199"/>
      <c r="D109" s="187" t="s">
        <v>197</v>
      </c>
      <c r="E109" s="200" t="s">
        <v>5</v>
      </c>
      <c r="F109" s="201" t="s">
        <v>205</v>
      </c>
      <c r="H109" s="202" t="s">
        <v>5</v>
      </c>
      <c r="I109" s="203"/>
      <c r="L109" s="199"/>
      <c r="M109" s="204"/>
      <c r="N109" s="205"/>
      <c r="O109" s="205"/>
      <c r="P109" s="205"/>
      <c r="Q109" s="205"/>
      <c r="R109" s="205"/>
      <c r="S109" s="205"/>
      <c r="T109" s="206"/>
      <c r="AT109" s="202" t="s">
        <v>197</v>
      </c>
      <c r="AU109" s="202" t="s">
        <v>82</v>
      </c>
      <c r="AV109" s="12" t="s">
        <v>80</v>
      </c>
      <c r="AW109" s="12" t="s">
        <v>35</v>
      </c>
      <c r="AX109" s="12" t="s">
        <v>72</v>
      </c>
      <c r="AY109" s="202" t="s">
        <v>185</v>
      </c>
    </row>
    <row r="110" spans="2:65" s="11" customFormat="1">
      <c r="B110" s="191"/>
      <c r="D110" s="187" t="s">
        <v>197</v>
      </c>
      <c r="E110" s="192" t="s">
        <v>5</v>
      </c>
      <c r="F110" s="193" t="s">
        <v>206</v>
      </c>
      <c r="H110" s="194">
        <v>0.46100000000000002</v>
      </c>
      <c r="I110" s="195"/>
      <c r="L110" s="191"/>
      <c r="M110" s="196"/>
      <c r="N110" s="197"/>
      <c r="O110" s="197"/>
      <c r="P110" s="197"/>
      <c r="Q110" s="197"/>
      <c r="R110" s="197"/>
      <c r="S110" s="197"/>
      <c r="T110" s="198"/>
      <c r="AT110" s="192" t="s">
        <v>197</v>
      </c>
      <c r="AU110" s="192" t="s">
        <v>82</v>
      </c>
      <c r="AV110" s="11" t="s">
        <v>82</v>
      </c>
      <c r="AW110" s="11" t="s">
        <v>35</v>
      </c>
      <c r="AX110" s="11" t="s">
        <v>72</v>
      </c>
      <c r="AY110" s="192" t="s">
        <v>185</v>
      </c>
    </row>
    <row r="111" spans="2:65" s="12" customFormat="1">
      <c r="B111" s="199"/>
      <c r="D111" s="187" t="s">
        <v>197</v>
      </c>
      <c r="E111" s="200" t="s">
        <v>5</v>
      </c>
      <c r="F111" s="201" t="s">
        <v>207</v>
      </c>
      <c r="H111" s="202" t="s">
        <v>5</v>
      </c>
      <c r="I111" s="203"/>
      <c r="L111" s="199"/>
      <c r="M111" s="204"/>
      <c r="N111" s="205"/>
      <c r="O111" s="205"/>
      <c r="P111" s="205"/>
      <c r="Q111" s="205"/>
      <c r="R111" s="205"/>
      <c r="S111" s="205"/>
      <c r="T111" s="206"/>
      <c r="AT111" s="202" t="s">
        <v>197</v>
      </c>
      <c r="AU111" s="202" t="s">
        <v>82</v>
      </c>
      <c r="AV111" s="12" t="s">
        <v>80</v>
      </c>
      <c r="AW111" s="12" t="s">
        <v>35</v>
      </c>
      <c r="AX111" s="12" t="s">
        <v>72</v>
      </c>
      <c r="AY111" s="202" t="s">
        <v>185</v>
      </c>
    </row>
    <row r="112" spans="2:65" s="11" customFormat="1">
      <c r="B112" s="191"/>
      <c r="D112" s="187" t="s">
        <v>197</v>
      </c>
      <c r="E112" s="192" t="s">
        <v>5</v>
      </c>
      <c r="F112" s="193" t="s">
        <v>208</v>
      </c>
      <c r="H112" s="194">
        <v>4.6559999999999997</v>
      </c>
      <c r="I112" s="195"/>
      <c r="L112" s="191"/>
      <c r="M112" s="196"/>
      <c r="N112" s="197"/>
      <c r="O112" s="197"/>
      <c r="P112" s="197"/>
      <c r="Q112" s="197"/>
      <c r="R112" s="197"/>
      <c r="S112" s="197"/>
      <c r="T112" s="198"/>
      <c r="AT112" s="192" t="s">
        <v>197</v>
      </c>
      <c r="AU112" s="192" t="s">
        <v>82</v>
      </c>
      <c r="AV112" s="11" t="s">
        <v>82</v>
      </c>
      <c r="AW112" s="11" t="s">
        <v>35</v>
      </c>
      <c r="AX112" s="11" t="s">
        <v>72</v>
      </c>
      <c r="AY112" s="192" t="s">
        <v>185</v>
      </c>
    </row>
    <row r="113" spans="2:65" s="12" customFormat="1">
      <c r="B113" s="199"/>
      <c r="D113" s="187" t="s">
        <v>197</v>
      </c>
      <c r="E113" s="200" t="s">
        <v>5</v>
      </c>
      <c r="F113" s="201" t="s">
        <v>209</v>
      </c>
      <c r="H113" s="202" t="s">
        <v>5</v>
      </c>
      <c r="I113" s="203"/>
      <c r="L113" s="199"/>
      <c r="M113" s="204"/>
      <c r="N113" s="205"/>
      <c r="O113" s="205"/>
      <c r="P113" s="205"/>
      <c r="Q113" s="205"/>
      <c r="R113" s="205"/>
      <c r="S113" s="205"/>
      <c r="T113" s="206"/>
      <c r="AT113" s="202" t="s">
        <v>197</v>
      </c>
      <c r="AU113" s="202" t="s">
        <v>82</v>
      </c>
      <c r="AV113" s="12" t="s">
        <v>80</v>
      </c>
      <c r="AW113" s="12" t="s">
        <v>35</v>
      </c>
      <c r="AX113" s="12" t="s">
        <v>72</v>
      </c>
      <c r="AY113" s="202" t="s">
        <v>185</v>
      </c>
    </row>
    <row r="114" spans="2:65" s="11" customFormat="1">
      <c r="B114" s="191"/>
      <c r="D114" s="187" t="s">
        <v>197</v>
      </c>
      <c r="E114" s="192" t="s">
        <v>5</v>
      </c>
      <c r="F114" s="193" t="s">
        <v>210</v>
      </c>
      <c r="H114" s="194">
        <v>0.82799999999999996</v>
      </c>
      <c r="I114" s="195"/>
      <c r="L114" s="191"/>
      <c r="M114" s="196"/>
      <c r="N114" s="197"/>
      <c r="O114" s="197"/>
      <c r="P114" s="197"/>
      <c r="Q114" s="197"/>
      <c r="R114" s="197"/>
      <c r="S114" s="197"/>
      <c r="T114" s="198"/>
      <c r="AT114" s="192" t="s">
        <v>197</v>
      </c>
      <c r="AU114" s="192" t="s">
        <v>82</v>
      </c>
      <c r="AV114" s="11" t="s">
        <v>82</v>
      </c>
      <c r="AW114" s="11" t="s">
        <v>35</v>
      </c>
      <c r="AX114" s="11" t="s">
        <v>72</v>
      </c>
      <c r="AY114" s="192" t="s">
        <v>185</v>
      </c>
    </row>
    <row r="115" spans="2:65" s="12" customFormat="1">
      <c r="B115" s="199"/>
      <c r="D115" s="187" t="s">
        <v>197</v>
      </c>
      <c r="E115" s="200" t="s">
        <v>5</v>
      </c>
      <c r="F115" s="201" t="s">
        <v>211</v>
      </c>
      <c r="H115" s="202" t="s">
        <v>5</v>
      </c>
      <c r="I115" s="203"/>
      <c r="L115" s="199"/>
      <c r="M115" s="204"/>
      <c r="N115" s="205"/>
      <c r="O115" s="205"/>
      <c r="P115" s="205"/>
      <c r="Q115" s="205"/>
      <c r="R115" s="205"/>
      <c r="S115" s="205"/>
      <c r="T115" s="206"/>
      <c r="AT115" s="202" t="s">
        <v>197</v>
      </c>
      <c r="AU115" s="202" t="s">
        <v>82</v>
      </c>
      <c r="AV115" s="12" t="s">
        <v>80</v>
      </c>
      <c r="AW115" s="12" t="s">
        <v>35</v>
      </c>
      <c r="AX115" s="12" t="s">
        <v>72</v>
      </c>
      <c r="AY115" s="202" t="s">
        <v>185</v>
      </c>
    </row>
    <row r="116" spans="2:65" s="11" customFormat="1">
      <c r="B116" s="191"/>
      <c r="D116" s="187" t="s">
        <v>197</v>
      </c>
      <c r="E116" s="192" t="s">
        <v>5</v>
      </c>
      <c r="F116" s="193" t="s">
        <v>212</v>
      </c>
      <c r="H116" s="194">
        <v>4.2450000000000001</v>
      </c>
      <c r="I116" s="195"/>
      <c r="L116" s="191"/>
      <c r="M116" s="196"/>
      <c r="N116" s="197"/>
      <c r="O116" s="197"/>
      <c r="P116" s="197"/>
      <c r="Q116" s="197"/>
      <c r="R116" s="197"/>
      <c r="S116" s="197"/>
      <c r="T116" s="198"/>
      <c r="AT116" s="192" t="s">
        <v>197</v>
      </c>
      <c r="AU116" s="192" t="s">
        <v>82</v>
      </c>
      <c r="AV116" s="11" t="s">
        <v>82</v>
      </c>
      <c r="AW116" s="11" t="s">
        <v>35</v>
      </c>
      <c r="AX116" s="11" t="s">
        <v>72</v>
      </c>
      <c r="AY116" s="192" t="s">
        <v>185</v>
      </c>
    </row>
    <row r="117" spans="2:65" s="12" customFormat="1">
      <c r="B117" s="199"/>
      <c r="D117" s="187" t="s">
        <v>197</v>
      </c>
      <c r="E117" s="200" t="s">
        <v>5</v>
      </c>
      <c r="F117" s="201" t="s">
        <v>213</v>
      </c>
      <c r="H117" s="202" t="s">
        <v>5</v>
      </c>
      <c r="I117" s="203"/>
      <c r="L117" s="199"/>
      <c r="M117" s="204"/>
      <c r="N117" s="205"/>
      <c r="O117" s="205"/>
      <c r="P117" s="205"/>
      <c r="Q117" s="205"/>
      <c r="R117" s="205"/>
      <c r="S117" s="205"/>
      <c r="T117" s="206"/>
      <c r="AT117" s="202" t="s">
        <v>197</v>
      </c>
      <c r="AU117" s="202" t="s">
        <v>82</v>
      </c>
      <c r="AV117" s="12" t="s">
        <v>80</v>
      </c>
      <c r="AW117" s="12" t="s">
        <v>35</v>
      </c>
      <c r="AX117" s="12" t="s">
        <v>72</v>
      </c>
      <c r="AY117" s="202" t="s">
        <v>185</v>
      </c>
    </row>
    <row r="118" spans="2:65" s="11" customFormat="1">
      <c r="B118" s="191"/>
      <c r="D118" s="187" t="s">
        <v>197</v>
      </c>
      <c r="E118" s="192" t="s">
        <v>5</v>
      </c>
      <c r="F118" s="193" t="s">
        <v>214</v>
      </c>
      <c r="H118" s="194">
        <v>0.58499999999999996</v>
      </c>
      <c r="I118" s="195"/>
      <c r="L118" s="191"/>
      <c r="M118" s="196"/>
      <c r="N118" s="197"/>
      <c r="O118" s="197"/>
      <c r="P118" s="197"/>
      <c r="Q118" s="197"/>
      <c r="R118" s="197"/>
      <c r="S118" s="197"/>
      <c r="T118" s="198"/>
      <c r="AT118" s="192" t="s">
        <v>197</v>
      </c>
      <c r="AU118" s="192" t="s">
        <v>82</v>
      </c>
      <c r="AV118" s="11" t="s">
        <v>82</v>
      </c>
      <c r="AW118" s="11" t="s">
        <v>35</v>
      </c>
      <c r="AX118" s="11" t="s">
        <v>72</v>
      </c>
      <c r="AY118" s="192" t="s">
        <v>185</v>
      </c>
    </row>
    <row r="119" spans="2:65" s="12" customFormat="1">
      <c r="B119" s="199"/>
      <c r="D119" s="187" t="s">
        <v>197</v>
      </c>
      <c r="E119" s="200" t="s">
        <v>5</v>
      </c>
      <c r="F119" s="201" t="s">
        <v>215</v>
      </c>
      <c r="H119" s="202" t="s">
        <v>5</v>
      </c>
      <c r="I119" s="203"/>
      <c r="L119" s="199"/>
      <c r="M119" s="204"/>
      <c r="N119" s="205"/>
      <c r="O119" s="205"/>
      <c r="P119" s="205"/>
      <c r="Q119" s="205"/>
      <c r="R119" s="205"/>
      <c r="S119" s="205"/>
      <c r="T119" s="206"/>
      <c r="AT119" s="202" t="s">
        <v>197</v>
      </c>
      <c r="AU119" s="202" t="s">
        <v>82</v>
      </c>
      <c r="AV119" s="12" t="s">
        <v>80</v>
      </c>
      <c r="AW119" s="12" t="s">
        <v>35</v>
      </c>
      <c r="AX119" s="12" t="s">
        <v>72</v>
      </c>
      <c r="AY119" s="202" t="s">
        <v>185</v>
      </c>
    </row>
    <row r="120" spans="2:65" s="11" customFormat="1">
      <c r="B120" s="191"/>
      <c r="D120" s="187" t="s">
        <v>197</v>
      </c>
      <c r="E120" s="192" t="s">
        <v>5</v>
      </c>
      <c r="F120" s="193" t="s">
        <v>216</v>
      </c>
      <c r="H120" s="194">
        <v>0.3</v>
      </c>
      <c r="I120" s="195"/>
      <c r="L120" s="191"/>
      <c r="M120" s="196"/>
      <c r="N120" s="197"/>
      <c r="O120" s="197"/>
      <c r="P120" s="197"/>
      <c r="Q120" s="197"/>
      <c r="R120" s="197"/>
      <c r="S120" s="197"/>
      <c r="T120" s="198"/>
      <c r="AT120" s="192" t="s">
        <v>197</v>
      </c>
      <c r="AU120" s="192" t="s">
        <v>82</v>
      </c>
      <c r="AV120" s="11" t="s">
        <v>82</v>
      </c>
      <c r="AW120" s="11" t="s">
        <v>35</v>
      </c>
      <c r="AX120" s="11" t="s">
        <v>72</v>
      </c>
      <c r="AY120" s="192" t="s">
        <v>185</v>
      </c>
    </row>
    <row r="121" spans="2:65" s="12" customFormat="1">
      <c r="B121" s="199"/>
      <c r="D121" s="187" t="s">
        <v>197</v>
      </c>
      <c r="E121" s="200" t="s">
        <v>5</v>
      </c>
      <c r="F121" s="201" t="s">
        <v>217</v>
      </c>
      <c r="H121" s="202" t="s">
        <v>5</v>
      </c>
      <c r="I121" s="203"/>
      <c r="L121" s="199"/>
      <c r="M121" s="204"/>
      <c r="N121" s="205"/>
      <c r="O121" s="205"/>
      <c r="P121" s="205"/>
      <c r="Q121" s="205"/>
      <c r="R121" s="205"/>
      <c r="S121" s="205"/>
      <c r="T121" s="206"/>
      <c r="AT121" s="202" t="s">
        <v>197</v>
      </c>
      <c r="AU121" s="202" t="s">
        <v>82</v>
      </c>
      <c r="AV121" s="12" t="s">
        <v>80</v>
      </c>
      <c r="AW121" s="12" t="s">
        <v>35</v>
      </c>
      <c r="AX121" s="12" t="s">
        <v>72</v>
      </c>
      <c r="AY121" s="202" t="s">
        <v>185</v>
      </c>
    </row>
    <row r="122" spans="2:65" s="11" customFormat="1">
      <c r="B122" s="191"/>
      <c r="D122" s="187" t="s">
        <v>197</v>
      </c>
      <c r="E122" s="192" t="s">
        <v>5</v>
      </c>
      <c r="F122" s="193" t="s">
        <v>216</v>
      </c>
      <c r="H122" s="194">
        <v>0.3</v>
      </c>
      <c r="I122" s="195"/>
      <c r="L122" s="191"/>
      <c r="M122" s="196"/>
      <c r="N122" s="197"/>
      <c r="O122" s="197"/>
      <c r="P122" s="197"/>
      <c r="Q122" s="197"/>
      <c r="R122" s="197"/>
      <c r="S122" s="197"/>
      <c r="T122" s="198"/>
      <c r="AT122" s="192" t="s">
        <v>197</v>
      </c>
      <c r="AU122" s="192" t="s">
        <v>82</v>
      </c>
      <c r="AV122" s="11" t="s">
        <v>82</v>
      </c>
      <c r="AW122" s="11" t="s">
        <v>35</v>
      </c>
      <c r="AX122" s="11" t="s">
        <v>72</v>
      </c>
      <c r="AY122" s="192" t="s">
        <v>185</v>
      </c>
    </row>
    <row r="123" spans="2:65" s="12" customFormat="1">
      <c r="B123" s="199"/>
      <c r="D123" s="187" t="s">
        <v>197</v>
      </c>
      <c r="E123" s="200" t="s">
        <v>5</v>
      </c>
      <c r="F123" s="201" t="s">
        <v>218</v>
      </c>
      <c r="H123" s="202" t="s">
        <v>5</v>
      </c>
      <c r="I123" s="203"/>
      <c r="L123" s="199"/>
      <c r="M123" s="204"/>
      <c r="N123" s="205"/>
      <c r="O123" s="205"/>
      <c r="P123" s="205"/>
      <c r="Q123" s="205"/>
      <c r="R123" s="205"/>
      <c r="S123" s="205"/>
      <c r="T123" s="206"/>
      <c r="AT123" s="202" t="s">
        <v>197</v>
      </c>
      <c r="AU123" s="202" t="s">
        <v>82</v>
      </c>
      <c r="AV123" s="12" t="s">
        <v>80</v>
      </c>
      <c r="AW123" s="12" t="s">
        <v>35</v>
      </c>
      <c r="AX123" s="12" t="s">
        <v>72</v>
      </c>
      <c r="AY123" s="202" t="s">
        <v>185</v>
      </c>
    </row>
    <row r="124" spans="2:65" s="11" customFormat="1">
      <c r="B124" s="191"/>
      <c r="D124" s="187" t="s">
        <v>197</v>
      </c>
      <c r="E124" s="192" t="s">
        <v>5</v>
      </c>
      <c r="F124" s="193" t="s">
        <v>219</v>
      </c>
      <c r="H124" s="194">
        <v>3.87</v>
      </c>
      <c r="I124" s="195"/>
      <c r="L124" s="191"/>
      <c r="M124" s="196"/>
      <c r="N124" s="197"/>
      <c r="O124" s="197"/>
      <c r="P124" s="197"/>
      <c r="Q124" s="197"/>
      <c r="R124" s="197"/>
      <c r="S124" s="197"/>
      <c r="T124" s="198"/>
      <c r="AT124" s="192" t="s">
        <v>197</v>
      </c>
      <c r="AU124" s="192" t="s">
        <v>82</v>
      </c>
      <c r="AV124" s="11" t="s">
        <v>82</v>
      </c>
      <c r="AW124" s="11" t="s">
        <v>35</v>
      </c>
      <c r="AX124" s="11" t="s">
        <v>72</v>
      </c>
      <c r="AY124" s="192" t="s">
        <v>185</v>
      </c>
    </row>
    <row r="125" spans="2:65" s="12" customFormat="1">
      <c r="B125" s="199"/>
      <c r="D125" s="187" t="s">
        <v>197</v>
      </c>
      <c r="E125" s="200" t="s">
        <v>5</v>
      </c>
      <c r="F125" s="201" t="s">
        <v>220</v>
      </c>
      <c r="H125" s="202" t="s">
        <v>5</v>
      </c>
      <c r="I125" s="203"/>
      <c r="L125" s="199"/>
      <c r="M125" s="204"/>
      <c r="N125" s="205"/>
      <c r="O125" s="205"/>
      <c r="P125" s="205"/>
      <c r="Q125" s="205"/>
      <c r="R125" s="205"/>
      <c r="S125" s="205"/>
      <c r="T125" s="206"/>
      <c r="AT125" s="202" t="s">
        <v>197</v>
      </c>
      <c r="AU125" s="202" t="s">
        <v>82</v>
      </c>
      <c r="AV125" s="12" t="s">
        <v>80</v>
      </c>
      <c r="AW125" s="12" t="s">
        <v>35</v>
      </c>
      <c r="AX125" s="12" t="s">
        <v>72</v>
      </c>
      <c r="AY125" s="202" t="s">
        <v>185</v>
      </c>
    </row>
    <row r="126" spans="2:65" s="11" customFormat="1">
      <c r="B126" s="191"/>
      <c r="D126" s="187" t="s">
        <v>197</v>
      </c>
      <c r="E126" s="192" t="s">
        <v>5</v>
      </c>
      <c r="F126" s="193" t="s">
        <v>221</v>
      </c>
      <c r="H126" s="194">
        <v>1.03</v>
      </c>
      <c r="I126" s="195"/>
      <c r="L126" s="191"/>
      <c r="M126" s="196"/>
      <c r="N126" s="197"/>
      <c r="O126" s="197"/>
      <c r="P126" s="197"/>
      <c r="Q126" s="197"/>
      <c r="R126" s="197"/>
      <c r="S126" s="197"/>
      <c r="T126" s="198"/>
      <c r="AT126" s="192" t="s">
        <v>197</v>
      </c>
      <c r="AU126" s="192" t="s">
        <v>82</v>
      </c>
      <c r="AV126" s="11" t="s">
        <v>82</v>
      </c>
      <c r="AW126" s="11" t="s">
        <v>35</v>
      </c>
      <c r="AX126" s="11" t="s">
        <v>72</v>
      </c>
      <c r="AY126" s="192" t="s">
        <v>185</v>
      </c>
    </row>
    <row r="127" spans="2:65" s="13" customFormat="1">
      <c r="B127" s="207"/>
      <c r="D127" s="208" t="s">
        <v>197</v>
      </c>
      <c r="E127" s="209" t="s">
        <v>5</v>
      </c>
      <c r="F127" s="210" t="s">
        <v>222</v>
      </c>
      <c r="H127" s="211">
        <v>16.274999999999999</v>
      </c>
      <c r="I127" s="212"/>
      <c r="L127" s="207"/>
      <c r="M127" s="213"/>
      <c r="N127" s="214"/>
      <c r="O127" s="214"/>
      <c r="P127" s="214"/>
      <c r="Q127" s="214"/>
      <c r="R127" s="214"/>
      <c r="S127" s="214"/>
      <c r="T127" s="215"/>
      <c r="AT127" s="216" t="s">
        <v>197</v>
      </c>
      <c r="AU127" s="216" t="s">
        <v>82</v>
      </c>
      <c r="AV127" s="13" t="s">
        <v>193</v>
      </c>
      <c r="AW127" s="13" t="s">
        <v>35</v>
      </c>
      <c r="AX127" s="13" t="s">
        <v>80</v>
      </c>
      <c r="AY127" s="216" t="s">
        <v>185</v>
      </c>
    </row>
    <row r="128" spans="2:65" s="1" customFormat="1" ht="22.5" customHeight="1">
      <c r="B128" s="174"/>
      <c r="C128" s="175" t="s">
        <v>223</v>
      </c>
      <c r="D128" s="175" t="s">
        <v>188</v>
      </c>
      <c r="E128" s="176" t="s">
        <v>224</v>
      </c>
      <c r="F128" s="177" t="s">
        <v>225</v>
      </c>
      <c r="G128" s="178" t="s">
        <v>203</v>
      </c>
      <c r="H128" s="179">
        <v>7.3</v>
      </c>
      <c r="I128" s="180"/>
      <c r="J128" s="181">
        <f>ROUND(I128*H128,2)</f>
        <v>0</v>
      </c>
      <c r="K128" s="177" t="s">
        <v>192</v>
      </c>
      <c r="L128" s="41"/>
      <c r="M128" s="182" t="s">
        <v>5</v>
      </c>
      <c r="N128" s="183" t="s">
        <v>43</v>
      </c>
      <c r="O128" s="42"/>
      <c r="P128" s="184">
        <f>O128*H128</f>
        <v>0</v>
      </c>
      <c r="Q128" s="184">
        <v>1.80972</v>
      </c>
      <c r="R128" s="184">
        <f>Q128*H128</f>
        <v>13.210955999999999</v>
      </c>
      <c r="S128" s="184">
        <v>0</v>
      </c>
      <c r="T128" s="185">
        <f>S128*H128</f>
        <v>0</v>
      </c>
      <c r="AR128" s="24" t="s">
        <v>193</v>
      </c>
      <c r="AT128" s="24" t="s">
        <v>188</v>
      </c>
      <c r="AU128" s="24" t="s">
        <v>82</v>
      </c>
      <c r="AY128" s="24" t="s">
        <v>185</v>
      </c>
      <c r="BE128" s="186">
        <f>IF(N128="základní",J128,0)</f>
        <v>0</v>
      </c>
      <c r="BF128" s="186">
        <f>IF(N128="snížená",J128,0)</f>
        <v>0</v>
      </c>
      <c r="BG128" s="186">
        <f>IF(N128="zákl. přenesená",J128,0)</f>
        <v>0</v>
      </c>
      <c r="BH128" s="186">
        <f>IF(N128="sníž. přenesená",J128,0)</f>
        <v>0</v>
      </c>
      <c r="BI128" s="186">
        <f>IF(N128="nulová",J128,0)</f>
        <v>0</v>
      </c>
      <c r="BJ128" s="24" t="s">
        <v>80</v>
      </c>
      <c r="BK128" s="186">
        <f>ROUND(I128*H128,2)</f>
        <v>0</v>
      </c>
      <c r="BL128" s="24" t="s">
        <v>193</v>
      </c>
      <c r="BM128" s="24" t="s">
        <v>226</v>
      </c>
    </row>
    <row r="129" spans="2:65" s="1" customFormat="1" ht="81">
      <c r="B129" s="41"/>
      <c r="D129" s="187" t="s">
        <v>195</v>
      </c>
      <c r="F129" s="188" t="s">
        <v>227</v>
      </c>
      <c r="I129" s="189"/>
      <c r="L129" s="41"/>
      <c r="M129" s="190"/>
      <c r="N129" s="42"/>
      <c r="O129" s="42"/>
      <c r="P129" s="42"/>
      <c r="Q129" s="42"/>
      <c r="R129" s="42"/>
      <c r="S129" s="42"/>
      <c r="T129" s="70"/>
      <c r="AT129" s="24" t="s">
        <v>195</v>
      </c>
      <c r="AU129" s="24" t="s">
        <v>82</v>
      </c>
    </row>
    <row r="130" spans="2:65" s="11" customFormat="1">
      <c r="B130" s="191"/>
      <c r="D130" s="208" t="s">
        <v>197</v>
      </c>
      <c r="E130" s="217" t="s">
        <v>5</v>
      </c>
      <c r="F130" s="218" t="s">
        <v>228</v>
      </c>
      <c r="H130" s="219">
        <v>7.3</v>
      </c>
      <c r="I130" s="195"/>
      <c r="L130" s="191"/>
      <c r="M130" s="196"/>
      <c r="N130" s="197"/>
      <c r="O130" s="197"/>
      <c r="P130" s="197"/>
      <c r="Q130" s="197"/>
      <c r="R130" s="197"/>
      <c r="S130" s="197"/>
      <c r="T130" s="198"/>
      <c r="AT130" s="192" t="s">
        <v>197</v>
      </c>
      <c r="AU130" s="192" t="s">
        <v>82</v>
      </c>
      <c r="AV130" s="11" t="s">
        <v>82</v>
      </c>
      <c r="AW130" s="11" t="s">
        <v>35</v>
      </c>
      <c r="AX130" s="11" t="s">
        <v>80</v>
      </c>
      <c r="AY130" s="192" t="s">
        <v>185</v>
      </c>
    </row>
    <row r="131" spans="2:65" s="1" customFormat="1" ht="31.5" customHeight="1">
      <c r="B131" s="174"/>
      <c r="C131" s="175" t="s">
        <v>229</v>
      </c>
      <c r="D131" s="175" t="s">
        <v>188</v>
      </c>
      <c r="E131" s="176" t="s">
        <v>230</v>
      </c>
      <c r="F131" s="177" t="s">
        <v>231</v>
      </c>
      <c r="G131" s="178" t="s">
        <v>232</v>
      </c>
      <c r="H131" s="179">
        <v>240.19</v>
      </c>
      <c r="I131" s="180"/>
      <c r="J131" s="181">
        <f>ROUND(I131*H131,2)</f>
        <v>0</v>
      </c>
      <c r="K131" s="177" t="s">
        <v>192</v>
      </c>
      <c r="L131" s="41"/>
      <c r="M131" s="182" t="s">
        <v>5</v>
      </c>
      <c r="N131" s="183" t="s">
        <v>43</v>
      </c>
      <c r="O131" s="42"/>
      <c r="P131" s="184">
        <f>O131*H131</f>
        <v>0</v>
      </c>
      <c r="Q131" s="184">
        <v>0.15254000000000001</v>
      </c>
      <c r="R131" s="184">
        <f>Q131*H131</f>
        <v>36.638582599999999</v>
      </c>
      <c r="S131" s="184">
        <v>0</v>
      </c>
      <c r="T131" s="185">
        <f>S131*H131</f>
        <v>0</v>
      </c>
      <c r="AR131" s="24" t="s">
        <v>193</v>
      </c>
      <c r="AT131" s="24" t="s">
        <v>188</v>
      </c>
      <c r="AU131" s="24" t="s">
        <v>82</v>
      </c>
      <c r="AY131" s="24" t="s">
        <v>185</v>
      </c>
      <c r="BE131" s="186">
        <f>IF(N131="základní",J131,0)</f>
        <v>0</v>
      </c>
      <c r="BF131" s="186">
        <f>IF(N131="snížená",J131,0)</f>
        <v>0</v>
      </c>
      <c r="BG131" s="186">
        <f>IF(N131="zákl. přenesená",J131,0)</f>
        <v>0</v>
      </c>
      <c r="BH131" s="186">
        <f>IF(N131="sníž. přenesená",J131,0)</f>
        <v>0</v>
      </c>
      <c r="BI131" s="186">
        <f>IF(N131="nulová",J131,0)</f>
        <v>0</v>
      </c>
      <c r="BJ131" s="24" t="s">
        <v>80</v>
      </c>
      <c r="BK131" s="186">
        <f>ROUND(I131*H131,2)</f>
        <v>0</v>
      </c>
      <c r="BL131" s="24" t="s">
        <v>193</v>
      </c>
      <c r="BM131" s="24" t="s">
        <v>233</v>
      </c>
    </row>
    <row r="132" spans="2:65" s="1" customFormat="1" ht="148.5">
      <c r="B132" s="41"/>
      <c r="D132" s="187" t="s">
        <v>195</v>
      </c>
      <c r="F132" s="188" t="s">
        <v>234</v>
      </c>
      <c r="I132" s="189"/>
      <c r="L132" s="41"/>
      <c r="M132" s="190"/>
      <c r="N132" s="42"/>
      <c r="O132" s="42"/>
      <c r="P132" s="42"/>
      <c r="Q132" s="42"/>
      <c r="R132" s="42"/>
      <c r="S132" s="42"/>
      <c r="T132" s="70"/>
      <c r="AT132" s="24" t="s">
        <v>195</v>
      </c>
      <c r="AU132" s="24" t="s">
        <v>82</v>
      </c>
    </row>
    <row r="133" spans="2:65" s="11" customFormat="1">
      <c r="B133" s="191"/>
      <c r="D133" s="187" t="s">
        <v>197</v>
      </c>
      <c r="E133" s="192" t="s">
        <v>5</v>
      </c>
      <c r="F133" s="193" t="s">
        <v>235</v>
      </c>
      <c r="H133" s="194">
        <v>197.21</v>
      </c>
      <c r="I133" s="195"/>
      <c r="L133" s="191"/>
      <c r="M133" s="196"/>
      <c r="N133" s="197"/>
      <c r="O133" s="197"/>
      <c r="P133" s="197"/>
      <c r="Q133" s="197"/>
      <c r="R133" s="197"/>
      <c r="S133" s="197"/>
      <c r="T133" s="198"/>
      <c r="AT133" s="192" t="s">
        <v>197</v>
      </c>
      <c r="AU133" s="192" t="s">
        <v>82</v>
      </c>
      <c r="AV133" s="11" t="s">
        <v>82</v>
      </c>
      <c r="AW133" s="11" t="s">
        <v>35</v>
      </c>
      <c r="AX133" s="11" t="s">
        <v>72</v>
      </c>
      <c r="AY133" s="192" t="s">
        <v>185</v>
      </c>
    </row>
    <row r="134" spans="2:65" s="11" customFormat="1">
      <c r="B134" s="191"/>
      <c r="D134" s="187" t="s">
        <v>197</v>
      </c>
      <c r="E134" s="192" t="s">
        <v>5</v>
      </c>
      <c r="F134" s="193" t="s">
        <v>236</v>
      </c>
      <c r="H134" s="194">
        <v>42.98</v>
      </c>
      <c r="I134" s="195"/>
      <c r="L134" s="191"/>
      <c r="M134" s="196"/>
      <c r="N134" s="197"/>
      <c r="O134" s="197"/>
      <c r="P134" s="197"/>
      <c r="Q134" s="197"/>
      <c r="R134" s="197"/>
      <c r="S134" s="197"/>
      <c r="T134" s="198"/>
      <c r="AT134" s="192" t="s">
        <v>197</v>
      </c>
      <c r="AU134" s="192" t="s">
        <v>82</v>
      </c>
      <c r="AV134" s="11" t="s">
        <v>82</v>
      </c>
      <c r="AW134" s="11" t="s">
        <v>35</v>
      </c>
      <c r="AX134" s="11" t="s">
        <v>72</v>
      </c>
      <c r="AY134" s="192" t="s">
        <v>185</v>
      </c>
    </row>
    <row r="135" spans="2:65" s="13" customFormat="1">
      <c r="B135" s="207"/>
      <c r="D135" s="208" t="s">
        <v>197</v>
      </c>
      <c r="E135" s="209" t="s">
        <v>5</v>
      </c>
      <c r="F135" s="210" t="s">
        <v>222</v>
      </c>
      <c r="H135" s="211">
        <v>240.19</v>
      </c>
      <c r="I135" s="212"/>
      <c r="L135" s="207"/>
      <c r="M135" s="213"/>
      <c r="N135" s="214"/>
      <c r="O135" s="214"/>
      <c r="P135" s="214"/>
      <c r="Q135" s="214"/>
      <c r="R135" s="214"/>
      <c r="S135" s="214"/>
      <c r="T135" s="215"/>
      <c r="AT135" s="216" t="s">
        <v>197</v>
      </c>
      <c r="AU135" s="216" t="s">
        <v>82</v>
      </c>
      <c r="AV135" s="13" t="s">
        <v>193</v>
      </c>
      <c r="AW135" s="13" t="s">
        <v>35</v>
      </c>
      <c r="AX135" s="13" t="s">
        <v>80</v>
      </c>
      <c r="AY135" s="216" t="s">
        <v>185</v>
      </c>
    </row>
    <row r="136" spans="2:65" s="1" customFormat="1" ht="31.5" customHeight="1">
      <c r="B136" s="174"/>
      <c r="C136" s="175" t="s">
        <v>237</v>
      </c>
      <c r="D136" s="175" t="s">
        <v>188</v>
      </c>
      <c r="E136" s="176" t="s">
        <v>238</v>
      </c>
      <c r="F136" s="177" t="s">
        <v>239</v>
      </c>
      <c r="G136" s="178" t="s">
        <v>232</v>
      </c>
      <c r="H136" s="179">
        <v>410.95</v>
      </c>
      <c r="I136" s="180"/>
      <c r="J136" s="181">
        <f>ROUND(I136*H136,2)</f>
        <v>0</v>
      </c>
      <c r="K136" s="177" t="s">
        <v>192</v>
      </c>
      <c r="L136" s="41"/>
      <c r="M136" s="182" t="s">
        <v>5</v>
      </c>
      <c r="N136" s="183" t="s">
        <v>43</v>
      </c>
      <c r="O136" s="42"/>
      <c r="P136" s="184">
        <f>O136*H136</f>
        <v>0</v>
      </c>
      <c r="Q136" s="184">
        <v>0.26118999999999998</v>
      </c>
      <c r="R136" s="184">
        <f>Q136*H136</f>
        <v>107.33603049999999</v>
      </c>
      <c r="S136" s="184">
        <v>0</v>
      </c>
      <c r="T136" s="185">
        <f>S136*H136</f>
        <v>0</v>
      </c>
      <c r="AR136" s="24" t="s">
        <v>193</v>
      </c>
      <c r="AT136" s="24" t="s">
        <v>188</v>
      </c>
      <c r="AU136" s="24" t="s">
        <v>82</v>
      </c>
      <c r="AY136" s="24" t="s">
        <v>185</v>
      </c>
      <c r="BE136" s="186">
        <f>IF(N136="základní",J136,0)</f>
        <v>0</v>
      </c>
      <c r="BF136" s="186">
        <f>IF(N136="snížená",J136,0)</f>
        <v>0</v>
      </c>
      <c r="BG136" s="186">
        <f>IF(N136="zákl. přenesená",J136,0)</f>
        <v>0</v>
      </c>
      <c r="BH136" s="186">
        <f>IF(N136="sníž. přenesená",J136,0)</f>
        <v>0</v>
      </c>
      <c r="BI136" s="186">
        <f>IF(N136="nulová",J136,0)</f>
        <v>0</v>
      </c>
      <c r="BJ136" s="24" t="s">
        <v>80</v>
      </c>
      <c r="BK136" s="186">
        <f>ROUND(I136*H136,2)</f>
        <v>0</v>
      </c>
      <c r="BL136" s="24" t="s">
        <v>193</v>
      </c>
      <c r="BM136" s="24" t="s">
        <v>240</v>
      </c>
    </row>
    <row r="137" spans="2:65" s="1" customFormat="1" ht="148.5">
      <c r="B137" s="41"/>
      <c r="D137" s="208" t="s">
        <v>195</v>
      </c>
      <c r="F137" s="220" t="s">
        <v>234</v>
      </c>
      <c r="I137" s="189"/>
      <c r="L137" s="41"/>
      <c r="M137" s="190"/>
      <c r="N137" s="42"/>
      <c r="O137" s="42"/>
      <c r="P137" s="42"/>
      <c r="Q137" s="42"/>
      <c r="R137" s="42"/>
      <c r="S137" s="42"/>
      <c r="T137" s="70"/>
      <c r="AT137" s="24" t="s">
        <v>195</v>
      </c>
      <c r="AU137" s="24" t="s">
        <v>82</v>
      </c>
    </row>
    <row r="138" spans="2:65" s="1" customFormat="1" ht="31.5" customHeight="1">
      <c r="B138" s="174"/>
      <c r="C138" s="175" t="s">
        <v>241</v>
      </c>
      <c r="D138" s="175" t="s">
        <v>188</v>
      </c>
      <c r="E138" s="176" t="s">
        <v>242</v>
      </c>
      <c r="F138" s="177" t="s">
        <v>243</v>
      </c>
      <c r="G138" s="178" t="s">
        <v>232</v>
      </c>
      <c r="H138" s="179">
        <v>4.3</v>
      </c>
      <c r="I138" s="180"/>
      <c r="J138" s="181">
        <f>ROUND(I138*H138,2)</f>
        <v>0</v>
      </c>
      <c r="K138" s="177" t="s">
        <v>192</v>
      </c>
      <c r="L138" s="41"/>
      <c r="M138" s="182" t="s">
        <v>5</v>
      </c>
      <c r="N138" s="183" t="s">
        <v>43</v>
      </c>
      <c r="O138" s="42"/>
      <c r="P138" s="184">
        <f>O138*H138</f>
        <v>0</v>
      </c>
      <c r="Q138" s="184">
        <v>0.1434</v>
      </c>
      <c r="R138" s="184">
        <f>Q138*H138</f>
        <v>0.61661999999999995</v>
      </c>
      <c r="S138" s="184">
        <v>0</v>
      </c>
      <c r="T138" s="185">
        <f>S138*H138</f>
        <v>0</v>
      </c>
      <c r="AR138" s="24" t="s">
        <v>193</v>
      </c>
      <c r="AT138" s="24" t="s">
        <v>188</v>
      </c>
      <c r="AU138" s="24" t="s">
        <v>82</v>
      </c>
      <c r="AY138" s="24" t="s">
        <v>185</v>
      </c>
      <c r="BE138" s="186">
        <f>IF(N138="základní",J138,0)</f>
        <v>0</v>
      </c>
      <c r="BF138" s="186">
        <f>IF(N138="snížená",J138,0)</f>
        <v>0</v>
      </c>
      <c r="BG138" s="186">
        <f>IF(N138="zákl. přenesená",J138,0)</f>
        <v>0</v>
      </c>
      <c r="BH138" s="186">
        <f>IF(N138="sníž. přenesená",J138,0)</f>
        <v>0</v>
      </c>
      <c r="BI138" s="186">
        <f>IF(N138="nulová",J138,0)</f>
        <v>0</v>
      </c>
      <c r="BJ138" s="24" t="s">
        <v>80</v>
      </c>
      <c r="BK138" s="186">
        <f>ROUND(I138*H138,2)</f>
        <v>0</v>
      </c>
      <c r="BL138" s="24" t="s">
        <v>193</v>
      </c>
      <c r="BM138" s="24" t="s">
        <v>244</v>
      </c>
    </row>
    <row r="139" spans="2:65" s="1" customFormat="1" ht="27">
      <c r="B139" s="41"/>
      <c r="D139" s="208" t="s">
        <v>195</v>
      </c>
      <c r="F139" s="220" t="s">
        <v>245</v>
      </c>
      <c r="I139" s="189"/>
      <c r="L139" s="41"/>
      <c r="M139" s="190"/>
      <c r="N139" s="42"/>
      <c r="O139" s="42"/>
      <c r="P139" s="42"/>
      <c r="Q139" s="42"/>
      <c r="R139" s="42"/>
      <c r="S139" s="42"/>
      <c r="T139" s="70"/>
      <c r="AT139" s="24" t="s">
        <v>195</v>
      </c>
      <c r="AU139" s="24" t="s">
        <v>82</v>
      </c>
    </row>
    <row r="140" spans="2:65" s="1" customFormat="1" ht="31.5" customHeight="1">
      <c r="B140" s="174"/>
      <c r="C140" s="175" t="s">
        <v>246</v>
      </c>
      <c r="D140" s="175" t="s">
        <v>188</v>
      </c>
      <c r="E140" s="176" t="s">
        <v>247</v>
      </c>
      <c r="F140" s="177" t="s">
        <v>248</v>
      </c>
      <c r="G140" s="178" t="s">
        <v>191</v>
      </c>
      <c r="H140" s="179">
        <v>1.952</v>
      </c>
      <c r="I140" s="180"/>
      <c r="J140" s="181">
        <f>ROUND(I140*H140,2)</f>
        <v>0</v>
      </c>
      <c r="K140" s="177" t="s">
        <v>192</v>
      </c>
      <c r="L140" s="41"/>
      <c r="M140" s="182" t="s">
        <v>5</v>
      </c>
      <c r="N140" s="183" t="s">
        <v>43</v>
      </c>
      <c r="O140" s="42"/>
      <c r="P140" s="184">
        <f>O140*H140</f>
        <v>0</v>
      </c>
      <c r="Q140" s="184">
        <v>1.0900000000000001</v>
      </c>
      <c r="R140" s="184">
        <f>Q140*H140</f>
        <v>2.1276800000000002</v>
      </c>
      <c r="S140" s="184">
        <v>0</v>
      </c>
      <c r="T140" s="185">
        <f>S140*H140</f>
        <v>0</v>
      </c>
      <c r="AR140" s="24" t="s">
        <v>193</v>
      </c>
      <c r="AT140" s="24" t="s">
        <v>188</v>
      </c>
      <c r="AU140" s="24" t="s">
        <v>82</v>
      </c>
      <c r="AY140" s="24" t="s">
        <v>185</v>
      </c>
      <c r="BE140" s="186">
        <f>IF(N140="základní",J140,0)</f>
        <v>0</v>
      </c>
      <c r="BF140" s="186">
        <f>IF(N140="snížená",J140,0)</f>
        <v>0</v>
      </c>
      <c r="BG140" s="186">
        <f>IF(N140="zákl. přenesená",J140,0)</f>
        <v>0</v>
      </c>
      <c r="BH140" s="186">
        <f>IF(N140="sníž. přenesená",J140,0)</f>
        <v>0</v>
      </c>
      <c r="BI140" s="186">
        <f>IF(N140="nulová",J140,0)</f>
        <v>0</v>
      </c>
      <c r="BJ140" s="24" t="s">
        <v>80</v>
      </c>
      <c r="BK140" s="186">
        <f>ROUND(I140*H140,2)</f>
        <v>0</v>
      </c>
      <c r="BL140" s="24" t="s">
        <v>193</v>
      </c>
      <c r="BM140" s="24" t="s">
        <v>249</v>
      </c>
    </row>
    <row r="141" spans="2:65" s="1" customFormat="1" ht="40.5">
      <c r="B141" s="41"/>
      <c r="D141" s="208" t="s">
        <v>195</v>
      </c>
      <c r="F141" s="220" t="s">
        <v>250</v>
      </c>
      <c r="I141" s="189"/>
      <c r="L141" s="41"/>
      <c r="M141" s="190"/>
      <c r="N141" s="42"/>
      <c r="O141" s="42"/>
      <c r="P141" s="42"/>
      <c r="Q141" s="42"/>
      <c r="R141" s="42"/>
      <c r="S141" s="42"/>
      <c r="T141" s="70"/>
      <c r="AT141" s="24" t="s">
        <v>195</v>
      </c>
      <c r="AU141" s="24" t="s">
        <v>82</v>
      </c>
    </row>
    <row r="142" spans="2:65" s="1" customFormat="1" ht="31.5" customHeight="1">
      <c r="B142" s="174"/>
      <c r="C142" s="175" t="s">
        <v>251</v>
      </c>
      <c r="D142" s="175" t="s">
        <v>188</v>
      </c>
      <c r="E142" s="176" t="s">
        <v>252</v>
      </c>
      <c r="F142" s="177" t="s">
        <v>253</v>
      </c>
      <c r="G142" s="178" t="s">
        <v>254</v>
      </c>
      <c r="H142" s="179">
        <v>8</v>
      </c>
      <c r="I142" s="180"/>
      <c r="J142" s="181">
        <f>ROUND(I142*H142,2)</f>
        <v>0</v>
      </c>
      <c r="K142" s="177" t="s">
        <v>192</v>
      </c>
      <c r="L142" s="41"/>
      <c r="M142" s="182" t="s">
        <v>5</v>
      </c>
      <c r="N142" s="183" t="s">
        <v>43</v>
      </c>
      <c r="O142" s="42"/>
      <c r="P142" s="184">
        <f>O142*H142</f>
        <v>0</v>
      </c>
      <c r="Q142" s="184">
        <v>4.6449999999999998E-2</v>
      </c>
      <c r="R142" s="184">
        <f>Q142*H142</f>
        <v>0.37159999999999999</v>
      </c>
      <c r="S142" s="184">
        <v>0</v>
      </c>
      <c r="T142" s="185">
        <f>S142*H142</f>
        <v>0</v>
      </c>
      <c r="AR142" s="24" t="s">
        <v>193</v>
      </c>
      <c r="AT142" s="24" t="s">
        <v>188</v>
      </c>
      <c r="AU142" s="24" t="s">
        <v>82</v>
      </c>
      <c r="AY142" s="24" t="s">
        <v>185</v>
      </c>
      <c r="BE142" s="186">
        <f>IF(N142="základní",J142,0)</f>
        <v>0</v>
      </c>
      <c r="BF142" s="186">
        <f>IF(N142="snížená",J142,0)</f>
        <v>0</v>
      </c>
      <c r="BG142" s="186">
        <f>IF(N142="zákl. přenesená",J142,0)</f>
        <v>0</v>
      </c>
      <c r="BH142" s="186">
        <f>IF(N142="sníž. přenesená",J142,0)</f>
        <v>0</v>
      </c>
      <c r="BI142" s="186">
        <f>IF(N142="nulová",J142,0)</f>
        <v>0</v>
      </c>
      <c r="BJ142" s="24" t="s">
        <v>80</v>
      </c>
      <c r="BK142" s="186">
        <f>ROUND(I142*H142,2)</f>
        <v>0</v>
      </c>
      <c r="BL142" s="24" t="s">
        <v>193</v>
      </c>
      <c r="BM142" s="24" t="s">
        <v>255</v>
      </c>
    </row>
    <row r="143" spans="2:65" s="1" customFormat="1" ht="391.5">
      <c r="B143" s="41"/>
      <c r="D143" s="208" t="s">
        <v>195</v>
      </c>
      <c r="F143" s="220" t="s">
        <v>256</v>
      </c>
      <c r="I143" s="189"/>
      <c r="L143" s="41"/>
      <c r="M143" s="190"/>
      <c r="N143" s="42"/>
      <c r="O143" s="42"/>
      <c r="P143" s="42"/>
      <c r="Q143" s="42"/>
      <c r="R143" s="42"/>
      <c r="S143" s="42"/>
      <c r="T143" s="70"/>
      <c r="AT143" s="24" t="s">
        <v>195</v>
      </c>
      <c r="AU143" s="24" t="s">
        <v>82</v>
      </c>
    </row>
    <row r="144" spans="2:65" s="1" customFormat="1" ht="22.5" customHeight="1">
      <c r="B144" s="174"/>
      <c r="C144" s="221" t="s">
        <v>257</v>
      </c>
      <c r="D144" s="221" t="s">
        <v>258</v>
      </c>
      <c r="E144" s="222" t="s">
        <v>259</v>
      </c>
      <c r="F144" s="223" t="s">
        <v>260</v>
      </c>
      <c r="G144" s="224" t="s">
        <v>254</v>
      </c>
      <c r="H144" s="225">
        <v>8</v>
      </c>
      <c r="I144" s="226"/>
      <c r="J144" s="227">
        <f>ROUND(I144*H144,2)</f>
        <v>0</v>
      </c>
      <c r="K144" s="223" t="s">
        <v>192</v>
      </c>
      <c r="L144" s="228"/>
      <c r="M144" s="229" t="s">
        <v>5</v>
      </c>
      <c r="N144" s="230" t="s">
        <v>43</v>
      </c>
      <c r="O144" s="42"/>
      <c r="P144" s="184">
        <f>O144*H144</f>
        <v>0</v>
      </c>
      <c r="Q144" s="184">
        <v>4.3700000000000003E-2</v>
      </c>
      <c r="R144" s="184">
        <f>Q144*H144</f>
        <v>0.34960000000000002</v>
      </c>
      <c r="S144" s="184">
        <v>0</v>
      </c>
      <c r="T144" s="185">
        <f>S144*H144</f>
        <v>0</v>
      </c>
      <c r="AR144" s="24" t="s">
        <v>261</v>
      </c>
      <c r="AT144" s="24" t="s">
        <v>258</v>
      </c>
      <c r="AU144" s="24" t="s">
        <v>82</v>
      </c>
      <c r="AY144" s="24" t="s">
        <v>185</v>
      </c>
      <c r="BE144" s="186">
        <f>IF(N144="základní",J144,0)</f>
        <v>0</v>
      </c>
      <c r="BF144" s="186">
        <f>IF(N144="snížená",J144,0)</f>
        <v>0</v>
      </c>
      <c r="BG144" s="186">
        <f>IF(N144="zákl. přenesená",J144,0)</f>
        <v>0</v>
      </c>
      <c r="BH144" s="186">
        <f>IF(N144="sníž. přenesená",J144,0)</f>
        <v>0</v>
      </c>
      <c r="BI144" s="186">
        <f>IF(N144="nulová",J144,0)</f>
        <v>0</v>
      </c>
      <c r="BJ144" s="24" t="s">
        <v>80</v>
      </c>
      <c r="BK144" s="186">
        <f>ROUND(I144*H144,2)</f>
        <v>0</v>
      </c>
      <c r="BL144" s="24" t="s">
        <v>193</v>
      </c>
      <c r="BM144" s="24" t="s">
        <v>262</v>
      </c>
    </row>
    <row r="145" spans="2:65" s="1" customFormat="1" ht="31.5" customHeight="1">
      <c r="B145" s="174"/>
      <c r="C145" s="175" t="s">
        <v>263</v>
      </c>
      <c r="D145" s="175" t="s">
        <v>188</v>
      </c>
      <c r="E145" s="176" t="s">
        <v>264</v>
      </c>
      <c r="F145" s="177" t="s">
        <v>265</v>
      </c>
      <c r="G145" s="178" t="s">
        <v>254</v>
      </c>
      <c r="H145" s="179">
        <v>50</v>
      </c>
      <c r="I145" s="180"/>
      <c r="J145" s="181">
        <f>ROUND(I145*H145,2)</f>
        <v>0</v>
      </c>
      <c r="K145" s="177" t="s">
        <v>192</v>
      </c>
      <c r="L145" s="41"/>
      <c r="M145" s="182" t="s">
        <v>5</v>
      </c>
      <c r="N145" s="183" t="s">
        <v>43</v>
      </c>
      <c r="O145" s="42"/>
      <c r="P145" s="184">
        <f>O145*H145</f>
        <v>0</v>
      </c>
      <c r="Q145" s="184">
        <v>5.5629999999999999E-2</v>
      </c>
      <c r="R145" s="184">
        <f>Q145*H145</f>
        <v>2.7814999999999999</v>
      </c>
      <c r="S145" s="184">
        <v>0</v>
      </c>
      <c r="T145" s="185">
        <f>S145*H145</f>
        <v>0</v>
      </c>
      <c r="AR145" s="24" t="s">
        <v>193</v>
      </c>
      <c r="AT145" s="24" t="s">
        <v>188</v>
      </c>
      <c r="AU145" s="24" t="s">
        <v>82</v>
      </c>
      <c r="AY145" s="24" t="s">
        <v>185</v>
      </c>
      <c r="BE145" s="186">
        <f>IF(N145="základní",J145,0)</f>
        <v>0</v>
      </c>
      <c r="BF145" s="186">
        <f>IF(N145="snížená",J145,0)</f>
        <v>0</v>
      </c>
      <c r="BG145" s="186">
        <f>IF(N145="zákl. přenesená",J145,0)</f>
        <v>0</v>
      </c>
      <c r="BH145" s="186">
        <f>IF(N145="sníž. přenesená",J145,0)</f>
        <v>0</v>
      </c>
      <c r="BI145" s="186">
        <f>IF(N145="nulová",J145,0)</f>
        <v>0</v>
      </c>
      <c r="BJ145" s="24" t="s">
        <v>80</v>
      </c>
      <c r="BK145" s="186">
        <f>ROUND(I145*H145,2)</f>
        <v>0</v>
      </c>
      <c r="BL145" s="24" t="s">
        <v>193</v>
      </c>
      <c r="BM145" s="24" t="s">
        <v>266</v>
      </c>
    </row>
    <row r="146" spans="2:65" s="1" customFormat="1" ht="391.5">
      <c r="B146" s="41"/>
      <c r="D146" s="208" t="s">
        <v>195</v>
      </c>
      <c r="F146" s="220" t="s">
        <v>256</v>
      </c>
      <c r="I146" s="189"/>
      <c r="L146" s="41"/>
      <c r="M146" s="190"/>
      <c r="N146" s="42"/>
      <c r="O146" s="42"/>
      <c r="P146" s="42"/>
      <c r="Q146" s="42"/>
      <c r="R146" s="42"/>
      <c r="S146" s="42"/>
      <c r="T146" s="70"/>
      <c r="AT146" s="24" t="s">
        <v>195</v>
      </c>
      <c r="AU146" s="24" t="s">
        <v>82</v>
      </c>
    </row>
    <row r="147" spans="2:65" s="1" customFormat="1" ht="22.5" customHeight="1">
      <c r="B147" s="174"/>
      <c r="C147" s="221" t="s">
        <v>193</v>
      </c>
      <c r="D147" s="221" t="s">
        <v>258</v>
      </c>
      <c r="E147" s="222" t="s">
        <v>267</v>
      </c>
      <c r="F147" s="223" t="s">
        <v>268</v>
      </c>
      <c r="G147" s="224" t="s">
        <v>254</v>
      </c>
      <c r="H147" s="225">
        <v>50</v>
      </c>
      <c r="I147" s="226"/>
      <c r="J147" s="227">
        <f>ROUND(I147*H147,2)</f>
        <v>0</v>
      </c>
      <c r="K147" s="223" t="s">
        <v>192</v>
      </c>
      <c r="L147" s="228"/>
      <c r="M147" s="229" t="s">
        <v>5</v>
      </c>
      <c r="N147" s="230" t="s">
        <v>43</v>
      </c>
      <c r="O147" s="42"/>
      <c r="P147" s="184">
        <f>O147*H147</f>
        <v>0</v>
      </c>
      <c r="Q147" s="184">
        <v>5.2499999999999998E-2</v>
      </c>
      <c r="R147" s="184">
        <f>Q147*H147</f>
        <v>2.625</v>
      </c>
      <c r="S147" s="184">
        <v>0</v>
      </c>
      <c r="T147" s="185">
        <f>S147*H147</f>
        <v>0</v>
      </c>
      <c r="AR147" s="24" t="s">
        <v>261</v>
      </c>
      <c r="AT147" s="24" t="s">
        <v>258</v>
      </c>
      <c r="AU147" s="24" t="s">
        <v>82</v>
      </c>
      <c r="AY147" s="24" t="s">
        <v>185</v>
      </c>
      <c r="BE147" s="186">
        <f>IF(N147="základní",J147,0)</f>
        <v>0</v>
      </c>
      <c r="BF147" s="186">
        <f>IF(N147="snížená",J147,0)</f>
        <v>0</v>
      </c>
      <c r="BG147" s="186">
        <f>IF(N147="zákl. přenesená",J147,0)</f>
        <v>0</v>
      </c>
      <c r="BH147" s="186">
        <f>IF(N147="sníž. přenesená",J147,0)</f>
        <v>0</v>
      </c>
      <c r="BI147" s="186">
        <f>IF(N147="nulová",J147,0)</f>
        <v>0</v>
      </c>
      <c r="BJ147" s="24" t="s">
        <v>80</v>
      </c>
      <c r="BK147" s="186">
        <f>ROUND(I147*H147,2)</f>
        <v>0</v>
      </c>
      <c r="BL147" s="24" t="s">
        <v>193</v>
      </c>
      <c r="BM147" s="24" t="s">
        <v>269</v>
      </c>
    </row>
    <row r="148" spans="2:65" s="1" customFormat="1" ht="31.5" customHeight="1">
      <c r="B148" s="174"/>
      <c r="C148" s="175" t="s">
        <v>270</v>
      </c>
      <c r="D148" s="175" t="s">
        <v>188</v>
      </c>
      <c r="E148" s="176" t="s">
        <v>271</v>
      </c>
      <c r="F148" s="177" t="s">
        <v>272</v>
      </c>
      <c r="G148" s="178" t="s">
        <v>254</v>
      </c>
      <c r="H148" s="179">
        <v>4</v>
      </c>
      <c r="I148" s="180"/>
      <c r="J148" s="181">
        <f>ROUND(I148*H148,2)</f>
        <v>0</v>
      </c>
      <c r="K148" s="177" t="s">
        <v>192</v>
      </c>
      <c r="L148" s="41"/>
      <c r="M148" s="182" t="s">
        <v>5</v>
      </c>
      <c r="N148" s="183" t="s">
        <v>43</v>
      </c>
      <c r="O148" s="42"/>
      <c r="P148" s="184">
        <f>O148*H148</f>
        <v>0</v>
      </c>
      <c r="Q148" s="184">
        <v>6.4810000000000006E-2</v>
      </c>
      <c r="R148" s="184">
        <f>Q148*H148</f>
        <v>0.25924000000000003</v>
      </c>
      <c r="S148" s="184">
        <v>0</v>
      </c>
      <c r="T148" s="185">
        <f>S148*H148</f>
        <v>0</v>
      </c>
      <c r="AR148" s="24" t="s">
        <v>193</v>
      </c>
      <c r="AT148" s="24" t="s">
        <v>188</v>
      </c>
      <c r="AU148" s="24" t="s">
        <v>82</v>
      </c>
      <c r="AY148" s="24" t="s">
        <v>185</v>
      </c>
      <c r="BE148" s="186">
        <f>IF(N148="základní",J148,0)</f>
        <v>0</v>
      </c>
      <c r="BF148" s="186">
        <f>IF(N148="snížená",J148,0)</f>
        <v>0</v>
      </c>
      <c r="BG148" s="186">
        <f>IF(N148="zákl. přenesená",J148,0)</f>
        <v>0</v>
      </c>
      <c r="BH148" s="186">
        <f>IF(N148="sníž. přenesená",J148,0)</f>
        <v>0</v>
      </c>
      <c r="BI148" s="186">
        <f>IF(N148="nulová",J148,0)</f>
        <v>0</v>
      </c>
      <c r="BJ148" s="24" t="s">
        <v>80</v>
      </c>
      <c r="BK148" s="186">
        <f>ROUND(I148*H148,2)</f>
        <v>0</v>
      </c>
      <c r="BL148" s="24" t="s">
        <v>193</v>
      </c>
      <c r="BM148" s="24" t="s">
        <v>273</v>
      </c>
    </row>
    <row r="149" spans="2:65" s="1" customFormat="1" ht="391.5">
      <c r="B149" s="41"/>
      <c r="D149" s="208" t="s">
        <v>195</v>
      </c>
      <c r="F149" s="220" t="s">
        <v>256</v>
      </c>
      <c r="I149" s="189"/>
      <c r="L149" s="41"/>
      <c r="M149" s="190"/>
      <c r="N149" s="42"/>
      <c r="O149" s="42"/>
      <c r="P149" s="42"/>
      <c r="Q149" s="42"/>
      <c r="R149" s="42"/>
      <c r="S149" s="42"/>
      <c r="T149" s="70"/>
      <c r="AT149" s="24" t="s">
        <v>195</v>
      </c>
      <c r="AU149" s="24" t="s">
        <v>82</v>
      </c>
    </row>
    <row r="150" spans="2:65" s="1" customFormat="1" ht="22.5" customHeight="1">
      <c r="B150" s="174"/>
      <c r="C150" s="221" t="s">
        <v>274</v>
      </c>
      <c r="D150" s="221" t="s">
        <v>258</v>
      </c>
      <c r="E150" s="222" t="s">
        <v>275</v>
      </c>
      <c r="F150" s="223" t="s">
        <v>276</v>
      </c>
      <c r="G150" s="224" t="s">
        <v>254</v>
      </c>
      <c r="H150" s="225">
        <v>4</v>
      </c>
      <c r="I150" s="226"/>
      <c r="J150" s="227">
        <f>ROUND(I150*H150,2)</f>
        <v>0</v>
      </c>
      <c r="K150" s="223" t="s">
        <v>192</v>
      </c>
      <c r="L150" s="228"/>
      <c r="M150" s="229" t="s">
        <v>5</v>
      </c>
      <c r="N150" s="230" t="s">
        <v>43</v>
      </c>
      <c r="O150" s="42"/>
      <c r="P150" s="184">
        <f>O150*H150</f>
        <v>0</v>
      </c>
      <c r="Q150" s="184">
        <v>6.1199999999999997E-2</v>
      </c>
      <c r="R150" s="184">
        <f>Q150*H150</f>
        <v>0.24479999999999999</v>
      </c>
      <c r="S150" s="184">
        <v>0</v>
      </c>
      <c r="T150" s="185">
        <f>S150*H150</f>
        <v>0</v>
      </c>
      <c r="AR150" s="24" t="s">
        <v>261</v>
      </c>
      <c r="AT150" s="24" t="s">
        <v>258</v>
      </c>
      <c r="AU150" s="24" t="s">
        <v>82</v>
      </c>
      <c r="AY150" s="24" t="s">
        <v>185</v>
      </c>
      <c r="BE150" s="186">
        <f>IF(N150="základní",J150,0)</f>
        <v>0</v>
      </c>
      <c r="BF150" s="186">
        <f>IF(N150="snížená",J150,0)</f>
        <v>0</v>
      </c>
      <c r="BG150" s="186">
        <f>IF(N150="zákl. přenesená",J150,0)</f>
        <v>0</v>
      </c>
      <c r="BH150" s="186">
        <f>IF(N150="sníž. přenesená",J150,0)</f>
        <v>0</v>
      </c>
      <c r="BI150" s="186">
        <f>IF(N150="nulová",J150,0)</f>
        <v>0</v>
      </c>
      <c r="BJ150" s="24" t="s">
        <v>80</v>
      </c>
      <c r="BK150" s="186">
        <f>ROUND(I150*H150,2)</f>
        <v>0</v>
      </c>
      <c r="BL150" s="24" t="s">
        <v>193</v>
      </c>
      <c r="BM150" s="24" t="s">
        <v>277</v>
      </c>
    </row>
    <row r="151" spans="2:65" s="1" customFormat="1" ht="31.5" customHeight="1">
      <c r="B151" s="174"/>
      <c r="C151" s="175" t="s">
        <v>278</v>
      </c>
      <c r="D151" s="175" t="s">
        <v>188</v>
      </c>
      <c r="E151" s="176" t="s">
        <v>279</v>
      </c>
      <c r="F151" s="177" t="s">
        <v>280</v>
      </c>
      <c r="G151" s="178" t="s">
        <v>254</v>
      </c>
      <c r="H151" s="179">
        <v>8</v>
      </c>
      <c r="I151" s="180"/>
      <c r="J151" s="181">
        <f>ROUND(I151*H151,2)</f>
        <v>0</v>
      </c>
      <c r="K151" s="177" t="s">
        <v>192</v>
      </c>
      <c r="L151" s="41"/>
      <c r="M151" s="182" t="s">
        <v>5</v>
      </c>
      <c r="N151" s="183" t="s">
        <v>43</v>
      </c>
      <c r="O151" s="42"/>
      <c r="P151" s="184">
        <f>O151*H151</f>
        <v>0</v>
      </c>
      <c r="Q151" s="184">
        <v>8.3470000000000003E-2</v>
      </c>
      <c r="R151" s="184">
        <f>Q151*H151</f>
        <v>0.66776000000000002</v>
      </c>
      <c r="S151" s="184">
        <v>0</v>
      </c>
      <c r="T151" s="185">
        <f>S151*H151</f>
        <v>0</v>
      </c>
      <c r="AR151" s="24" t="s">
        <v>193</v>
      </c>
      <c r="AT151" s="24" t="s">
        <v>188</v>
      </c>
      <c r="AU151" s="24" t="s">
        <v>82</v>
      </c>
      <c r="AY151" s="24" t="s">
        <v>185</v>
      </c>
      <c r="BE151" s="186">
        <f>IF(N151="základní",J151,0)</f>
        <v>0</v>
      </c>
      <c r="BF151" s="186">
        <f>IF(N151="snížená",J151,0)</f>
        <v>0</v>
      </c>
      <c r="BG151" s="186">
        <f>IF(N151="zákl. přenesená",J151,0)</f>
        <v>0</v>
      </c>
      <c r="BH151" s="186">
        <f>IF(N151="sníž. přenesená",J151,0)</f>
        <v>0</v>
      </c>
      <c r="BI151" s="186">
        <f>IF(N151="nulová",J151,0)</f>
        <v>0</v>
      </c>
      <c r="BJ151" s="24" t="s">
        <v>80</v>
      </c>
      <c r="BK151" s="186">
        <f>ROUND(I151*H151,2)</f>
        <v>0</v>
      </c>
      <c r="BL151" s="24" t="s">
        <v>193</v>
      </c>
      <c r="BM151" s="24" t="s">
        <v>281</v>
      </c>
    </row>
    <row r="152" spans="2:65" s="1" customFormat="1" ht="391.5">
      <c r="B152" s="41"/>
      <c r="D152" s="208" t="s">
        <v>195</v>
      </c>
      <c r="F152" s="220" t="s">
        <v>256</v>
      </c>
      <c r="I152" s="189"/>
      <c r="L152" s="41"/>
      <c r="M152" s="190"/>
      <c r="N152" s="42"/>
      <c r="O152" s="42"/>
      <c r="P152" s="42"/>
      <c r="Q152" s="42"/>
      <c r="R152" s="42"/>
      <c r="S152" s="42"/>
      <c r="T152" s="70"/>
      <c r="AT152" s="24" t="s">
        <v>195</v>
      </c>
      <c r="AU152" s="24" t="s">
        <v>82</v>
      </c>
    </row>
    <row r="153" spans="2:65" s="1" customFormat="1" ht="22.5" customHeight="1">
      <c r="B153" s="174"/>
      <c r="C153" s="221" t="s">
        <v>282</v>
      </c>
      <c r="D153" s="221" t="s">
        <v>258</v>
      </c>
      <c r="E153" s="222" t="s">
        <v>283</v>
      </c>
      <c r="F153" s="223" t="s">
        <v>284</v>
      </c>
      <c r="G153" s="224" t="s">
        <v>254</v>
      </c>
      <c r="H153" s="225">
        <v>8</v>
      </c>
      <c r="I153" s="226"/>
      <c r="J153" s="227">
        <f>ROUND(I153*H153,2)</f>
        <v>0</v>
      </c>
      <c r="K153" s="223" t="s">
        <v>192</v>
      </c>
      <c r="L153" s="228"/>
      <c r="M153" s="229" t="s">
        <v>5</v>
      </c>
      <c r="N153" s="230" t="s">
        <v>43</v>
      </c>
      <c r="O153" s="42"/>
      <c r="P153" s="184">
        <f>O153*H153</f>
        <v>0</v>
      </c>
      <c r="Q153" s="184">
        <v>7.8700000000000006E-2</v>
      </c>
      <c r="R153" s="184">
        <f>Q153*H153</f>
        <v>0.62960000000000005</v>
      </c>
      <c r="S153" s="184">
        <v>0</v>
      </c>
      <c r="T153" s="185">
        <f>S153*H153</f>
        <v>0</v>
      </c>
      <c r="AR153" s="24" t="s">
        <v>261</v>
      </c>
      <c r="AT153" s="24" t="s">
        <v>258</v>
      </c>
      <c r="AU153" s="24" t="s">
        <v>82</v>
      </c>
      <c r="AY153" s="24" t="s">
        <v>185</v>
      </c>
      <c r="BE153" s="186">
        <f>IF(N153="základní",J153,0)</f>
        <v>0</v>
      </c>
      <c r="BF153" s="186">
        <f>IF(N153="snížená",J153,0)</f>
        <v>0</v>
      </c>
      <c r="BG153" s="186">
        <f>IF(N153="zákl. přenesená",J153,0)</f>
        <v>0</v>
      </c>
      <c r="BH153" s="186">
        <f>IF(N153="sníž. přenesená",J153,0)</f>
        <v>0</v>
      </c>
      <c r="BI153" s="186">
        <f>IF(N153="nulová",J153,0)</f>
        <v>0</v>
      </c>
      <c r="BJ153" s="24" t="s">
        <v>80</v>
      </c>
      <c r="BK153" s="186">
        <f>ROUND(I153*H153,2)</f>
        <v>0</v>
      </c>
      <c r="BL153" s="24" t="s">
        <v>193</v>
      </c>
      <c r="BM153" s="24" t="s">
        <v>285</v>
      </c>
    </row>
    <row r="154" spans="2:65" s="1" customFormat="1" ht="31.5" customHeight="1">
      <c r="B154" s="174"/>
      <c r="C154" s="175" t="s">
        <v>286</v>
      </c>
      <c r="D154" s="175" t="s">
        <v>188</v>
      </c>
      <c r="E154" s="176" t="s">
        <v>287</v>
      </c>
      <c r="F154" s="177" t="s">
        <v>288</v>
      </c>
      <c r="G154" s="178" t="s">
        <v>254</v>
      </c>
      <c r="H154" s="179">
        <v>4</v>
      </c>
      <c r="I154" s="180"/>
      <c r="J154" s="181">
        <f>ROUND(I154*H154,2)</f>
        <v>0</v>
      </c>
      <c r="K154" s="177" t="s">
        <v>192</v>
      </c>
      <c r="L154" s="41"/>
      <c r="M154" s="182" t="s">
        <v>5</v>
      </c>
      <c r="N154" s="183" t="s">
        <v>43</v>
      </c>
      <c r="O154" s="42"/>
      <c r="P154" s="184">
        <f>O154*H154</f>
        <v>0</v>
      </c>
      <c r="Q154" s="184">
        <v>9.2850000000000002E-2</v>
      </c>
      <c r="R154" s="184">
        <f>Q154*H154</f>
        <v>0.37140000000000001</v>
      </c>
      <c r="S154" s="184">
        <v>0</v>
      </c>
      <c r="T154" s="185">
        <f>S154*H154</f>
        <v>0</v>
      </c>
      <c r="AR154" s="24" t="s">
        <v>193</v>
      </c>
      <c r="AT154" s="24" t="s">
        <v>188</v>
      </c>
      <c r="AU154" s="24" t="s">
        <v>82</v>
      </c>
      <c r="AY154" s="24" t="s">
        <v>185</v>
      </c>
      <c r="BE154" s="186">
        <f>IF(N154="základní",J154,0)</f>
        <v>0</v>
      </c>
      <c r="BF154" s="186">
        <f>IF(N154="snížená",J154,0)</f>
        <v>0</v>
      </c>
      <c r="BG154" s="186">
        <f>IF(N154="zákl. přenesená",J154,0)</f>
        <v>0</v>
      </c>
      <c r="BH154" s="186">
        <f>IF(N154="sníž. přenesená",J154,0)</f>
        <v>0</v>
      </c>
      <c r="BI154" s="186">
        <f>IF(N154="nulová",J154,0)</f>
        <v>0</v>
      </c>
      <c r="BJ154" s="24" t="s">
        <v>80</v>
      </c>
      <c r="BK154" s="186">
        <f>ROUND(I154*H154,2)</f>
        <v>0</v>
      </c>
      <c r="BL154" s="24" t="s">
        <v>193</v>
      </c>
      <c r="BM154" s="24" t="s">
        <v>289</v>
      </c>
    </row>
    <row r="155" spans="2:65" s="1" customFormat="1" ht="391.5">
      <c r="B155" s="41"/>
      <c r="D155" s="208" t="s">
        <v>195</v>
      </c>
      <c r="F155" s="220" t="s">
        <v>256</v>
      </c>
      <c r="I155" s="189"/>
      <c r="L155" s="41"/>
      <c r="M155" s="190"/>
      <c r="N155" s="42"/>
      <c r="O155" s="42"/>
      <c r="P155" s="42"/>
      <c r="Q155" s="42"/>
      <c r="R155" s="42"/>
      <c r="S155" s="42"/>
      <c r="T155" s="70"/>
      <c r="AT155" s="24" t="s">
        <v>195</v>
      </c>
      <c r="AU155" s="24" t="s">
        <v>82</v>
      </c>
    </row>
    <row r="156" spans="2:65" s="1" customFormat="1" ht="22.5" customHeight="1">
      <c r="B156" s="174"/>
      <c r="C156" s="221" t="s">
        <v>290</v>
      </c>
      <c r="D156" s="221" t="s">
        <v>258</v>
      </c>
      <c r="E156" s="222" t="s">
        <v>291</v>
      </c>
      <c r="F156" s="223" t="s">
        <v>292</v>
      </c>
      <c r="G156" s="224" t="s">
        <v>254</v>
      </c>
      <c r="H156" s="225">
        <v>4</v>
      </c>
      <c r="I156" s="226"/>
      <c r="J156" s="227">
        <f>ROUND(I156*H156,2)</f>
        <v>0</v>
      </c>
      <c r="K156" s="223" t="s">
        <v>192</v>
      </c>
      <c r="L156" s="228"/>
      <c r="M156" s="229" t="s">
        <v>5</v>
      </c>
      <c r="N156" s="230" t="s">
        <v>43</v>
      </c>
      <c r="O156" s="42"/>
      <c r="P156" s="184">
        <f>O156*H156</f>
        <v>0</v>
      </c>
      <c r="Q156" s="184">
        <v>8.7499999999999994E-2</v>
      </c>
      <c r="R156" s="184">
        <f>Q156*H156</f>
        <v>0.35</v>
      </c>
      <c r="S156" s="184">
        <v>0</v>
      </c>
      <c r="T156" s="185">
        <f>S156*H156</f>
        <v>0</v>
      </c>
      <c r="AR156" s="24" t="s">
        <v>261</v>
      </c>
      <c r="AT156" s="24" t="s">
        <v>258</v>
      </c>
      <c r="AU156" s="24" t="s">
        <v>82</v>
      </c>
      <c r="AY156" s="24" t="s">
        <v>185</v>
      </c>
      <c r="BE156" s="186">
        <f>IF(N156="základní",J156,0)</f>
        <v>0</v>
      </c>
      <c r="BF156" s="186">
        <f>IF(N156="snížená",J156,0)</f>
        <v>0</v>
      </c>
      <c r="BG156" s="186">
        <f>IF(N156="zákl. přenesená",J156,0)</f>
        <v>0</v>
      </c>
      <c r="BH156" s="186">
        <f>IF(N156="sníž. přenesená",J156,0)</f>
        <v>0</v>
      </c>
      <c r="BI156" s="186">
        <f>IF(N156="nulová",J156,0)</f>
        <v>0</v>
      </c>
      <c r="BJ156" s="24" t="s">
        <v>80</v>
      </c>
      <c r="BK156" s="186">
        <f>ROUND(I156*H156,2)</f>
        <v>0</v>
      </c>
      <c r="BL156" s="24" t="s">
        <v>193</v>
      </c>
      <c r="BM156" s="24" t="s">
        <v>293</v>
      </c>
    </row>
    <row r="157" spans="2:65" s="1" customFormat="1" ht="31.5" customHeight="1">
      <c r="B157" s="174"/>
      <c r="C157" s="175" t="s">
        <v>294</v>
      </c>
      <c r="D157" s="175" t="s">
        <v>188</v>
      </c>
      <c r="E157" s="176" t="s">
        <v>295</v>
      </c>
      <c r="F157" s="177" t="s">
        <v>296</v>
      </c>
      <c r="G157" s="178" t="s">
        <v>254</v>
      </c>
      <c r="H157" s="179">
        <v>48</v>
      </c>
      <c r="I157" s="180"/>
      <c r="J157" s="181">
        <f>ROUND(I157*H157,2)</f>
        <v>0</v>
      </c>
      <c r="K157" s="177" t="s">
        <v>192</v>
      </c>
      <c r="L157" s="41"/>
      <c r="M157" s="182" t="s">
        <v>5</v>
      </c>
      <c r="N157" s="183" t="s">
        <v>43</v>
      </c>
      <c r="O157" s="42"/>
      <c r="P157" s="184">
        <f>O157*H157</f>
        <v>0</v>
      </c>
      <c r="Q157" s="184">
        <v>0.10203</v>
      </c>
      <c r="R157" s="184">
        <f>Q157*H157</f>
        <v>4.8974399999999996</v>
      </c>
      <c r="S157" s="184">
        <v>0</v>
      </c>
      <c r="T157" s="185">
        <f>S157*H157</f>
        <v>0</v>
      </c>
      <c r="AR157" s="24" t="s">
        <v>193</v>
      </c>
      <c r="AT157" s="24" t="s">
        <v>188</v>
      </c>
      <c r="AU157" s="24" t="s">
        <v>82</v>
      </c>
      <c r="AY157" s="24" t="s">
        <v>185</v>
      </c>
      <c r="BE157" s="186">
        <f>IF(N157="základní",J157,0)</f>
        <v>0</v>
      </c>
      <c r="BF157" s="186">
        <f>IF(N157="snížená",J157,0)</f>
        <v>0</v>
      </c>
      <c r="BG157" s="186">
        <f>IF(N157="zákl. přenesená",J157,0)</f>
        <v>0</v>
      </c>
      <c r="BH157" s="186">
        <f>IF(N157="sníž. přenesená",J157,0)</f>
        <v>0</v>
      </c>
      <c r="BI157" s="186">
        <f>IF(N157="nulová",J157,0)</f>
        <v>0</v>
      </c>
      <c r="BJ157" s="24" t="s">
        <v>80</v>
      </c>
      <c r="BK157" s="186">
        <f>ROUND(I157*H157,2)</f>
        <v>0</v>
      </c>
      <c r="BL157" s="24" t="s">
        <v>193</v>
      </c>
      <c r="BM157" s="24" t="s">
        <v>297</v>
      </c>
    </row>
    <row r="158" spans="2:65" s="1" customFormat="1" ht="391.5">
      <c r="B158" s="41"/>
      <c r="D158" s="208" t="s">
        <v>195</v>
      </c>
      <c r="F158" s="220" t="s">
        <v>256</v>
      </c>
      <c r="I158" s="189"/>
      <c r="L158" s="41"/>
      <c r="M158" s="190"/>
      <c r="N158" s="42"/>
      <c r="O158" s="42"/>
      <c r="P158" s="42"/>
      <c r="Q158" s="42"/>
      <c r="R158" s="42"/>
      <c r="S158" s="42"/>
      <c r="T158" s="70"/>
      <c r="AT158" s="24" t="s">
        <v>195</v>
      </c>
      <c r="AU158" s="24" t="s">
        <v>82</v>
      </c>
    </row>
    <row r="159" spans="2:65" s="1" customFormat="1" ht="22.5" customHeight="1">
      <c r="B159" s="174"/>
      <c r="C159" s="221" t="s">
        <v>298</v>
      </c>
      <c r="D159" s="221" t="s">
        <v>258</v>
      </c>
      <c r="E159" s="222" t="s">
        <v>299</v>
      </c>
      <c r="F159" s="223" t="s">
        <v>300</v>
      </c>
      <c r="G159" s="224" t="s">
        <v>254</v>
      </c>
      <c r="H159" s="225">
        <v>48</v>
      </c>
      <c r="I159" s="226"/>
      <c r="J159" s="227">
        <f>ROUND(I159*H159,2)</f>
        <v>0</v>
      </c>
      <c r="K159" s="223" t="s">
        <v>192</v>
      </c>
      <c r="L159" s="228"/>
      <c r="M159" s="229" t="s">
        <v>5</v>
      </c>
      <c r="N159" s="230" t="s">
        <v>43</v>
      </c>
      <c r="O159" s="42"/>
      <c r="P159" s="184">
        <f>O159*H159</f>
        <v>0</v>
      </c>
      <c r="Q159" s="184">
        <v>9.6199999999999994E-2</v>
      </c>
      <c r="R159" s="184">
        <f>Q159*H159</f>
        <v>4.6175999999999995</v>
      </c>
      <c r="S159" s="184">
        <v>0</v>
      </c>
      <c r="T159" s="185">
        <f>S159*H159</f>
        <v>0</v>
      </c>
      <c r="AR159" s="24" t="s">
        <v>261</v>
      </c>
      <c r="AT159" s="24" t="s">
        <v>258</v>
      </c>
      <c r="AU159" s="24" t="s">
        <v>82</v>
      </c>
      <c r="AY159" s="24" t="s">
        <v>185</v>
      </c>
      <c r="BE159" s="186">
        <f>IF(N159="základní",J159,0)</f>
        <v>0</v>
      </c>
      <c r="BF159" s="186">
        <f>IF(N159="snížená",J159,0)</f>
        <v>0</v>
      </c>
      <c r="BG159" s="186">
        <f>IF(N159="zákl. přenesená",J159,0)</f>
        <v>0</v>
      </c>
      <c r="BH159" s="186">
        <f>IF(N159="sníž. přenesená",J159,0)</f>
        <v>0</v>
      </c>
      <c r="BI159" s="186">
        <f>IF(N159="nulová",J159,0)</f>
        <v>0</v>
      </c>
      <c r="BJ159" s="24" t="s">
        <v>80</v>
      </c>
      <c r="BK159" s="186">
        <f>ROUND(I159*H159,2)</f>
        <v>0</v>
      </c>
      <c r="BL159" s="24" t="s">
        <v>193</v>
      </c>
      <c r="BM159" s="24" t="s">
        <v>301</v>
      </c>
    </row>
    <row r="160" spans="2:65" s="1" customFormat="1" ht="31.5" customHeight="1">
      <c r="B160" s="174"/>
      <c r="C160" s="175" t="s">
        <v>302</v>
      </c>
      <c r="D160" s="175" t="s">
        <v>188</v>
      </c>
      <c r="E160" s="176" t="s">
        <v>303</v>
      </c>
      <c r="F160" s="177" t="s">
        <v>304</v>
      </c>
      <c r="G160" s="178" t="s">
        <v>254</v>
      </c>
      <c r="H160" s="179">
        <v>16</v>
      </c>
      <c r="I160" s="180"/>
      <c r="J160" s="181">
        <f>ROUND(I160*H160,2)</f>
        <v>0</v>
      </c>
      <c r="K160" s="177" t="s">
        <v>192</v>
      </c>
      <c r="L160" s="41"/>
      <c r="M160" s="182" t="s">
        <v>5</v>
      </c>
      <c r="N160" s="183" t="s">
        <v>43</v>
      </c>
      <c r="O160" s="42"/>
      <c r="P160" s="184">
        <f>O160*H160</f>
        <v>0</v>
      </c>
      <c r="Q160" s="184">
        <v>2.743E-2</v>
      </c>
      <c r="R160" s="184">
        <f>Q160*H160</f>
        <v>0.43887999999999999</v>
      </c>
      <c r="S160" s="184">
        <v>0</v>
      </c>
      <c r="T160" s="185">
        <f>S160*H160</f>
        <v>0</v>
      </c>
      <c r="AR160" s="24" t="s">
        <v>193</v>
      </c>
      <c r="AT160" s="24" t="s">
        <v>188</v>
      </c>
      <c r="AU160" s="24" t="s">
        <v>82</v>
      </c>
      <c r="AY160" s="24" t="s">
        <v>185</v>
      </c>
      <c r="BE160" s="186">
        <f>IF(N160="základní",J160,0)</f>
        <v>0</v>
      </c>
      <c r="BF160" s="186">
        <f>IF(N160="snížená",J160,0)</f>
        <v>0</v>
      </c>
      <c r="BG160" s="186">
        <f>IF(N160="zákl. přenesená",J160,0)</f>
        <v>0</v>
      </c>
      <c r="BH160" s="186">
        <f>IF(N160="sníž. přenesená",J160,0)</f>
        <v>0</v>
      </c>
      <c r="BI160" s="186">
        <f>IF(N160="nulová",J160,0)</f>
        <v>0</v>
      </c>
      <c r="BJ160" s="24" t="s">
        <v>80</v>
      </c>
      <c r="BK160" s="186">
        <f>ROUND(I160*H160,2)</f>
        <v>0</v>
      </c>
      <c r="BL160" s="24" t="s">
        <v>193</v>
      </c>
      <c r="BM160" s="24" t="s">
        <v>305</v>
      </c>
    </row>
    <row r="161" spans="2:65" s="1" customFormat="1" ht="391.5">
      <c r="B161" s="41"/>
      <c r="D161" s="208" t="s">
        <v>195</v>
      </c>
      <c r="F161" s="220" t="s">
        <v>256</v>
      </c>
      <c r="I161" s="189"/>
      <c r="L161" s="41"/>
      <c r="M161" s="190"/>
      <c r="N161" s="42"/>
      <c r="O161" s="42"/>
      <c r="P161" s="42"/>
      <c r="Q161" s="42"/>
      <c r="R161" s="42"/>
      <c r="S161" s="42"/>
      <c r="T161" s="70"/>
      <c r="AT161" s="24" t="s">
        <v>195</v>
      </c>
      <c r="AU161" s="24" t="s">
        <v>82</v>
      </c>
    </row>
    <row r="162" spans="2:65" s="1" customFormat="1" ht="22.5" customHeight="1">
      <c r="B162" s="174"/>
      <c r="C162" s="221" t="s">
        <v>306</v>
      </c>
      <c r="D162" s="221" t="s">
        <v>258</v>
      </c>
      <c r="E162" s="222" t="s">
        <v>307</v>
      </c>
      <c r="F162" s="223" t="s">
        <v>308</v>
      </c>
      <c r="G162" s="224" t="s">
        <v>254</v>
      </c>
      <c r="H162" s="225">
        <v>16</v>
      </c>
      <c r="I162" s="226"/>
      <c r="J162" s="227">
        <f>ROUND(I162*H162,2)</f>
        <v>0</v>
      </c>
      <c r="K162" s="223" t="s">
        <v>192</v>
      </c>
      <c r="L162" s="228"/>
      <c r="M162" s="229" t="s">
        <v>5</v>
      </c>
      <c r="N162" s="230" t="s">
        <v>43</v>
      </c>
      <c r="O162" s="42"/>
      <c r="P162" s="184">
        <f>O162*H162</f>
        <v>0</v>
      </c>
      <c r="Q162" s="184">
        <v>2.5000000000000001E-2</v>
      </c>
      <c r="R162" s="184">
        <f>Q162*H162</f>
        <v>0.4</v>
      </c>
      <c r="S162" s="184">
        <v>0</v>
      </c>
      <c r="T162" s="185">
        <f>S162*H162</f>
        <v>0</v>
      </c>
      <c r="AR162" s="24" t="s">
        <v>261</v>
      </c>
      <c r="AT162" s="24" t="s">
        <v>258</v>
      </c>
      <c r="AU162" s="24" t="s">
        <v>82</v>
      </c>
      <c r="AY162" s="24" t="s">
        <v>185</v>
      </c>
      <c r="BE162" s="186">
        <f>IF(N162="základní",J162,0)</f>
        <v>0</v>
      </c>
      <c r="BF162" s="186">
        <f>IF(N162="snížená",J162,0)</f>
        <v>0</v>
      </c>
      <c r="BG162" s="186">
        <f>IF(N162="zákl. přenesená",J162,0)</f>
        <v>0</v>
      </c>
      <c r="BH162" s="186">
        <f>IF(N162="sníž. přenesená",J162,0)</f>
        <v>0</v>
      </c>
      <c r="BI162" s="186">
        <f>IF(N162="nulová",J162,0)</f>
        <v>0</v>
      </c>
      <c r="BJ162" s="24" t="s">
        <v>80</v>
      </c>
      <c r="BK162" s="186">
        <f>ROUND(I162*H162,2)</f>
        <v>0</v>
      </c>
      <c r="BL162" s="24" t="s">
        <v>193</v>
      </c>
      <c r="BM162" s="24" t="s">
        <v>309</v>
      </c>
    </row>
    <row r="163" spans="2:65" s="1" customFormat="1" ht="31.5" customHeight="1">
      <c r="B163" s="174"/>
      <c r="C163" s="175" t="s">
        <v>310</v>
      </c>
      <c r="D163" s="175" t="s">
        <v>188</v>
      </c>
      <c r="E163" s="176" t="s">
        <v>311</v>
      </c>
      <c r="F163" s="177" t="s">
        <v>312</v>
      </c>
      <c r="G163" s="178" t="s">
        <v>254</v>
      </c>
      <c r="H163" s="179">
        <v>2</v>
      </c>
      <c r="I163" s="180"/>
      <c r="J163" s="181">
        <f>ROUND(I163*H163,2)</f>
        <v>0</v>
      </c>
      <c r="K163" s="177" t="s">
        <v>192</v>
      </c>
      <c r="L163" s="41"/>
      <c r="M163" s="182" t="s">
        <v>5</v>
      </c>
      <c r="N163" s="183" t="s">
        <v>43</v>
      </c>
      <c r="O163" s="42"/>
      <c r="P163" s="184">
        <f>O163*H163</f>
        <v>0</v>
      </c>
      <c r="Q163" s="184">
        <v>5.3789999999999998E-2</v>
      </c>
      <c r="R163" s="184">
        <f>Q163*H163</f>
        <v>0.10758</v>
      </c>
      <c r="S163" s="184">
        <v>0</v>
      </c>
      <c r="T163" s="185">
        <f>S163*H163</f>
        <v>0</v>
      </c>
      <c r="AR163" s="24" t="s">
        <v>193</v>
      </c>
      <c r="AT163" s="24" t="s">
        <v>188</v>
      </c>
      <c r="AU163" s="24" t="s">
        <v>82</v>
      </c>
      <c r="AY163" s="24" t="s">
        <v>185</v>
      </c>
      <c r="BE163" s="186">
        <f>IF(N163="základní",J163,0)</f>
        <v>0</v>
      </c>
      <c r="BF163" s="186">
        <f>IF(N163="snížená",J163,0)</f>
        <v>0</v>
      </c>
      <c r="BG163" s="186">
        <f>IF(N163="zákl. přenesená",J163,0)</f>
        <v>0</v>
      </c>
      <c r="BH163" s="186">
        <f>IF(N163="sníž. přenesená",J163,0)</f>
        <v>0</v>
      </c>
      <c r="BI163" s="186">
        <f>IF(N163="nulová",J163,0)</f>
        <v>0</v>
      </c>
      <c r="BJ163" s="24" t="s">
        <v>80</v>
      </c>
      <c r="BK163" s="186">
        <f>ROUND(I163*H163,2)</f>
        <v>0</v>
      </c>
      <c r="BL163" s="24" t="s">
        <v>193</v>
      </c>
      <c r="BM163" s="24" t="s">
        <v>313</v>
      </c>
    </row>
    <row r="164" spans="2:65" s="1" customFormat="1" ht="391.5">
      <c r="B164" s="41"/>
      <c r="D164" s="208" t="s">
        <v>195</v>
      </c>
      <c r="F164" s="220" t="s">
        <v>256</v>
      </c>
      <c r="I164" s="189"/>
      <c r="L164" s="41"/>
      <c r="M164" s="190"/>
      <c r="N164" s="42"/>
      <c r="O164" s="42"/>
      <c r="P164" s="42"/>
      <c r="Q164" s="42"/>
      <c r="R164" s="42"/>
      <c r="S164" s="42"/>
      <c r="T164" s="70"/>
      <c r="AT164" s="24" t="s">
        <v>195</v>
      </c>
      <c r="AU164" s="24" t="s">
        <v>82</v>
      </c>
    </row>
    <row r="165" spans="2:65" s="1" customFormat="1" ht="22.5" customHeight="1">
      <c r="B165" s="174"/>
      <c r="C165" s="221" t="s">
        <v>314</v>
      </c>
      <c r="D165" s="221" t="s">
        <v>258</v>
      </c>
      <c r="E165" s="222" t="s">
        <v>315</v>
      </c>
      <c r="F165" s="223" t="s">
        <v>316</v>
      </c>
      <c r="G165" s="224" t="s">
        <v>254</v>
      </c>
      <c r="H165" s="225">
        <v>2</v>
      </c>
      <c r="I165" s="226"/>
      <c r="J165" s="227">
        <f>ROUND(I165*H165,2)</f>
        <v>0</v>
      </c>
      <c r="K165" s="223" t="s">
        <v>192</v>
      </c>
      <c r="L165" s="228"/>
      <c r="M165" s="229" t="s">
        <v>5</v>
      </c>
      <c r="N165" s="230" t="s">
        <v>43</v>
      </c>
      <c r="O165" s="42"/>
      <c r="P165" s="184">
        <f>O165*H165</f>
        <v>0</v>
      </c>
      <c r="Q165" s="184">
        <v>0.05</v>
      </c>
      <c r="R165" s="184">
        <f>Q165*H165</f>
        <v>0.1</v>
      </c>
      <c r="S165" s="184">
        <v>0</v>
      </c>
      <c r="T165" s="185">
        <f>S165*H165</f>
        <v>0</v>
      </c>
      <c r="AR165" s="24" t="s">
        <v>261</v>
      </c>
      <c r="AT165" s="24" t="s">
        <v>258</v>
      </c>
      <c r="AU165" s="24" t="s">
        <v>82</v>
      </c>
      <c r="AY165" s="24" t="s">
        <v>185</v>
      </c>
      <c r="BE165" s="186">
        <f>IF(N165="základní",J165,0)</f>
        <v>0</v>
      </c>
      <c r="BF165" s="186">
        <f>IF(N165="snížená",J165,0)</f>
        <v>0</v>
      </c>
      <c r="BG165" s="186">
        <f>IF(N165="zákl. přenesená",J165,0)</f>
        <v>0</v>
      </c>
      <c r="BH165" s="186">
        <f>IF(N165="sníž. přenesená",J165,0)</f>
        <v>0</v>
      </c>
      <c r="BI165" s="186">
        <f>IF(N165="nulová",J165,0)</f>
        <v>0</v>
      </c>
      <c r="BJ165" s="24" t="s">
        <v>80</v>
      </c>
      <c r="BK165" s="186">
        <f>ROUND(I165*H165,2)</f>
        <v>0</v>
      </c>
      <c r="BL165" s="24" t="s">
        <v>193</v>
      </c>
      <c r="BM165" s="24" t="s">
        <v>317</v>
      </c>
    </row>
    <row r="166" spans="2:65" s="1" customFormat="1" ht="22.5" customHeight="1">
      <c r="B166" s="174"/>
      <c r="C166" s="175" t="s">
        <v>261</v>
      </c>
      <c r="D166" s="175" t="s">
        <v>188</v>
      </c>
      <c r="E166" s="176" t="s">
        <v>318</v>
      </c>
      <c r="F166" s="177" t="s">
        <v>319</v>
      </c>
      <c r="G166" s="178" t="s">
        <v>203</v>
      </c>
      <c r="H166" s="179">
        <v>1.1120000000000001</v>
      </c>
      <c r="I166" s="180"/>
      <c r="J166" s="181">
        <f>ROUND(I166*H166,2)</f>
        <v>0</v>
      </c>
      <c r="K166" s="177" t="s">
        <v>192</v>
      </c>
      <c r="L166" s="41"/>
      <c r="M166" s="182" t="s">
        <v>5</v>
      </c>
      <c r="N166" s="183" t="s">
        <v>43</v>
      </c>
      <c r="O166" s="42"/>
      <c r="P166" s="184">
        <f>O166*H166</f>
        <v>0</v>
      </c>
      <c r="Q166" s="184">
        <v>1.94302</v>
      </c>
      <c r="R166" s="184">
        <f>Q166*H166</f>
        <v>2.1606382400000004</v>
      </c>
      <c r="S166" s="184">
        <v>0</v>
      </c>
      <c r="T166" s="185">
        <f>S166*H166</f>
        <v>0</v>
      </c>
      <c r="AR166" s="24" t="s">
        <v>193</v>
      </c>
      <c r="AT166" s="24" t="s">
        <v>188</v>
      </c>
      <c r="AU166" s="24" t="s">
        <v>82</v>
      </c>
      <c r="AY166" s="24" t="s">
        <v>185</v>
      </c>
      <c r="BE166" s="186">
        <f>IF(N166="základní",J166,0)</f>
        <v>0</v>
      </c>
      <c r="BF166" s="186">
        <f>IF(N166="snížená",J166,0)</f>
        <v>0</v>
      </c>
      <c r="BG166" s="186">
        <f>IF(N166="zákl. přenesená",J166,0)</f>
        <v>0</v>
      </c>
      <c r="BH166" s="186">
        <f>IF(N166="sníž. přenesená",J166,0)</f>
        <v>0</v>
      </c>
      <c r="BI166" s="186">
        <f>IF(N166="nulová",J166,0)</f>
        <v>0</v>
      </c>
      <c r="BJ166" s="24" t="s">
        <v>80</v>
      </c>
      <c r="BK166" s="186">
        <f>ROUND(I166*H166,2)</f>
        <v>0</v>
      </c>
      <c r="BL166" s="24" t="s">
        <v>193</v>
      </c>
      <c r="BM166" s="24" t="s">
        <v>320</v>
      </c>
    </row>
    <row r="167" spans="2:65" s="1" customFormat="1" ht="81">
      <c r="B167" s="41"/>
      <c r="D167" s="208" t="s">
        <v>195</v>
      </c>
      <c r="F167" s="220" t="s">
        <v>321</v>
      </c>
      <c r="I167" s="189"/>
      <c r="L167" s="41"/>
      <c r="M167" s="190"/>
      <c r="N167" s="42"/>
      <c r="O167" s="42"/>
      <c r="P167" s="42"/>
      <c r="Q167" s="42"/>
      <c r="R167" s="42"/>
      <c r="S167" s="42"/>
      <c r="T167" s="70"/>
      <c r="AT167" s="24" t="s">
        <v>195</v>
      </c>
      <c r="AU167" s="24" t="s">
        <v>82</v>
      </c>
    </row>
    <row r="168" spans="2:65" s="1" customFormat="1" ht="22.5" customHeight="1">
      <c r="B168" s="174"/>
      <c r="C168" s="175" t="s">
        <v>322</v>
      </c>
      <c r="D168" s="175" t="s">
        <v>188</v>
      </c>
      <c r="E168" s="176" t="s">
        <v>323</v>
      </c>
      <c r="F168" s="177" t="s">
        <v>324</v>
      </c>
      <c r="G168" s="178" t="s">
        <v>203</v>
      </c>
      <c r="H168" s="179">
        <v>3.7999999999999999E-2</v>
      </c>
      <c r="I168" s="180"/>
      <c r="J168" s="181">
        <f>ROUND(I168*H168,2)</f>
        <v>0</v>
      </c>
      <c r="K168" s="177" t="s">
        <v>192</v>
      </c>
      <c r="L168" s="41"/>
      <c r="M168" s="182" t="s">
        <v>5</v>
      </c>
      <c r="N168" s="183" t="s">
        <v>43</v>
      </c>
      <c r="O168" s="42"/>
      <c r="P168" s="184">
        <f>O168*H168</f>
        <v>0</v>
      </c>
      <c r="Q168" s="184">
        <v>2.4533</v>
      </c>
      <c r="R168" s="184">
        <f>Q168*H168</f>
        <v>9.32254E-2</v>
      </c>
      <c r="S168" s="184">
        <v>0</v>
      </c>
      <c r="T168" s="185">
        <f>S168*H168</f>
        <v>0</v>
      </c>
      <c r="AR168" s="24" t="s">
        <v>193</v>
      </c>
      <c r="AT168" s="24" t="s">
        <v>188</v>
      </c>
      <c r="AU168" s="24" t="s">
        <v>82</v>
      </c>
      <c r="AY168" s="24" t="s">
        <v>185</v>
      </c>
      <c r="BE168" s="186">
        <f>IF(N168="základní",J168,0)</f>
        <v>0</v>
      </c>
      <c r="BF168" s="186">
        <f>IF(N168="snížená",J168,0)</f>
        <v>0</v>
      </c>
      <c r="BG168" s="186">
        <f>IF(N168="zákl. přenesená",J168,0)</f>
        <v>0</v>
      </c>
      <c r="BH168" s="186">
        <f>IF(N168="sníž. přenesená",J168,0)</f>
        <v>0</v>
      </c>
      <c r="BI168" s="186">
        <f>IF(N168="nulová",J168,0)</f>
        <v>0</v>
      </c>
      <c r="BJ168" s="24" t="s">
        <v>80</v>
      </c>
      <c r="BK168" s="186">
        <f>ROUND(I168*H168,2)</f>
        <v>0</v>
      </c>
      <c r="BL168" s="24" t="s">
        <v>193</v>
      </c>
      <c r="BM168" s="24" t="s">
        <v>325</v>
      </c>
    </row>
    <row r="169" spans="2:65" s="12" customFormat="1">
      <c r="B169" s="199"/>
      <c r="D169" s="187" t="s">
        <v>197</v>
      </c>
      <c r="E169" s="200" t="s">
        <v>5</v>
      </c>
      <c r="F169" s="201" t="s">
        <v>326</v>
      </c>
      <c r="H169" s="202" t="s">
        <v>5</v>
      </c>
      <c r="I169" s="203"/>
      <c r="L169" s="199"/>
      <c r="M169" s="204"/>
      <c r="N169" s="205"/>
      <c r="O169" s="205"/>
      <c r="P169" s="205"/>
      <c r="Q169" s="205"/>
      <c r="R169" s="205"/>
      <c r="S169" s="205"/>
      <c r="T169" s="206"/>
      <c r="AT169" s="202" t="s">
        <v>197</v>
      </c>
      <c r="AU169" s="202" t="s">
        <v>82</v>
      </c>
      <c r="AV169" s="12" t="s">
        <v>80</v>
      </c>
      <c r="AW169" s="12" t="s">
        <v>35</v>
      </c>
      <c r="AX169" s="12" t="s">
        <v>72</v>
      </c>
      <c r="AY169" s="202" t="s">
        <v>185</v>
      </c>
    </row>
    <row r="170" spans="2:65" s="11" customFormat="1">
      <c r="B170" s="191"/>
      <c r="D170" s="187" t="s">
        <v>197</v>
      </c>
      <c r="E170" s="192" t="s">
        <v>5</v>
      </c>
      <c r="F170" s="193" t="s">
        <v>327</v>
      </c>
      <c r="H170" s="194">
        <v>3.7999999999999999E-2</v>
      </c>
      <c r="I170" s="195"/>
      <c r="L170" s="191"/>
      <c r="M170" s="196"/>
      <c r="N170" s="197"/>
      <c r="O170" s="197"/>
      <c r="P170" s="197"/>
      <c r="Q170" s="197"/>
      <c r="R170" s="197"/>
      <c r="S170" s="197"/>
      <c r="T170" s="198"/>
      <c r="AT170" s="192" t="s">
        <v>197</v>
      </c>
      <c r="AU170" s="192" t="s">
        <v>82</v>
      </c>
      <c r="AV170" s="11" t="s">
        <v>82</v>
      </c>
      <c r="AW170" s="11" t="s">
        <v>35</v>
      </c>
      <c r="AX170" s="11" t="s">
        <v>72</v>
      </c>
      <c r="AY170" s="192" t="s">
        <v>185</v>
      </c>
    </row>
    <row r="171" spans="2:65" s="13" customFormat="1">
      <c r="B171" s="207"/>
      <c r="D171" s="208" t="s">
        <v>197</v>
      </c>
      <c r="E171" s="209" t="s">
        <v>5</v>
      </c>
      <c r="F171" s="210" t="s">
        <v>222</v>
      </c>
      <c r="H171" s="211">
        <v>3.7999999999999999E-2</v>
      </c>
      <c r="I171" s="212"/>
      <c r="L171" s="207"/>
      <c r="M171" s="213"/>
      <c r="N171" s="214"/>
      <c r="O171" s="214"/>
      <c r="P171" s="214"/>
      <c r="Q171" s="214"/>
      <c r="R171" s="214"/>
      <c r="S171" s="214"/>
      <c r="T171" s="215"/>
      <c r="AT171" s="216" t="s">
        <v>197</v>
      </c>
      <c r="AU171" s="216" t="s">
        <v>82</v>
      </c>
      <c r="AV171" s="13" t="s">
        <v>193</v>
      </c>
      <c r="AW171" s="13" t="s">
        <v>35</v>
      </c>
      <c r="AX171" s="13" t="s">
        <v>80</v>
      </c>
      <c r="AY171" s="216" t="s">
        <v>185</v>
      </c>
    </row>
    <row r="172" spans="2:65" s="1" customFormat="1" ht="31.5" customHeight="1">
      <c r="B172" s="174"/>
      <c r="C172" s="175" t="s">
        <v>328</v>
      </c>
      <c r="D172" s="175" t="s">
        <v>188</v>
      </c>
      <c r="E172" s="176" t="s">
        <v>329</v>
      </c>
      <c r="F172" s="177" t="s">
        <v>330</v>
      </c>
      <c r="G172" s="178" t="s">
        <v>232</v>
      </c>
      <c r="H172" s="179">
        <v>0.9</v>
      </c>
      <c r="I172" s="180"/>
      <c r="J172" s="181">
        <f>ROUND(I172*H172,2)</f>
        <v>0</v>
      </c>
      <c r="K172" s="177" t="s">
        <v>192</v>
      </c>
      <c r="L172" s="41"/>
      <c r="M172" s="182" t="s">
        <v>5</v>
      </c>
      <c r="N172" s="183" t="s">
        <v>43</v>
      </c>
      <c r="O172" s="42"/>
      <c r="P172" s="184">
        <f>O172*H172</f>
        <v>0</v>
      </c>
      <c r="Q172" s="184">
        <v>9.5499999999999995E-3</v>
      </c>
      <c r="R172" s="184">
        <f>Q172*H172</f>
        <v>8.5950000000000002E-3</v>
      </c>
      <c r="S172" s="184">
        <v>0</v>
      </c>
      <c r="T172" s="185">
        <f>S172*H172</f>
        <v>0</v>
      </c>
      <c r="AR172" s="24" t="s">
        <v>193</v>
      </c>
      <c r="AT172" s="24" t="s">
        <v>188</v>
      </c>
      <c r="AU172" s="24" t="s">
        <v>82</v>
      </c>
      <c r="AY172" s="24" t="s">
        <v>185</v>
      </c>
      <c r="BE172" s="186">
        <f>IF(N172="základní",J172,0)</f>
        <v>0</v>
      </c>
      <c r="BF172" s="186">
        <f>IF(N172="snížená",J172,0)</f>
        <v>0</v>
      </c>
      <c r="BG172" s="186">
        <f>IF(N172="zákl. přenesená",J172,0)</f>
        <v>0</v>
      </c>
      <c r="BH172" s="186">
        <f>IF(N172="sníž. přenesená",J172,0)</f>
        <v>0</v>
      </c>
      <c r="BI172" s="186">
        <f>IF(N172="nulová",J172,0)</f>
        <v>0</v>
      </c>
      <c r="BJ172" s="24" t="s">
        <v>80</v>
      </c>
      <c r="BK172" s="186">
        <f>ROUND(I172*H172,2)</f>
        <v>0</v>
      </c>
      <c r="BL172" s="24" t="s">
        <v>193</v>
      </c>
      <c r="BM172" s="24" t="s">
        <v>331</v>
      </c>
    </row>
    <row r="173" spans="2:65" s="1" customFormat="1" ht="31.5" customHeight="1">
      <c r="B173" s="174"/>
      <c r="C173" s="175" t="s">
        <v>332</v>
      </c>
      <c r="D173" s="175" t="s">
        <v>188</v>
      </c>
      <c r="E173" s="176" t="s">
        <v>333</v>
      </c>
      <c r="F173" s="177" t="s">
        <v>334</v>
      </c>
      <c r="G173" s="178" t="s">
        <v>232</v>
      </c>
      <c r="H173" s="179">
        <v>0.9</v>
      </c>
      <c r="I173" s="180"/>
      <c r="J173" s="181">
        <f>ROUND(I173*H173,2)</f>
        <v>0</v>
      </c>
      <c r="K173" s="177" t="s">
        <v>192</v>
      </c>
      <c r="L173" s="41"/>
      <c r="M173" s="182" t="s">
        <v>5</v>
      </c>
      <c r="N173" s="183" t="s">
        <v>43</v>
      </c>
      <c r="O173" s="42"/>
      <c r="P173" s="184">
        <f>O173*H173</f>
        <v>0</v>
      </c>
      <c r="Q173" s="184">
        <v>0</v>
      </c>
      <c r="R173" s="184">
        <f>Q173*H173</f>
        <v>0</v>
      </c>
      <c r="S173" s="184">
        <v>0</v>
      </c>
      <c r="T173" s="185">
        <f>S173*H173</f>
        <v>0</v>
      </c>
      <c r="AR173" s="24" t="s">
        <v>193</v>
      </c>
      <c r="AT173" s="24" t="s">
        <v>188</v>
      </c>
      <c r="AU173" s="24" t="s">
        <v>82</v>
      </c>
      <c r="AY173" s="24" t="s">
        <v>185</v>
      </c>
      <c r="BE173" s="186">
        <f>IF(N173="základní",J173,0)</f>
        <v>0</v>
      </c>
      <c r="BF173" s="186">
        <f>IF(N173="snížená",J173,0)</f>
        <v>0</v>
      </c>
      <c r="BG173" s="186">
        <f>IF(N173="zákl. přenesená",J173,0)</f>
        <v>0</v>
      </c>
      <c r="BH173" s="186">
        <f>IF(N173="sníž. přenesená",J173,0)</f>
        <v>0</v>
      </c>
      <c r="BI173" s="186">
        <f>IF(N173="nulová",J173,0)</f>
        <v>0</v>
      </c>
      <c r="BJ173" s="24" t="s">
        <v>80</v>
      </c>
      <c r="BK173" s="186">
        <f>ROUND(I173*H173,2)</f>
        <v>0</v>
      </c>
      <c r="BL173" s="24" t="s">
        <v>193</v>
      </c>
      <c r="BM173" s="24" t="s">
        <v>335</v>
      </c>
    </row>
    <row r="174" spans="2:65" s="1" customFormat="1" ht="31.5" customHeight="1">
      <c r="B174" s="174"/>
      <c r="C174" s="175" t="s">
        <v>336</v>
      </c>
      <c r="D174" s="175" t="s">
        <v>188</v>
      </c>
      <c r="E174" s="176" t="s">
        <v>337</v>
      </c>
      <c r="F174" s="177" t="s">
        <v>338</v>
      </c>
      <c r="G174" s="178" t="s">
        <v>191</v>
      </c>
      <c r="H174" s="179">
        <v>5.0000000000000001E-3</v>
      </c>
      <c r="I174" s="180"/>
      <c r="J174" s="181">
        <f>ROUND(I174*H174,2)</f>
        <v>0</v>
      </c>
      <c r="K174" s="177" t="s">
        <v>192</v>
      </c>
      <c r="L174" s="41"/>
      <c r="M174" s="182" t="s">
        <v>5</v>
      </c>
      <c r="N174" s="183" t="s">
        <v>43</v>
      </c>
      <c r="O174" s="42"/>
      <c r="P174" s="184">
        <f>O174*H174</f>
        <v>0</v>
      </c>
      <c r="Q174" s="184">
        <v>1.04528</v>
      </c>
      <c r="R174" s="184">
        <f>Q174*H174</f>
        <v>5.2264E-3</v>
      </c>
      <c r="S174" s="184">
        <v>0</v>
      </c>
      <c r="T174" s="185">
        <f>S174*H174</f>
        <v>0</v>
      </c>
      <c r="AR174" s="24" t="s">
        <v>193</v>
      </c>
      <c r="AT174" s="24" t="s">
        <v>188</v>
      </c>
      <c r="AU174" s="24" t="s">
        <v>82</v>
      </c>
      <c r="AY174" s="24" t="s">
        <v>185</v>
      </c>
      <c r="BE174" s="186">
        <f>IF(N174="základní",J174,0)</f>
        <v>0</v>
      </c>
      <c r="BF174" s="186">
        <f>IF(N174="snížená",J174,0)</f>
        <v>0</v>
      </c>
      <c r="BG174" s="186">
        <f>IF(N174="zákl. přenesená",J174,0)</f>
        <v>0</v>
      </c>
      <c r="BH174" s="186">
        <f>IF(N174="sníž. přenesená",J174,0)</f>
        <v>0</v>
      </c>
      <c r="BI174" s="186">
        <f>IF(N174="nulová",J174,0)</f>
        <v>0</v>
      </c>
      <c r="BJ174" s="24" t="s">
        <v>80</v>
      </c>
      <c r="BK174" s="186">
        <f>ROUND(I174*H174,2)</f>
        <v>0</v>
      </c>
      <c r="BL174" s="24" t="s">
        <v>193</v>
      </c>
      <c r="BM174" s="24" t="s">
        <v>339</v>
      </c>
    </row>
    <row r="175" spans="2:65" s="1" customFormat="1" ht="31.5" customHeight="1">
      <c r="B175" s="174"/>
      <c r="C175" s="175" t="s">
        <v>340</v>
      </c>
      <c r="D175" s="175" t="s">
        <v>188</v>
      </c>
      <c r="E175" s="176" t="s">
        <v>247</v>
      </c>
      <c r="F175" s="177" t="s">
        <v>248</v>
      </c>
      <c r="G175" s="178" t="s">
        <v>191</v>
      </c>
      <c r="H175" s="179">
        <v>1.4970000000000001</v>
      </c>
      <c r="I175" s="180"/>
      <c r="J175" s="181">
        <f>ROUND(I175*H175,2)</f>
        <v>0</v>
      </c>
      <c r="K175" s="177" t="s">
        <v>192</v>
      </c>
      <c r="L175" s="41"/>
      <c r="M175" s="182" t="s">
        <v>5</v>
      </c>
      <c r="N175" s="183" t="s">
        <v>43</v>
      </c>
      <c r="O175" s="42"/>
      <c r="P175" s="184">
        <f>O175*H175</f>
        <v>0</v>
      </c>
      <c r="Q175" s="184">
        <v>1.0900000000000001</v>
      </c>
      <c r="R175" s="184">
        <f>Q175*H175</f>
        <v>1.6317300000000003</v>
      </c>
      <c r="S175" s="184">
        <v>0</v>
      </c>
      <c r="T175" s="185">
        <f>S175*H175</f>
        <v>0</v>
      </c>
      <c r="AR175" s="24" t="s">
        <v>193</v>
      </c>
      <c r="AT175" s="24" t="s">
        <v>188</v>
      </c>
      <c r="AU175" s="24" t="s">
        <v>82</v>
      </c>
      <c r="AY175" s="24" t="s">
        <v>185</v>
      </c>
      <c r="BE175" s="186">
        <f>IF(N175="základní",J175,0)</f>
        <v>0</v>
      </c>
      <c r="BF175" s="186">
        <f>IF(N175="snížená",J175,0)</f>
        <v>0</v>
      </c>
      <c r="BG175" s="186">
        <f>IF(N175="zákl. přenesená",J175,0)</f>
        <v>0</v>
      </c>
      <c r="BH175" s="186">
        <f>IF(N175="sníž. přenesená",J175,0)</f>
        <v>0</v>
      </c>
      <c r="BI175" s="186">
        <f>IF(N175="nulová",J175,0)</f>
        <v>0</v>
      </c>
      <c r="BJ175" s="24" t="s">
        <v>80</v>
      </c>
      <c r="BK175" s="186">
        <f>ROUND(I175*H175,2)</f>
        <v>0</v>
      </c>
      <c r="BL175" s="24" t="s">
        <v>193</v>
      </c>
      <c r="BM175" s="24" t="s">
        <v>341</v>
      </c>
    </row>
    <row r="176" spans="2:65" s="1" customFormat="1" ht="40.5">
      <c r="B176" s="41"/>
      <c r="D176" s="187" t="s">
        <v>195</v>
      </c>
      <c r="F176" s="188" t="s">
        <v>250</v>
      </c>
      <c r="I176" s="189"/>
      <c r="L176" s="41"/>
      <c r="M176" s="190"/>
      <c r="N176" s="42"/>
      <c r="O176" s="42"/>
      <c r="P176" s="42"/>
      <c r="Q176" s="42"/>
      <c r="R176" s="42"/>
      <c r="S176" s="42"/>
      <c r="T176" s="70"/>
      <c r="AT176" s="24" t="s">
        <v>195</v>
      </c>
      <c r="AU176" s="24" t="s">
        <v>82</v>
      </c>
    </row>
    <row r="177" spans="2:65" s="12" customFormat="1">
      <c r="B177" s="199"/>
      <c r="D177" s="187" t="s">
        <v>197</v>
      </c>
      <c r="E177" s="200" t="s">
        <v>5</v>
      </c>
      <c r="F177" s="201" t="s">
        <v>342</v>
      </c>
      <c r="H177" s="202" t="s">
        <v>5</v>
      </c>
      <c r="I177" s="203"/>
      <c r="L177" s="199"/>
      <c r="M177" s="204"/>
      <c r="N177" s="205"/>
      <c r="O177" s="205"/>
      <c r="P177" s="205"/>
      <c r="Q177" s="205"/>
      <c r="R177" s="205"/>
      <c r="S177" s="205"/>
      <c r="T177" s="206"/>
      <c r="AT177" s="202" t="s">
        <v>197</v>
      </c>
      <c r="AU177" s="202" t="s">
        <v>82</v>
      </c>
      <c r="AV177" s="12" t="s">
        <v>80</v>
      </c>
      <c r="AW177" s="12" t="s">
        <v>35</v>
      </c>
      <c r="AX177" s="12" t="s">
        <v>72</v>
      </c>
      <c r="AY177" s="202" t="s">
        <v>185</v>
      </c>
    </row>
    <row r="178" spans="2:65" s="11" customFormat="1">
      <c r="B178" s="191"/>
      <c r="D178" s="187" t="s">
        <v>197</v>
      </c>
      <c r="E178" s="192" t="s">
        <v>5</v>
      </c>
      <c r="F178" s="193" t="s">
        <v>343</v>
      </c>
      <c r="H178" s="194">
        <v>1.123</v>
      </c>
      <c r="I178" s="195"/>
      <c r="L178" s="191"/>
      <c r="M178" s="196"/>
      <c r="N178" s="197"/>
      <c r="O178" s="197"/>
      <c r="P178" s="197"/>
      <c r="Q178" s="197"/>
      <c r="R178" s="197"/>
      <c r="S178" s="197"/>
      <c r="T178" s="198"/>
      <c r="AT178" s="192" t="s">
        <v>197</v>
      </c>
      <c r="AU178" s="192" t="s">
        <v>82</v>
      </c>
      <c r="AV178" s="11" t="s">
        <v>82</v>
      </c>
      <c r="AW178" s="11" t="s">
        <v>35</v>
      </c>
      <c r="AX178" s="11" t="s">
        <v>72</v>
      </c>
      <c r="AY178" s="192" t="s">
        <v>185</v>
      </c>
    </row>
    <row r="179" spans="2:65" s="12" customFormat="1">
      <c r="B179" s="199"/>
      <c r="D179" s="187" t="s">
        <v>197</v>
      </c>
      <c r="E179" s="200" t="s">
        <v>5</v>
      </c>
      <c r="F179" s="201" t="s">
        <v>344</v>
      </c>
      <c r="H179" s="202" t="s">
        <v>5</v>
      </c>
      <c r="I179" s="203"/>
      <c r="L179" s="199"/>
      <c r="M179" s="204"/>
      <c r="N179" s="205"/>
      <c r="O179" s="205"/>
      <c r="P179" s="205"/>
      <c r="Q179" s="205"/>
      <c r="R179" s="205"/>
      <c r="S179" s="205"/>
      <c r="T179" s="206"/>
      <c r="AT179" s="202" t="s">
        <v>197</v>
      </c>
      <c r="AU179" s="202" t="s">
        <v>82</v>
      </c>
      <c r="AV179" s="12" t="s">
        <v>80</v>
      </c>
      <c r="AW179" s="12" t="s">
        <v>35</v>
      </c>
      <c r="AX179" s="12" t="s">
        <v>72</v>
      </c>
      <c r="AY179" s="202" t="s">
        <v>185</v>
      </c>
    </row>
    <row r="180" spans="2:65" s="11" customFormat="1">
      <c r="B180" s="191"/>
      <c r="D180" s="187" t="s">
        <v>197</v>
      </c>
      <c r="E180" s="192" t="s">
        <v>5</v>
      </c>
      <c r="F180" s="193" t="s">
        <v>345</v>
      </c>
      <c r="H180" s="194">
        <v>0.35499999999999998</v>
      </c>
      <c r="I180" s="195"/>
      <c r="L180" s="191"/>
      <c r="M180" s="196"/>
      <c r="N180" s="197"/>
      <c r="O180" s="197"/>
      <c r="P180" s="197"/>
      <c r="Q180" s="197"/>
      <c r="R180" s="197"/>
      <c r="S180" s="197"/>
      <c r="T180" s="198"/>
      <c r="AT180" s="192" t="s">
        <v>197</v>
      </c>
      <c r="AU180" s="192" t="s">
        <v>82</v>
      </c>
      <c r="AV180" s="11" t="s">
        <v>82</v>
      </c>
      <c r="AW180" s="11" t="s">
        <v>35</v>
      </c>
      <c r="AX180" s="11" t="s">
        <v>72</v>
      </c>
      <c r="AY180" s="192" t="s">
        <v>185</v>
      </c>
    </row>
    <row r="181" spans="2:65" s="12" customFormat="1">
      <c r="B181" s="199"/>
      <c r="D181" s="187" t="s">
        <v>197</v>
      </c>
      <c r="E181" s="200" t="s">
        <v>5</v>
      </c>
      <c r="F181" s="201" t="s">
        <v>346</v>
      </c>
      <c r="H181" s="202" t="s">
        <v>5</v>
      </c>
      <c r="I181" s="203"/>
      <c r="L181" s="199"/>
      <c r="M181" s="204"/>
      <c r="N181" s="205"/>
      <c r="O181" s="205"/>
      <c r="P181" s="205"/>
      <c r="Q181" s="205"/>
      <c r="R181" s="205"/>
      <c r="S181" s="205"/>
      <c r="T181" s="206"/>
      <c r="AT181" s="202" t="s">
        <v>197</v>
      </c>
      <c r="AU181" s="202" t="s">
        <v>82</v>
      </c>
      <c r="AV181" s="12" t="s">
        <v>80</v>
      </c>
      <c r="AW181" s="12" t="s">
        <v>35</v>
      </c>
      <c r="AX181" s="12" t="s">
        <v>72</v>
      </c>
      <c r="AY181" s="202" t="s">
        <v>185</v>
      </c>
    </row>
    <row r="182" spans="2:65" s="11" customFormat="1">
      <c r="B182" s="191"/>
      <c r="D182" s="187" t="s">
        <v>197</v>
      </c>
      <c r="E182" s="192" t="s">
        <v>5</v>
      </c>
      <c r="F182" s="193" t="s">
        <v>347</v>
      </c>
      <c r="H182" s="194">
        <v>1.9E-2</v>
      </c>
      <c r="I182" s="195"/>
      <c r="L182" s="191"/>
      <c r="M182" s="196"/>
      <c r="N182" s="197"/>
      <c r="O182" s="197"/>
      <c r="P182" s="197"/>
      <c r="Q182" s="197"/>
      <c r="R182" s="197"/>
      <c r="S182" s="197"/>
      <c r="T182" s="198"/>
      <c r="AT182" s="192" t="s">
        <v>197</v>
      </c>
      <c r="AU182" s="192" t="s">
        <v>82</v>
      </c>
      <c r="AV182" s="11" t="s">
        <v>82</v>
      </c>
      <c r="AW182" s="11" t="s">
        <v>35</v>
      </c>
      <c r="AX182" s="11" t="s">
        <v>72</v>
      </c>
      <c r="AY182" s="192" t="s">
        <v>185</v>
      </c>
    </row>
    <row r="183" spans="2:65" s="13" customFormat="1">
      <c r="B183" s="207"/>
      <c r="D183" s="208" t="s">
        <v>197</v>
      </c>
      <c r="E183" s="209" t="s">
        <v>5</v>
      </c>
      <c r="F183" s="210" t="s">
        <v>222</v>
      </c>
      <c r="H183" s="211">
        <v>1.4970000000000001</v>
      </c>
      <c r="I183" s="212"/>
      <c r="L183" s="207"/>
      <c r="M183" s="213"/>
      <c r="N183" s="214"/>
      <c r="O183" s="214"/>
      <c r="P183" s="214"/>
      <c r="Q183" s="214"/>
      <c r="R183" s="214"/>
      <c r="S183" s="214"/>
      <c r="T183" s="215"/>
      <c r="AT183" s="216" t="s">
        <v>197</v>
      </c>
      <c r="AU183" s="216" t="s">
        <v>82</v>
      </c>
      <c r="AV183" s="13" t="s">
        <v>193</v>
      </c>
      <c r="AW183" s="13" t="s">
        <v>35</v>
      </c>
      <c r="AX183" s="13" t="s">
        <v>80</v>
      </c>
      <c r="AY183" s="216" t="s">
        <v>185</v>
      </c>
    </row>
    <row r="184" spans="2:65" s="1" customFormat="1" ht="22.5" customHeight="1">
      <c r="B184" s="174"/>
      <c r="C184" s="175" t="s">
        <v>348</v>
      </c>
      <c r="D184" s="175" t="s">
        <v>188</v>
      </c>
      <c r="E184" s="176" t="s">
        <v>349</v>
      </c>
      <c r="F184" s="177" t="s">
        <v>350</v>
      </c>
      <c r="G184" s="178" t="s">
        <v>203</v>
      </c>
      <c r="H184" s="179">
        <v>2.0659999999999998</v>
      </c>
      <c r="I184" s="180"/>
      <c r="J184" s="181">
        <f>ROUND(I184*H184,2)</f>
        <v>0</v>
      </c>
      <c r="K184" s="177" t="s">
        <v>5</v>
      </c>
      <c r="L184" s="41"/>
      <c r="M184" s="182" t="s">
        <v>5</v>
      </c>
      <c r="N184" s="183" t="s">
        <v>43</v>
      </c>
      <c r="O184" s="42"/>
      <c r="P184" s="184">
        <f>O184*H184</f>
        <v>0</v>
      </c>
      <c r="Q184" s="184">
        <v>0</v>
      </c>
      <c r="R184" s="184">
        <f>Q184*H184</f>
        <v>0</v>
      </c>
      <c r="S184" s="184">
        <v>0</v>
      </c>
      <c r="T184" s="185">
        <f>S184*H184</f>
        <v>0</v>
      </c>
      <c r="AR184" s="24" t="s">
        <v>193</v>
      </c>
      <c r="AT184" s="24" t="s">
        <v>188</v>
      </c>
      <c r="AU184" s="24" t="s">
        <v>82</v>
      </c>
      <c r="AY184" s="24" t="s">
        <v>185</v>
      </c>
      <c r="BE184" s="186">
        <f>IF(N184="základní",J184,0)</f>
        <v>0</v>
      </c>
      <c r="BF184" s="186">
        <f>IF(N184="snížená",J184,0)</f>
        <v>0</v>
      </c>
      <c r="BG184" s="186">
        <f>IF(N184="zákl. přenesená",J184,0)</f>
        <v>0</v>
      </c>
      <c r="BH184" s="186">
        <f>IF(N184="sníž. přenesená",J184,0)</f>
        <v>0</v>
      </c>
      <c r="BI184" s="186">
        <f>IF(N184="nulová",J184,0)</f>
        <v>0</v>
      </c>
      <c r="BJ184" s="24" t="s">
        <v>80</v>
      </c>
      <c r="BK184" s="186">
        <f>ROUND(I184*H184,2)</f>
        <v>0</v>
      </c>
      <c r="BL184" s="24" t="s">
        <v>193</v>
      </c>
      <c r="BM184" s="24" t="s">
        <v>351</v>
      </c>
    </row>
    <row r="185" spans="2:65" s="12" customFormat="1">
      <c r="B185" s="199"/>
      <c r="D185" s="187" t="s">
        <v>197</v>
      </c>
      <c r="E185" s="200" t="s">
        <v>5</v>
      </c>
      <c r="F185" s="201" t="s">
        <v>352</v>
      </c>
      <c r="H185" s="202" t="s">
        <v>5</v>
      </c>
      <c r="I185" s="203"/>
      <c r="L185" s="199"/>
      <c r="M185" s="204"/>
      <c r="N185" s="205"/>
      <c r="O185" s="205"/>
      <c r="P185" s="205"/>
      <c r="Q185" s="205"/>
      <c r="R185" s="205"/>
      <c r="S185" s="205"/>
      <c r="T185" s="206"/>
      <c r="AT185" s="202" t="s">
        <v>197</v>
      </c>
      <c r="AU185" s="202" t="s">
        <v>82</v>
      </c>
      <c r="AV185" s="12" t="s">
        <v>80</v>
      </c>
      <c r="AW185" s="12" t="s">
        <v>35</v>
      </c>
      <c r="AX185" s="12" t="s">
        <v>72</v>
      </c>
      <c r="AY185" s="202" t="s">
        <v>185</v>
      </c>
    </row>
    <row r="186" spans="2:65" s="11" customFormat="1">
      <c r="B186" s="191"/>
      <c r="D186" s="187" t="s">
        <v>197</v>
      </c>
      <c r="E186" s="192" t="s">
        <v>5</v>
      </c>
      <c r="F186" s="193" t="s">
        <v>353</v>
      </c>
      <c r="H186" s="194">
        <v>0.6</v>
      </c>
      <c r="I186" s="195"/>
      <c r="L186" s="191"/>
      <c r="M186" s="196"/>
      <c r="N186" s="197"/>
      <c r="O186" s="197"/>
      <c r="P186" s="197"/>
      <c r="Q186" s="197"/>
      <c r="R186" s="197"/>
      <c r="S186" s="197"/>
      <c r="T186" s="198"/>
      <c r="AT186" s="192" t="s">
        <v>197</v>
      </c>
      <c r="AU186" s="192" t="s">
        <v>82</v>
      </c>
      <c r="AV186" s="11" t="s">
        <v>82</v>
      </c>
      <c r="AW186" s="11" t="s">
        <v>35</v>
      </c>
      <c r="AX186" s="11" t="s">
        <v>72</v>
      </c>
      <c r="AY186" s="192" t="s">
        <v>185</v>
      </c>
    </row>
    <row r="187" spans="2:65" s="12" customFormat="1">
      <c r="B187" s="199"/>
      <c r="D187" s="187" t="s">
        <v>197</v>
      </c>
      <c r="E187" s="200" t="s">
        <v>5</v>
      </c>
      <c r="F187" s="201" t="s">
        <v>354</v>
      </c>
      <c r="H187" s="202" t="s">
        <v>5</v>
      </c>
      <c r="I187" s="203"/>
      <c r="L187" s="199"/>
      <c r="M187" s="204"/>
      <c r="N187" s="205"/>
      <c r="O187" s="205"/>
      <c r="P187" s="205"/>
      <c r="Q187" s="205"/>
      <c r="R187" s="205"/>
      <c r="S187" s="205"/>
      <c r="T187" s="206"/>
      <c r="AT187" s="202" t="s">
        <v>197</v>
      </c>
      <c r="AU187" s="202" t="s">
        <v>82</v>
      </c>
      <c r="AV187" s="12" t="s">
        <v>80</v>
      </c>
      <c r="AW187" s="12" t="s">
        <v>35</v>
      </c>
      <c r="AX187" s="12" t="s">
        <v>72</v>
      </c>
      <c r="AY187" s="202" t="s">
        <v>185</v>
      </c>
    </row>
    <row r="188" spans="2:65" s="11" customFormat="1">
      <c r="B188" s="191"/>
      <c r="D188" s="187" t="s">
        <v>197</v>
      </c>
      <c r="E188" s="192" t="s">
        <v>5</v>
      </c>
      <c r="F188" s="193" t="s">
        <v>355</v>
      </c>
      <c r="H188" s="194">
        <v>0.104</v>
      </c>
      <c r="I188" s="195"/>
      <c r="L188" s="191"/>
      <c r="M188" s="196"/>
      <c r="N188" s="197"/>
      <c r="O188" s="197"/>
      <c r="P188" s="197"/>
      <c r="Q188" s="197"/>
      <c r="R188" s="197"/>
      <c r="S188" s="197"/>
      <c r="T188" s="198"/>
      <c r="AT188" s="192" t="s">
        <v>197</v>
      </c>
      <c r="AU188" s="192" t="s">
        <v>82</v>
      </c>
      <c r="AV188" s="11" t="s">
        <v>82</v>
      </c>
      <c r="AW188" s="11" t="s">
        <v>35</v>
      </c>
      <c r="AX188" s="11" t="s">
        <v>72</v>
      </c>
      <c r="AY188" s="192" t="s">
        <v>185</v>
      </c>
    </row>
    <row r="189" spans="2:65" s="12" customFormat="1">
      <c r="B189" s="199"/>
      <c r="D189" s="187" t="s">
        <v>197</v>
      </c>
      <c r="E189" s="200" t="s">
        <v>5</v>
      </c>
      <c r="F189" s="201" t="s">
        <v>356</v>
      </c>
      <c r="H189" s="202" t="s">
        <v>5</v>
      </c>
      <c r="I189" s="203"/>
      <c r="L189" s="199"/>
      <c r="M189" s="204"/>
      <c r="N189" s="205"/>
      <c r="O189" s="205"/>
      <c r="P189" s="205"/>
      <c r="Q189" s="205"/>
      <c r="R189" s="205"/>
      <c r="S189" s="205"/>
      <c r="T189" s="206"/>
      <c r="AT189" s="202" t="s">
        <v>197</v>
      </c>
      <c r="AU189" s="202" t="s">
        <v>82</v>
      </c>
      <c r="AV189" s="12" t="s">
        <v>80</v>
      </c>
      <c r="AW189" s="12" t="s">
        <v>35</v>
      </c>
      <c r="AX189" s="12" t="s">
        <v>72</v>
      </c>
      <c r="AY189" s="202" t="s">
        <v>185</v>
      </c>
    </row>
    <row r="190" spans="2:65" s="11" customFormat="1">
      <c r="B190" s="191"/>
      <c r="D190" s="187" t="s">
        <v>197</v>
      </c>
      <c r="E190" s="192" t="s">
        <v>5</v>
      </c>
      <c r="F190" s="193" t="s">
        <v>357</v>
      </c>
      <c r="H190" s="194">
        <v>0.16200000000000001</v>
      </c>
      <c r="I190" s="195"/>
      <c r="L190" s="191"/>
      <c r="M190" s="196"/>
      <c r="N190" s="197"/>
      <c r="O190" s="197"/>
      <c r="P190" s="197"/>
      <c r="Q190" s="197"/>
      <c r="R190" s="197"/>
      <c r="S190" s="197"/>
      <c r="T190" s="198"/>
      <c r="AT190" s="192" t="s">
        <v>197</v>
      </c>
      <c r="AU190" s="192" t="s">
        <v>82</v>
      </c>
      <c r="AV190" s="11" t="s">
        <v>82</v>
      </c>
      <c r="AW190" s="11" t="s">
        <v>35</v>
      </c>
      <c r="AX190" s="11" t="s">
        <v>72</v>
      </c>
      <c r="AY190" s="192" t="s">
        <v>185</v>
      </c>
    </row>
    <row r="191" spans="2:65" s="12" customFormat="1">
      <c r="B191" s="199"/>
      <c r="D191" s="187" t="s">
        <v>197</v>
      </c>
      <c r="E191" s="200" t="s">
        <v>5</v>
      </c>
      <c r="F191" s="201" t="s">
        <v>358</v>
      </c>
      <c r="H191" s="202" t="s">
        <v>5</v>
      </c>
      <c r="I191" s="203"/>
      <c r="L191" s="199"/>
      <c r="M191" s="204"/>
      <c r="N191" s="205"/>
      <c r="O191" s="205"/>
      <c r="P191" s="205"/>
      <c r="Q191" s="205"/>
      <c r="R191" s="205"/>
      <c r="S191" s="205"/>
      <c r="T191" s="206"/>
      <c r="AT191" s="202" t="s">
        <v>197</v>
      </c>
      <c r="AU191" s="202" t="s">
        <v>82</v>
      </c>
      <c r="AV191" s="12" t="s">
        <v>80</v>
      </c>
      <c r="AW191" s="12" t="s">
        <v>35</v>
      </c>
      <c r="AX191" s="12" t="s">
        <v>72</v>
      </c>
      <c r="AY191" s="202" t="s">
        <v>185</v>
      </c>
    </row>
    <row r="192" spans="2:65" s="11" customFormat="1">
      <c r="B192" s="191"/>
      <c r="D192" s="187" t="s">
        <v>197</v>
      </c>
      <c r="E192" s="192" t="s">
        <v>5</v>
      </c>
      <c r="F192" s="193" t="s">
        <v>359</v>
      </c>
      <c r="H192" s="194">
        <v>0.2</v>
      </c>
      <c r="I192" s="195"/>
      <c r="L192" s="191"/>
      <c r="M192" s="196"/>
      <c r="N192" s="197"/>
      <c r="O192" s="197"/>
      <c r="P192" s="197"/>
      <c r="Q192" s="197"/>
      <c r="R192" s="197"/>
      <c r="S192" s="197"/>
      <c r="T192" s="198"/>
      <c r="AT192" s="192" t="s">
        <v>197</v>
      </c>
      <c r="AU192" s="192" t="s">
        <v>82</v>
      </c>
      <c r="AV192" s="11" t="s">
        <v>82</v>
      </c>
      <c r="AW192" s="11" t="s">
        <v>35</v>
      </c>
      <c r="AX192" s="11" t="s">
        <v>72</v>
      </c>
      <c r="AY192" s="192" t="s">
        <v>185</v>
      </c>
    </row>
    <row r="193" spans="2:65" s="12" customFormat="1">
      <c r="B193" s="199"/>
      <c r="D193" s="187" t="s">
        <v>197</v>
      </c>
      <c r="E193" s="200" t="s">
        <v>5</v>
      </c>
      <c r="F193" s="201" t="s">
        <v>360</v>
      </c>
      <c r="H193" s="202" t="s">
        <v>5</v>
      </c>
      <c r="I193" s="203"/>
      <c r="L193" s="199"/>
      <c r="M193" s="204"/>
      <c r="N193" s="205"/>
      <c r="O193" s="205"/>
      <c r="P193" s="205"/>
      <c r="Q193" s="205"/>
      <c r="R193" s="205"/>
      <c r="S193" s="205"/>
      <c r="T193" s="206"/>
      <c r="AT193" s="202" t="s">
        <v>197</v>
      </c>
      <c r="AU193" s="202" t="s">
        <v>82</v>
      </c>
      <c r="AV193" s="12" t="s">
        <v>80</v>
      </c>
      <c r="AW193" s="12" t="s">
        <v>35</v>
      </c>
      <c r="AX193" s="12" t="s">
        <v>72</v>
      </c>
      <c r="AY193" s="202" t="s">
        <v>185</v>
      </c>
    </row>
    <row r="194" spans="2:65" s="11" customFormat="1">
      <c r="B194" s="191"/>
      <c r="D194" s="187" t="s">
        <v>197</v>
      </c>
      <c r="E194" s="192" t="s">
        <v>5</v>
      </c>
      <c r="F194" s="193" t="s">
        <v>359</v>
      </c>
      <c r="H194" s="194">
        <v>0.2</v>
      </c>
      <c r="I194" s="195"/>
      <c r="L194" s="191"/>
      <c r="M194" s="196"/>
      <c r="N194" s="197"/>
      <c r="O194" s="197"/>
      <c r="P194" s="197"/>
      <c r="Q194" s="197"/>
      <c r="R194" s="197"/>
      <c r="S194" s="197"/>
      <c r="T194" s="198"/>
      <c r="AT194" s="192" t="s">
        <v>197</v>
      </c>
      <c r="AU194" s="192" t="s">
        <v>82</v>
      </c>
      <c r="AV194" s="11" t="s">
        <v>82</v>
      </c>
      <c r="AW194" s="11" t="s">
        <v>35</v>
      </c>
      <c r="AX194" s="11" t="s">
        <v>72</v>
      </c>
      <c r="AY194" s="192" t="s">
        <v>185</v>
      </c>
    </row>
    <row r="195" spans="2:65" s="12" customFormat="1">
      <c r="B195" s="199"/>
      <c r="D195" s="187" t="s">
        <v>197</v>
      </c>
      <c r="E195" s="200" t="s">
        <v>5</v>
      </c>
      <c r="F195" s="201" t="s">
        <v>361</v>
      </c>
      <c r="H195" s="202" t="s">
        <v>5</v>
      </c>
      <c r="I195" s="203"/>
      <c r="L195" s="199"/>
      <c r="M195" s="204"/>
      <c r="N195" s="205"/>
      <c r="O195" s="205"/>
      <c r="P195" s="205"/>
      <c r="Q195" s="205"/>
      <c r="R195" s="205"/>
      <c r="S195" s="205"/>
      <c r="T195" s="206"/>
      <c r="AT195" s="202" t="s">
        <v>197</v>
      </c>
      <c r="AU195" s="202" t="s">
        <v>82</v>
      </c>
      <c r="AV195" s="12" t="s">
        <v>80</v>
      </c>
      <c r="AW195" s="12" t="s">
        <v>35</v>
      </c>
      <c r="AX195" s="12" t="s">
        <v>72</v>
      </c>
      <c r="AY195" s="202" t="s">
        <v>185</v>
      </c>
    </row>
    <row r="196" spans="2:65" s="11" customFormat="1">
      <c r="B196" s="191"/>
      <c r="D196" s="187" t="s">
        <v>197</v>
      </c>
      <c r="E196" s="192" t="s">
        <v>5</v>
      </c>
      <c r="F196" s="193" t="s">
        <v>359</v>
      </c>
      <c r="H196" s="194">
        <v>0.2</v>
      </c>
      <c r="I196" s="195"/>
      <c r="L196" s="191"/>
      <c r="M196" s="196"/>
      <c r="N196" s="197"/>
      <c r="O196" s="197"/>
      <c r="P196" s="197"/>
      <c r="Q196" s="197"/>
      <c r="R196" s="197"/>
      <c r="S196" s="197"/>
      <c r="T196" s="198"/>
      <c r="AT196" s="192" t="s">
        <v>197</v>
      </c>
      <c r="AU196" s="192" t="s">
        <v>82</v>
      </c>
      <c r="AV196" s="11" t="s">
        <v>82</v>
      </c>
      <c r="AW196" s="11" t="s">
        <v>35</v>
      </c>
      <c r="AX196" s="11" t="s">
        <v>72</v>
      </c>
      <c r="AY196" s="192" t="s">
        <v>185</v>
      </c>
    </row>
    <row r="197" spans="2:65" s="12" customFormat="1">
      <c r="B197" s="199"/>
      <c r="D197" s="187" t="s">
        <v>197</v>
      </c>
      <c r="E197" s="200" t="s">
        <v>5</v>
      </c>
      <c r="F197" s="201" t="s">
        <v>362</v>
      </c>
      <c r="H197" s="202" t="s">
        <v>5</v>
      </c>
      <c r="I197" s="203"/>
      <c r="L197" s="199"/>
      <c r="M197" s="204"/>
      <c r="N197" s="205"/>
      <c r="O197" s="205"/>
      <c r="P197" s="205"/>
      <c r="Q197" s="205"/>
      <c r="R197" s="205"/>
      <c r="S197" s="205"/>
      <c r="T197" s="206"/>
      <c r="AT197" s="202" t="s">
        <v>197</v>
      </c>
      <c r="AU197" s="202" t="s">
        <v>82</v>
      </c>
      <c r="AV197" s="12" t="s">
        <v>80</v>
      </c>
      <c r="AW197" s="12" t="s">
        <v>35</v>
      </c>
      <c r="AX197" s="12" t="s">
        <v>72</v>
      </c>
      <c r="AY197" s="202" t="s">
        <v>185</v>
      </c>
    </row>
    <row r="198" spans="2:65" s="11" customFormat="1">
      <c r="B198" s="191"/>
      <c r="D198" s="187" t="s">
        <v>197</v>
      </c>
      <c r="E198" s="192" t="s">
        <v>5</v>
      </c>
      <c r="F198" s="193" t="s">
        <v>353</v>
      </c>
      <c r="H198" s="194">
        <v>0.6</v>
      </c>
      <c r="I198" s="195"/>
      <c r="L198" s="191"/>
      <c r="M198" s="196"/>
      <c r="N198" s="197"/>
      <c r="O198" s="197"/>
      <c r="P198" s="197"/>
      <c r="Q198" s="197"/>
      <c r="R198" s="197"/>
      <c r="S198" s="197"/>
      <c r="T198" s="198"/>
      <c r="AT198" s="192" t="s">
        <v>197</v>
      </c>
      <c r="AU198" s="192" t="s">
        <v>82</v>
      </c>
      <c r="AV198" s="11" t="s">
        <v>82</v>
      </c>
      <c r="AW198" s="11" t="s">
        <v>35</v>
      </c>
      <c r="AX198" s="11" t="s">
        <v>72</v>
      </c>
      <c r="AY198" s="192" t="s">
        <v>185</v>
      </c>
    </row>
    <row r="199" spans="2:65" s="13" customFormat="1">
      <c r="B199" s="207"/>
      <c r="D199" s="208" t="s">
        <v>197</v>
      </c>
      <c r="E199" s="209" t="s">
        <v>5</v>
      </c>
      <c r="F199" s="210" t="s">
        <v>222</v>
      </c>
      <c r="H199" s="211">
        <v>2.0659999999999998</v>
      </c>
      <c r="I199" s="212"/>
      <c r="L199" s="207"/>
      <c r="M199" s="213"/>
      <c r="N199" s="214"/>
      <c r="O199" s="214"/>
      <c r="P199" s="214"/>
      <c r="Q199" s="214"/>
      <c r="R199" s="214"/>
      <c r="S199" s="214"/>
      <c r="T199" s="215"/>
      <c r="AT199" s="216" t="s">
        <v>197</v>
      </c>
      <c r="AU199" s="216" t="s">
        <v>82</v>
      </c>
      <c r="AV199" s="13" t="s">
        <v>193</v>
      </c>
      <c r="AW199" s="13" t="s">
        <v>35</v>
      </c>
      <c r="AX199" s="13" t="s">
        <v>80</v>
      </c>
      <c r="AY199" s="216" t="s">
        <v>185</v>
      </c>
    </row>
    <row r="200" spans="2:65" s="1" customFormat="1" ht="31.5" customHeight="1">
      <c r="B200" s="174"/>
      <c r="C200" s="175" t="s">
        <v>11</v>
      </c>
      <c r="D200" s="175" t="s">
        <v>188</v>
      </c>
      <c r="E200" s="176" t="s">
        <v>363</v>
      </c>
      <c r="F200" s="177" t="s">
        <v>364</v>
      </c>
      <c r="G200" s="178" t="s">
        <v>232</v>
      </c>
      <c r="H200" s="179">
        <v>4.99</v>
      </c>
      <c r="I200" s="180"/>
      <c r="J200" s="181">
        <f>ROUND(I200*H200,2)</f>
        <v>0</v>
      </c>
      <c r="K200" s="177" t="s">
        <v>192</v>
      </c>
      <c r="L200" s="41"/>
      <c r="M200" s="182" t="s">
        <v>5</v>
      </c>
      <c r="N200" s="183" t="s">
        <v>43</v>
      </c>
      <c r="O200" s="42"/>
      <c r="P200" s="184">
        <f>O200*H200</f>
        <v>0</v>
      </c>
      <c r="Q200" s="184">
        <v>2.8570000000000002E-2</v>
      </c>
      <c r="R200" s="184">
        <f>Q200*H200</f>
        <v>0.1425643</v>
      </c>
      <c r="S200" s="184">
        <v>0</v>
      </c>
      <c r="T200" s="185">
        <f>S200*H200</f>
        <v>0</v>
      </c>
      <c r="AR200" s="24" t="s">
        <v>193</v>
      </c>
      <c r="AT200" s="24" t="s">
        <v>188</v>
      </c>
      <c r="AU200" s="24" t="s">
        <v>82</v>
      </c>
      <c r="AY200" s="24" t="s">
        <v>185</v>
      </c>
      <c r="BE200" s="186">
        <f>IF(N200="základní",J200,0)</f>
        <v>0</v>
      </c>
      <c r="BF200" s="186">
        <f>IF(N200="snížená",J200,0)</f>
        <v>0</v>
      </c>
      <c r="BG200" s="186">
        <f>IF(N200="zákl. přenesená",J200,0)</f>
        <v>0</v>
      </c>
      <c r="BH200" s="186">
        <f>IF(N200="sníž. přenesená",J200,0)</f>
        <v>0</v>
      </c>
      <c r="BI200" s="186">
        <f>IF(N200="nulová",J200,0)</f>
        <v>0</v>
      </c>
      <c r="BJ200" s="24" t="s">
        <v>80</v>
      </c>
      <c r="BK200" s="186">
        <f>ROUND(I200*H200,2)</f>
        <v>0</v>
      </c>
      <c r="BL200" s="24" t="s">
        <v>193</v>
      </c>
      <c r="BM200" s="24" t="s">
        <v>365</v>
      </c>
    </row>
    <row r="201" spans="2:65" s="12" customFormat="1">
      <c r="B201" s="199"/>
      <c r="D201" s="187" t="s">
        <v>197</v>
      </c>
      <c r="E201" s="200" t="s">
        <v>5</v>
      </c>
      <c r="F201" s="201" t="s">
        <v>356</v>
      </c>
      <c r="H201" s="202" t="s">
        <v>5</v>
      </c>
      <c r="I201" s="203"/>
      <c r="L201" s="199"/>
      <c r="M201" s="204"/>
      <c r="N201" s="205"/>
      <c r="O201" s="205"/>
      <c r="P201" s="205"/>
      <c r="Q201" s="205"/>
      <c r="R201" s="205"/>
      <c r="S201" s="205"/>
      <c r="T201" s="206"/>
      <c r="AT201" s="202" t="s">
        <v>197</v>
      </c>
      <c r="AU201" s="202" t="s">
        <v>82</v>
      </c>
      <c r="AV201" s="12" t="s">
        <v>80</v>
      </c>
      <c r="AW201" s="12" t="s">
        <v>35</v>
      </c>
      <c r="AX201" s="12" t="s">
        <v>72</v>
      </c>
      <c r="AY201" s="202" t="s">
        <v>185</v>
      </c>
    </row>
    <row r="202" spans="2:65" s="11" customFormat="1">
      <c r="B202" s="191"/>
      <c r="D202" s="187" t="s">
        <v>197</v>
      </c>
      <c r="E202" s="192" t="s">
        <v>5</v>
      </c>
      <c r="F202" s="193" t="s">
        <v>366</v>
      </c>
      <c r="H202" s="194">
        <v>1.08</v>
      </c>
      <c r="I202" s="195"/>
      <c r="L202" s="191"/>
      <c r="M202" s="196"/>
      <c r="N202" s="197"/>
      <c r="O202" s="197"/>
      <c r="P202" s="197"/>
      <c r="Q202" s="197"/>
      <c r="R202" s="197"/>
      <c r="S202" s="197"/>
      <c r="T202" s="198"/>
      <c r="AT202" s="192" t="s">
        <v>197</v>
      </c>
      <c r="AU202" s="192" t="s">
        <v>82</v>
      </c>
      <c r="AV202" s="11" t="s">
        <v>82</v>
      </c>
      <c r="AW202" s="11" t="s">
        <v>35</v>
      </c>
      <c r="AX202" s="11" t="s">
        <v>72</v>
      </c>
      <c r="AY202" s="192" t="s">
        <v>185</v>
      </c>
    </row>
    <row r="203" spans="2:65" s="12" customFormat="1">
      <c r="B203" s="199"/>
      <c r="D203" s="187" t="s">
        <v>197</v>
      </c>
      <c r="E203" s="200" t="s">
        <v>5</v>
      </c>
      <c r="F203" s="201" t="s">
        <v>352</v>
      </c>
      <c r="H203" s="202" t="s">
        <v>5</v>
      </c>
      <c r="I203" s="203"/>
      <c r="L203" s="199"/>
      <c r="M203" s="204"/>
      <c r="N203" s="205"/>
      <c r="O203" s="205"/>
      <c r="P203" s="205"/>
      <c r="Q203" s="205"/>
      <c r="R203" s="205"/>
      <c r="S203" s="205"/>
      <c r="T203" s="206"/>
      <c r="AT203" s="202" t="s">
        <v>197</v>
      </c>
      <c r="AU203" s="202" t="s">
        <v>82</v>
      </c>
      <c r="AV203" s="12" t="s">
        <v>80</v>
      </c>
      <c r="AW203" s="12" t="s">
        <v>35</v>
      </c>
      <c r="AX203" s="12" t="s">
        <v>72</v>
      </c>
      <c r="AY203" s="202" t="s">
        <v>185</v>
      </c>
    </row>
    <row r="204" spans="2:65" s="11" customFormat="1">
      <c r="B204" s="191"/>
      <c r="D204" s="187" t="s">
        <v>197</v>
      </c>
      <c r="E204" s="192" t="s">
        <v>5</v>
      </c>
      <c r="F204" s="193" t="s">
        <v>367</v>
      </c>
      <c r="H204" s="194">
        <v>0.84</v>
      </c>
      <c r="I204" s="195"/>
      <c r="L204" s="191"/>
      <c r="M204" s="196"/>
      <c r="N204" s="197"/>
      <c r="O204" s="197"/>
      <c r="P204" s="197"/>
      <c r="Q204" s="197"/>
      <c r="R204" s="197"/>
      <c r="S204" s="197"/>
      <c r="T204" s="198"/>
      <c r="AT204" s="192" t="s">
        <v>197</v>
      </c>
      <c r="AU204" s="192" t="s">
        <v>82</v>
      </c>
      <c r="AV204" s="11" t="s">
        <v>82</v>
      </c>
      <c r="AW204" s="11" t="s">
        <v>35</v>
      </c>
      <c r="AX204" s="11" t="s">
        <v>72</v>
      </c>
      <c r="AY204" s="192" t="s">
        <v>185</v>
      </c>
    </row>
    <row r="205" spans="2:65" s="12" customFormat="1">
      <c r="B205" s="199"/>
      <c r="D205" s="187" t="s">
        <v>197</v>
      </c>
      <c r="E205" s="200" t="s">
        <v>5</v>
      </c>
      <c r="F205" s="201" t="s">
        <v>354</v>
      </c>
      <c r="H205" s="202" t="s">
        <v>5</v>
      </c>
      <c r="I205" s="203"/>
      <c r="L205" s="199"/>
      <c r="M205" s="204"/>
      <c r="N205" s="205"/>
      <c r="O205" s="205"/>
      <c r="P205" s="205"/>
      <c r="Q205" s="205"/>
      <c r="R205" s="205"/>
      <c r="S205" s="205"/>
      <c r="T205" s="206"/>
      <c r="AT205" s="202" t="s">
        <v>197</v>
      </c>
      <c r="AU205" s="202" t="s">
        <v>82</v>
      </c>
      <c r="AV205" s="12" t="s">
        <v>80</v>
      </c>
      <c r="AW205" s="12" t="s">
        <v>35</v>
      </c>
      <c r="AX205" s="12" t="s">
        <v>72</v>
      </c>
      <c r="AY205" s="202" t="s">
        <v>185</v>
      </c>
    </row>
    <row r="206" spans="2:65" s="11" customFormat="1">
      <c r="B206" s="191"/>
      <c r="D206" s="187" t="s">
        <v>197</v>
      </c>
      <c r="E206" s="192" t="s">
        <v>5</v>
      </c>
      <c r="F206" s="193" t="s">
        <v>368</v>
      </c>
      <c r="H206" s="194">
        <v>0.21</v>
      </c>
      <c r="I206" s="195"/>
      <c r="L206" s="191"/>
      <c r="M206" s="196"/>
      <c r="N206" s="197"/>
      <c r="O206" s="197"/>
      <c r="P206" s="197"/>
      <c r="Q206" s="197"/>
      <c r="R206" s="197"/>
      <c r="S206" s="197"/>
      <c r="T206" s="198"/>
      <c r="AT206" s="192" t="s">
        <v>197</v>
      </c>
      <c r="AU206" s="192" t="s">
        <v>82</v>
      </c>
      <c r="AV206" s="11" t="s">
        <v>82</v>
      </c>
      <c r="AW206" s="11" t="s">
        <v>35</v>
      </c>
      <c r="AX206" s="11" t="s">
        <v>72</v>
      </c>
      <c r="AY206" s="192" t="s">
        <v>185</v>
      </c>
    </row>
    <row r="207" spans="2:65" s="12" customFormat="1">
      <c r="B207" s="199"/>
      <c r="D207" s="187" t="s">
        <v>197</v>
      </c>
      <c r="E207" s="200" t="s">
        <v>5</v>
      </c>
      <c r="F207" s="201" t="s">
        <v>358</v>
      </c>
      <c r="H207" s="202" t="s">
        <v>5</v>
      </c>
      <c r="I207" s="203"/>
      <c r="L207" s="199"/>
      <c r="M207" s="204"/>
      <c r="N207" s="205"/>
      <c r="O207" s="205"/>
      <c r="P207" s="205"/>
      <c r="Q207" s="205"/>
      <c r="R207" s="205"/>
      <c r="S207" s="205"/>
      <c r="T207" s="206"/>
      <c r="AT207" s="202" t="s">
        <v>197</v>
      </c>
      <c r="AU207" s="202" t="s">
        <v>82</v>
      </c>
      <c r="AV207" s="12" t="s">
        <v>80</v>
      </c>
      <c r="AW207" s="12" t="s">
        <v>35</v>
      </c>
      <c r="AX207" s="12" t="s">
        <v>72</v>
      </c>
      <c r="AY207" s="202" t="s">
        <v>185</v>
      </c>
    </row>
    <row r="208" spans="2:65" s="11" customFormat="1">
      <c r="B208" s="191"/>
      <c r="D208" s="187" t="s">
        <v>197</v>
      </c>
      <c r="E208" s="192" t="s">
        <v>5</v>
      </c>
      <c r="F208" s="193" t="s">
        <v>369</v>
      </c>
      <c r="H208" s="194">
        <v>0.36</v>
      </c>
      <c r="I208" s="195"/>
      <c r="L208" s="191"/>
      <c r="M208" s="196"/>
      <c r="N208" s="197"/>
      <c r="O208" s="197"/>
      <c r="P208" s="197"/>
      <c r="Q208" s="197"/>
      <c r="R208" s="197"/>
      <c r="S208" s="197"/>
      <c r="T208" s="198"/>
      <c r="AT208" s="192" t="s">
        <v>197</v>
      </c>
      <c r="AU208" s="192" t="s">
        <v>82</v>
      </c>
      <c r="AV208" s="11" t="s">
        <v>82</v>
      </c>
      <c r="AW208" s="11" t="s">
        <v>35</v>
      </c>
      <c r="AX208" s="11" t="s">
        <v>72</v>
      </c>
      <c r="AY208" s="192" t="s">
        <v>185</v>
      </c>
    </row>
    <row r="209" spans="2:65" s="12" customFormat="1">
      <c r="B209" s="199"/>
      <c r="D209" s="187" t="s">
        <v>197</v>
      </c>
      <c r="E209" s="200" t="s">
        <v>5</v>
      </c>
      <c r="F209" s="201" t="s">
        <v>360</v>
      </c>
      <c r="H209" s="202" t="s">
        <v>5</v>
      </c>
      <c r="I209" s="203"/>
      <c r="L209" s="199"/>
      <c r="M209" s="204"/>
      <c r="N209" s="205"/>
      <c r="O209" s="205"/>
      <c r="P209" s="205"/>
      <c r="Q209" s="205"/>
      <c r="R209" s="205"/>
      <c r="S209" s="205"/>
      <c r="T209" s="206"/>
      <c r="AT209" s="202" t="s">
        <v>197</v>
      </c>
      <c r="AU209" s="202" t="s">
        <v>82</v>
      </c>
      <c r="AV209" s="12" t="s">
        <v>80</v>
      </c>
      <c r="AW209" s="12" t="s">
        <v>35</v>
      </c>
      <c r="AX209" s="12" t="s">
        <v>72</v>
      </c>
      <c r="AY209" s="202" t="s">
        <v>185</v>
      </c>
    </row>
    <row r="210" spans="2:65" s="11" customFormat="1">
      <c r="B210" s="191"/>
      <c r="D210" s="187" t="s">
        <v>197</v>
      </c>
      <c r="E210" s="192" t="s">
        <v>5</v>
      </c>
      <c r="F210" s="193" t="s">
        <v>370</v>
      </c>
      <c r="H210" s="194">
        <v>0.5</v>
      </c>
      <c r="I210" s="195"/>
      <c r="L210" s="191"/>
      <c r="M210" s="196"/>
      <c r="N210" s="197"/>
      <c r="O210" s="197"/>
      <c r="P210" s="197"/>
      <c r="Q210" s="197"/>
      <c r="R210" s="197"/>
      <c r="S210" s="197"/>
      <c r="T210" s="198"/>
      <c r="AT210" s="192" t="s">
        <v>197</v>
      </c>
      <c r="AU210" s="192" t="s">
        <v>82</v>
      </c>
      <c r="AV210" s="11" t="s">
        <v>82</v>
      </c>
      <c r="AW210" s="11" t="s">
        <v>35</v>
      </c>
      <c r="AX210" s="11" t="s">
        <v>72</v>
      </c>
      <c r="AY210" s="192" t="s">
        <v>185</v>
      </c>
    </row>
    <row r="211" spans="2:65" s="12" customFormat="1">
      <c r="B211" s="199"/>
      <c r="D211" s="187" t="s">
        <v>197</v>
      </c>
      <c r="E211" s="200" t="s">
        <v>5</v>
      </c>
      <c r="F211" s="201" t="s">
        <v>361</v>
      </c>
      <c r="H211" s="202" t="s">
        <v>5</v>
      </c>
      <c r="I211" s="203"/>
      <c r="L211" s="199"/>
      <c r="M211" s="204"/>
      <c r="N211" s="205"/>
      <c r="O211" s="205"/>
      <c r="P211" s="205"/>
      <c r="Q211" s="205"/>
      <c r="R211" s="205"/>
      <c r="S211" s="205"/>
      <c r="T211" s="206"/>
      <c r="AT211" s="202" t="s">
        <v>197</v>
      </c>
      <c r="AU211" s="202" t="s">
        <v>82</v>
      </c>
      <c r="AV211" s="12" t="s">
        <v>80</v>
      </c>
      <c r="AW211" s="12" t="s">
        <v>35</v>
      </c>
      <c r="AX211" s="12" t="s">
        <v>72</v>
      </c>
      <c r="AY211" s="202" t="s">
        <v>185</v>
      </c>
    </row>
    <row r="212" spans="2:65" s="11" customFormat="1">
      <c r="B212" s="191"/>
      <c r="D212" s="187" t="s">
        <v>197</v>
      </c>
      <c r="E212" s="192" t="s">
        <v>5</v>
      </c>
      <c r="F212" s="193" t="s">
        <v>371</v>
      </c>
      <c r="H212" s="194">
        <v>0.52</v>
      </c>
      <c r="I212" s="195"/>
      <c r="L212" s="191"/>
      <c r="M212" s="196"/>
      <c r="N212" s="197"/>
      <c r="O212" s="197"/>
      <c r="P212" s="197"/>
      <c r="Q212" s="197"/>
      <c r="R212" s="197"/>
      <c r="S212" s="197"/>
      <c r="T212" s="198"/>
      <c r="AT212" s="192" t="s">
        <v>197</v>
      </c>
      <c r="AU212" s="192" t="s">
        <v>82</v>
      </c>
      <c r="AV212" s="11" t="s">
        <v>82</v>
      </c>
      <c r="AW212" s="11" t="s">
        <v>35</v>
      </c>
      <c r="AX212" s="11" t="s">
        <v>72</v>
      </c>
      <c r="AY212" s="192" t="s">
        <v>185</v>
      </c>
    </row>
    <row r="213" spans="2:65" s="12" customFormat="1">
      <c r="B213" s="199"/>
      <c r="D213" s="187" t="s">
        <v>197</v>
      </c>
      <c r="E213" s="200" t="s">
        <v>5</v>
      </c>
      <c r="F213" s="201" t="s">
        <v>362</v>
      </c>
      <c r="H213" s="202" t="s">
        <v>5</v>
      </c>
      <c r="I213" s="203"/>
      <c r="L213" s="199"/>
      <c r="M213" s="204"/>
      <c r="N213" s="205"/>
      <c r="O213" s="205"/>
      <c r="P213" s="205"/>
      <c r="Q213" s="205"/>
      <c r="R213" s="205"/>
      <c r="S213" s="205"/>
      <c r="T213" s="206"/>
      <c r="AT213" s="202" t="s">
        <v>197</v>
      </c>
      <c r="AU213" s="202" t="s">
        <v>82</v>
      </c>
      <c r="AV213" s="12" t="s">
        <v>80</v>
      </c>
      <c r="AW213" s="12" t="s">
        <v>35</v>
      </c>
      <c r="AX213" s="12" t="s">
        <v>72</v>
      </c>
      <c r="AY213" s="202" t="s">
        <v>185</v>
      </c>
    </row>
    <row r="214" spans="2:65" s="11" customFormat="1">
      <c r="B214" s="191"/>
      <c r="D214" s="187" t="s">
        <v>197</v>
      </c>
      <c r="E214" s="192" t="s">
        <v>5</v>
      </c>
      <c r="F214" s="193" t="s">
        <v>372</v>
      </c>
      <c r="H214" s="194">
        <v>1.48</v>
      </c>
      <c r="I214" s="195"/>
      <c r="L214" s="191"/>
      <c r="M214" s="196"/>
      <c r="N214" s="197"/>
      <c r="O214" s="197"/>
      <c r="P214" s="197"/>
      <c r="Q214" s="197"/>
      <c r="R214" s="197"/>
      <c r="S214" s="197"/>
      <c r="T214" s="198"/>
      <c r="AT214" s="192" t="s">
        <v>197</v>
      </c>
      <c r="AU214" s="192" t="s">
        <v>82</v>
      </c>
      <c r="AV214" s="11" t="s">
        <v>82</v>
      </c>
      <c r="AW214" s="11" t="s">
        <v>35</v>
      </c>
      <c r="AX214" s="11" t="s">
        <v>72</v>
      </c>
      <c r="AY214" s="192" t="s">
        <v>185</v>
      </c>
    </row>
    <row r="215" spans="2:65" s="13" customFormat="1">
      <c r="B215" s="207"/>
      <c r="D215" s="208" t="s">
        <v>197</v>
      </c>
      <c r="E215" s="209" t="s">
        <v>5</v>
      </c>
      <c r="F215" s="210" t="s">
        <v>222</v>
      </c>
      <c r="H215" s="211">
        <v>4.99</v>
      </c>
      <c r="I215" s="212"/>
      <c r="L215" s="207"/>
      <c r="M215" s="213"/>
      <c r="N215" s="214"/>
      <c r="O215" s="214"/>
      <c r="P215" s="214"/>
      <c r="Q215" s="214"/>
      <c r="R215" s="214"/>
      <c r="S215" s="214"/>
      <c r="T215" s="215"/>
      <c r="AT215" s="216" t="s">
        <v>197</v>
      </c>
      <c r="AU215" s="216" t="s">
        <v>82</v>
      </c>
      <c r="AV215" s="13" t="s">
        <v>193</v>
      </c>
      <c r="AW215" s="13" t="s">
        <v>35</v>
      </c>
      <c r="AX215" s="13" t="s">
        <v>80</v>
      </c>
      <c r="AY215" s="216" t="s">
        <v>185</v>
      </c>
    </row>
    <row r="216" spans="2:65" s="1" customFormat="1" ht="31.5" customHeight="1">
      <c r="B216" s="174"/>
      <c r="C216" s="175" t="s">
        <v>373</v>
      </c>
      <c r="D216" s="175" t="s">
        <v>188</v>
      </c>
      <c r="E216" s="176" t="s">
        <v>374</v>
      </c>
      <c r="F216" s="177" t="s">
        <v>375</v>
      </c>
      <c r="G216" s="178" t="s">
        <v>376</v>
      </c>
      <c r="H216" s="179">
        <v>105.3</v>
      </c>
      <c r="I216" s="180"/>
      <c r="J216" s="181">
        <f>ROUND(I216*H216,2)</f>
        <v>0</v>
      </c>
      <c r="K216" s="177" t="s">
        <v>192</v>
      </c>
      <c r="L216" s="41"/>
      <c r="M216" s="182" t="s">
        <v>5</v>
      </c>
      <c r="N216" s="183" t="s">
        <v>43</v>
      </c>
      <c r="O216" s="42"/>
      <c r="P216" s="184">
        <f>O216*H216</f>
        <v>0</v>
      </c>
      <c r="Q216" s="184">
        <v>4.8000000000000001E-4</v>
      </c>
      <c r="R216" s="184">
        <f>Q216*H216</f>
        <v>5.0543999999999999E-2</v>
      </c>
      <c r="S216" s="184">
        <v>0</v>
      </c>
      <c r="T216" s="185">
        <f>S216*H216</f>
        <v>0</v>
      </c>
      <c r="AR216" s="24" t="s">
        <v>193</v>
      </c>
      <c r="AT216" s="24" t="s">
        <v>188</v>
      </c>
      <c r="AU216" s="24" t="s">
        <v>82</v>
      </c>
      <c r="AY216" s="24" t="s">
        <v>185</v>
      </c>
      <c r="BE216" s="186">
        <f>IF(N216="základní",J216,0)</f>
        <v>0</v>
      </c>
      <c r="BF216" s="186">
        <f>IF(N216="snížená",J216,0)</f>
        <v>0</v>
      </c>
      <c r="BG216" s="186">
        <f>IF(N216="zákl. přenesená",J216,0)</f>
        <v>0</v>
      </c>
      <c r="BH216" s="186">
        <f>IF(N216="sníž. přenesená",J216,0)</f>
        <v>0</v>
      </c>
      <c r="BI216" s="186">
        <f>IF(N216="nulová",J216,0)</f>
        <v>0</v>
      </c>
      <c r="BJ216" s="24" t="s">
        <v>80</v>
      </c>
      <c r="BK216" s="186">
        <f>ROUND(I216*H216,2)</f>
        <v>0</v>
      </c>
      <c r="BL216" s="24" t="s">
        <v>193</v>
      </c>
      <c r="BM216" s="24" t="s">
        <v>377</v>
      </c>
    </row>
    <row r="217" spans="2:65" s="1" customFormat="1" ht="54">
      <c r="B217" s="41"/>
      <c r="D217" s="187" t="s">
        <v>195</v>
      </c>
      <c r="F217" s="188" t="s">
        <v>378</v>
      </c>
      <c r="I217" s="189"/>
      <c r="L217" s="41"/>
      <c r="M217" s="190"/>
      <c r="N217" s="42"/>
      <c r="O217" s="42"/>
      <c r="P217" s="42"/>
      <c r="Q217" s="42"/>
      <c r="R217" s="42"/>
      <c r="S217" s="42"/>
      <c r="T217" s="70"/>
      <c r="AT217" s="24" t="s">
        <v>195</v>
      </c>
      <c r="AU217" s="24" t="s">
        <v>82</v>
      </c>
    </row>
    <row r="218" spans="2:65" s="12" customFormat="1">
      <c r="B218" s="199"/>
      <c r="D218" s="187" t="s">
        <v>197</v>
      </c>
      <c r="E218" s="200" t="s">
        <v>5</v>
      </c>
      <c r="F218" s="201" t="s">
        <v>352</v>
      </c>
      <c r="H218" s="202" t="s">
        <v>5</v>
      </c>
      <c r="I218" s="203"/>
      <c r="L218" s="199"/>
      <c r="M218" s="204"/>
      <c r="N218" s="205"/>
      <c r="O218" s="205"/>
      <c r="P218" s="205"/>
      <c r="Q218" s="205"/>
      <c r="R218" s="205"/>
      <c r="S218" s="205"/>
      <c r="T218" s="206"/>
      <c r="AT218" s="202" t="s">
        <v>197</v>
      </c>
      <c r="AU218" s="202" t="s">
        <v>82</v>
      </c>
      <c r="AV218" s="12" t="s">
        <v>80</v>
      </c>
      <c r="AW218" s="12" t="s">
        <v>35</v>
      </c>
      <c r="AX218" s="12" t="s">
        <v>72</v>
      </c>
      <c r="AY218" s="202" t="s">
        <v>185</v>
      </c>
    </row>
    <row r="219" spans="2:65" s="11" customFormat="1">
      <c r="B219" s="191"/>
      <c r="D219" s="187" t="s">
        <v>197</v>
      </c>
      <c r="E219" s="192" t="s">
        <v>5</v>
      </c>
      <c r="F219" s="193" t="s">
        <v>348</v>
      </c>
      <c r="H219" s="194">
        <v>14</v>
      </c>
      <c r="I219" s="195"/>
      <c r="L219" s="191"/>
      <c r="M219" s="196"/>
      <c r="N219" s="197"/>
      <c r="O219" s="197"/>
      <c r="P219" s="197"/>
      <c r="Q219" s="197"/>
      <c r="R219" s="197"/>
      <c r="S219" s="197"/>
      <c r="T219" s="198"/>
      <c r="AT219" s="192" t="s">
        <v>197</v>
      </c>
      <c r="AU219" s="192" t="s">
        <v>82</v>
      </c>
      <c r="AV219" s="11" t="s">
        <v>82</v>
      </c>
      <c r="AW219" s="11" t="s">
        <v>35</v>
      </c>
      <c r="AX219" s="11" t="s">
        <v>72</v>
      </c>
      <c r="AY219" s="192" t="s">
        <v>185</v>
      </c>
    </row>
    <row r="220" spans="2:65" s="12" customFormat="1">
      <c r="B220" s="199"/>
      <c r="D220" s="187" t="s">
        <v>197</v>
      </c>
      <c r="E220" s="200" t="s">
        <v>5</v>
      </c>
      <c r="F220" s="201" t="s">
        <v>358</v>
      </c>
      <c r="H220" s="202" t="s">
        <v>5</v>
      </c>
      <c r="I220" s="203"/>
      <c r="L220" s="199"/>
      <c r="M220" s="204"/>
      <c r="N220" s="205"/>
      <c r="O220" s="205"/>
      <c r="P220" s="205"/>
      <c r="Q220" s="205"/>
      <c r="R220" s="205"/>
      <c r="S220" s="205"/>
      <c r="T220" s="206"/>
      <c r="AT220" s="202" t="s">
        <v>197</v>
      </c>
      <c r="AU220" s="202" t="s">
        <v>82</v>
      </c>
      <c r="AV220" s="12" t="s">
        <v>80</v>
      </c>
      <c r="AW220" s="12" t="s">
        <v>35</v>
      </c>
      <c r="AX220" s="12" t="s">
        <v>72</v>
      </c>
      <c r="AY220" s="202" t="s">
        <v>185</v>
      </c>
    </row>
    <row r="221" spans="2:65" s="11" customFormat="1">
      <c r="B221" s="191"/>
      <c r="D221" s="187" t="s">
        <v>197</v>
      </c>
      <c r="E221" s="192" t="s">
        <v>5</v>
      </c>
      <c r="F221" s="193" t="s">
        <v>290</v>
      </c>
      <c r="H221" s="194">
        <v>7</v>
      </c>
      <c r="I221" s="195"/>
      <c r="L221" s="191"/>
      <c r="M221" s="196"/>
      <c r="N221" s="197"/>
      <c r="O221" s="197"/>
      <c r="P221" s="197"/>
      <c r="Q221" s="197"/>
      <c r="R221" s="197"/>
      <c r="S221" s="197"/>
      <c r="T221" s="198"/>
      <c r="AT221" s="192" t="s">
        <v>197</v>
      </c>
      <c r="AU221" s="192" t="s">
        <v>82</v>
      </c>
      <c r="AV221" s="11" t="s">
        <v>82</v>
      </c>
      <c r="AW221" s="11" t="s">
        <v>35</v>
      </c>
      <c r="AX221" s="11" t="s">
        <v>72</v>
      </c>
      <c r="AY221" s="192" t="s">
        <v>185</v>
      </c>
    </row>
    <row r="222" spans="2:65" s="12" customFormat="1">
      <c r="B222" s="199"/>
      <c r="D222" s="187" t="s">
        <v>197</v>
      </c>
      <c r="E222" s="200" t="s">
        <v>5</v>
      </c>
      <c r="F222" s="201" t="s">
        <v>356</v>
      </c>
      <c r="H222" s="202" t="s">
        <v>5</v>
      </c>
      <c r="I222" s="203"/>
      <c r="L222" s="199"/>
      <c r="M222" s="204"/>
      <c r="N222" s="205"/>
      <c r="O222" s="205"/>
      <c r="P222" s="205"/>
      <c r="Q222" s="205"/>
      <c r="R222" s="205"/>
      <c r="S222" s="205"/>
      <c r="T222" s="206"/>
      <c r="AT222" s="202" t="s">
        <v>197</v>
      </c>
      <c r="AU222" s="202" t="s">
        <v>82</v>
      </c>
      <c r="AV222" s="12" t="s">
        <v>80</v>
      </c>
      <c r="AW222" s="12" t="s">
        <v>35</v>
      </c>
      <c r="AX222" s="12" t="s">
        <v>72</v>
      </c>
      <c r="AY222" s="202" t="s">
        <v>185</v>
      </c>
    </row>
    <row r="223" spans="2:65" s="11" customFormat="1">
      <c r="B223" s="191"/>
      <c r="D223" s="187" t="s">
        <v>197</v>
      </c>
      <c r="E223" s="192" t="s">
        <v>5</v>
      </c>
      <c r="F223" s="193" t="s">
        <v>379</v>
      </c>
      <c r="H223" s="194">
        <v>50.4</v>
      </c>
      <c r="I223" s="195"/>
      <c r="L223" s="191"/>
      <c r="M223" s="196"/>
      <c r="N223" s="197"/>
      <c r="O223" s="197"/>
      <c r="P223" s="197"/>
      <c r="Q223" s="197"/>
      <c r="R223" s="197"/>
      <c r="S223" s="197"/>
      <c r="T223" s="198"/>
      <c r="AT223" s="192" t="s">
        <v>197</v>
      </c>
      <c r="AU223" s="192" t="s">
        <v>82</v>
      </c>
      <c r="AV223" s="11" t="s">
        <v>82</v>
      </c>
      <c r="AW223" s="11" t="s">
        <v>35</v>
      </c>
      <c r="AX223" s="11" t="s">
        <v>72</v>
      </c>
      <c r="AY223" s="192" t="s">
        <v>185</v>
      </c>
    </row>
    <row r="224" spans="2:65" s="12" customFormat="1">
      <c r="B224" s="199"/>
      <c r="D224" s="187" t="s">
        <v>197</v>
      </c>
      <c r="E224" s="200" t="s">
        <v>5</v>
      </c>
      <c r="F224" s="201" t="s">
        <v>354</v>
      </c>
      <c r="H224" s="202" t="s">
        <v>5</v>
      </c>
      <c r="I224" s="203"/>
      <c r="L224" s="199"/>
      <c r="M224" s="204"/>
      <c r="N224" s="205"/>
      <c r="O224" s="205"/>
      <c r="P224" s="205"/>
      <c r="Q224" s="205"/>
      <c r="R224" s="205"/>
      <c r="S224" s="205"/>
      <c r="T224" s="206"/>
      <c r="AT224" s="202" t="s">
        <v>197</v>
      </c>
      <c r="AU224" s="202" t="s">
        <v>82</v>
      </c>
      <c r="AV224" s="12" t="s">
        <v>80</v>
      </c>
      <c r="AW224" s="12" t="s">
        <v>35</v>
      </c>
      <c r="AX224" s="12" t="s">
        <v>72</v>
      </c>
      <c r="AY224" s="202" t="s">
        <v>185</v>
      </c>
    </row>
    <row r="225" spans="2:65" s="11" customFormat="1">
      <c r="B225" s="191"/>
      <c r="D225" s="187" t="s">
        <v>197</v>
      </c>
      <c r="E225" s="192" t="s">
        <v>5</v>
      </c>
      <c r="F225" s="193" t="s">
        <v>380</v>
      </c>
      <c r="H225" s="194">
        <v>4.5</v>
      </c>
      <c r="I225" s="195"/>
      <c r="L225" s="191"/>
      <c r="M225" s="196"/>
      <c r="N225" s="197"/>
      <c r="O225" s="197"/>
      <c r="P225" s="197"/>
      <c r="Q225" s="197"/>
      <c r="R225" s="197"/>
      <c r="S225" s="197"/>
      <c r="T225" s="198"/>
      <c r="AT225" s="192" t="s">
        <v>197</v>
      </c>
      <c r="AU225" s="192" t="s">
        <v>82</v>
      </c>
      <c r="AV225" s="11" t="s">
        <v>82</v>
      </c>
      <c r="AW225" s="11" t="s">
        <v>35</v>
      </c>
      <c r="AX225" s="11" t="s">
        <v>72</v>
      </c>
      <c r="AY225" s="192" t="s">
        <v>185</v>
      </c>
    </row>
    <row r="226" spans="2:65" s="12" customFormat="1">
      <c r="B226" s="199"/>
      <c r="D226" s="187" t="s">
        <v>197</v>
      </c>
      <c r="E226" s="200" t="s">
        <v>5</v>
      </c>
      <c r="F226" s="201" t="s">
        <v>360</v>
      </c>
      <c r="H226" s="202" t="s">
        <v>5</v>
      </c>
      <c r="I226" s="203"/>
      <c r="L226" s="199"/>
      <c r="M226" s="204"/>
      <c r="N226" s="205"/>
      <c r="O226" s="205"/>
      <c r="P226" s="205"/>
      <c r="Q226" s="205"/>
      <c r="R226" s="205"/>
      <c r="S226" s="205"/>
      <c r="T226" s="206"/>
      <c r="AT226" s="202" t="s">
        <v>197</v>
      </c>
      <c r="AU226" s="202" t="s">
        <v>82</v>
      </c>
      <c r="AV226" s="12" t="s">
        <v>80</v>
      </c>
      <c r="AW226" s="12" t="s">
        <v>35</v>
      </c>
      <c r="AX226" s="12" t="s">
        <v>72</v>
      </c>
      <c r="AY226" s="202" t="s">
        <v>185</v>
      </c>
    </row>
    <row r="227" spans="2:65" s="11" customFormat="1">
      <c r="B227" s="191"/>
      <c r="D227" s="187" t="s">
        <v>197</v>
      </c>
      <c r="E227" s="192" t="s">
        <v>5</v>
      </c>
      <c r="F227" s="193" t="s">
        <v>381</v>
      </c>
      <c r="H227" s="194">
        <v>4.2</v>
      </c>
      <c r="I227" s="195"/>
      <c r="L227" s="191"/>
      <c r="M227" s="196"/>
      <c r="N227" s="197"/>
      <c r="O227" s="197"/>
      <c r="P227" s="197"/>
      <c r="Q227" s="197"/>
      <c r="R227" s="197"/>
      <c r="S227" s="197"/>
      <c r="T227" s="198"/>
      <c r="AT227" s="192" t="s">
        <v>197</v>
      </c>
      <c r="AU227" s="192" t="s">
        <v>82</v>
      </c>
      <c r="AV227" s="11" t="s">
        <v>82</v>
      </c>
      <c r="AW227" s="11" t="s">
        <v>35</v>
      </c>
      <c r="AX227" s="11" t="s">
        <v>72</v>
      </c>
      <c r="AY227" s="192" t="s">
        <v>185</v>
      </c>
    </row>
    <row r="228" spans="2:65" s="12" customFormat="1">
      <c r="B228" s="199"/>
      <c r="D228" s="187" t="s">
        <v>197</v>
      </c>
      <c r="E228" s="200" t="s">
        <v>5</v>
      </c>
      <c r="F228" s="201" t="s">
        <v>361</v>
      </c>
      <c r="H228" s="202" t="s">
        <v>5</v>
      </c>
      <c r="I228" s="203"/>
      <c r="L228" s="199"/>
      <c r="M228" s="204"/>
      <c r="N228" s="205"/>
      <c r="O228" s="205"/>
      <c r="P228" s="205"/>
      <c r="Q228" s="205"/>
      <c r="R228" s="205"/>
      <c r="S228" s="205"/>
      <c r="T228" s="206"/>
      <c r="AT228" s="202" t="s">
        <v>197</v>
      </c>
      <c r="AU228" s="202" t="s">
        <v>82</v>
      </c>
      <c r="AV228" s="12" t="s">
        <v>80</v>
      </c>
      <c r="AW228" s="12" t="s">
        <v>35</v>
      </c>
      <c r="AX228" s="12" t="s">
        <v>72</v>
      </c>
      <c r="AY228" s="202" t="s">
        <v>185</v>
      </c>
    </row>
    <row r="229" spans="2:65" s="11" customFormat="1">
      <c r="B229" s="191"/>
      <c r="D229" s="187" t="s">
        <v>197</v>
      </c>
      <c r="E229" s="192" t="s">
        <v>5</v>
      </c>
      <c r="F229" s="193" t="s">
        <v>382</v>
      </c>
      <c r="H229" s="194">
        <v>9.1999999999999993</v>
      </c>
      <c r="I229" s="195"/>
      <c r="L229" s="191"/>
      <c r="M229" s="196"/>
      <c r="N229" s="197"/>
      <c r="O229" s="197"/>
      <c r="P229" s="197"/>
      <c r="Q229" s="197"/>
      <c r="R229" s="197"/>
      <c r="S229" s="197"/>
      <c r="T229" s="198"/>
      <c r="AT229" s="192" t="s">
        <v>197</v>
      </c>
      <c r="AU229" s="192" t="s">
        <v>82</v>
      </c>
      <c r="AV229" s="11" t="s">
        <v>82</v>
      </c>
      <c r="AW229" s="11" t="s">
        <v>35</v>
      </c>
      <c r="AX229" s="11" t="s">
        <v>72</v>
      </c>
      <c r="AY229" s="192" t="s">
        <v>185</v>
      </c>
    </row>
    <row r="230" spans="2:65" s="12" customFormat="1">
      <c r="B230" s="199"/>
      <c r="D230" s="187" t="s">
        <v>197</v>
      </c>
      <c r="E230" s="200" t="s">
        <v>5</v>
      </c>
      <c r="F230" s="201" t="s">
        <v>362</v>
      </c>
      <c r="H230" s="202" t="s">
        <v>5</v>
      </c>
      <c r="I230" s="203"/>
      <c r="L230" s="199"/>
      <c r="M230" s="204"/>
      <c r="N230" s="205"/>
      <c r="O230" s="205"/>
      <c r="P230" s="205"/>
      <c r="Q230" s="205"/>
      <c r="R230" s="205"/>
      <c r="S230" s="205"/>
      <c r="T230" s="206"/>
      <c r="AT230" s="202" t="s">
        <v>197</v>
      </c>
      <c r="AU230" s="202" t="s">
        <v>82</v>
      </c>
      <c r="AV230" s="12" t="s">
        <v>80</v>
      </c>
      <c r="AW230" s="12" t="s">
        <v>35</v>
      </c>
      <c r="AX230" s="12" t="s">
        <v>72</v>
      </c>
      <c r="AY230" s="202" t="s">
        <v>185</v>
      </c>
    </row>
    <row r="231" spans="2:65" s="11" customFormat="1">
      <c r="B231" s="191"/>
      <c r="D231" s="187" t="s">
        <v>197</v>
      </c>
      <c r="E231" s="192" t="s">
        <v>5</v>
      </c>
      <c r="F231" s="193" t="s">
        <v>373</v>
      </c>
      <c r="H231" s="194">
        <v>16</v>
      </c>
      <c r="I231" s="195"/>
      <c r="L231" s="191"/>
      <c r="M231" s="196"/>
      <c r="N231" s="197"/>
      <c r="O231" s="197"/>
      <c r="P231" s="197"/>
      <c r="Q231" s="197"/>
      <c r="R231" s="197"/>
      <c r="S231" s="197"/>
      <c r="T231" s="198"/>
      <c r="AT231" s="192" t="s">
        <v>197</v>
      </c>
      <c r="AU231" s="192" t="s">
        <v>82</v>
      </c>
      <c r="AV231" s="11" t="s">
        <v>82</v>
      </c>
      <c r="AW231" s="11" t="s">
        <v>35</v>
      </c>
      <c r="AX231" s="11" t="s">
        <v>72</v>
      </c>
      <c r="AY231" s="192" t="s">
        <v>185</v>
      </c>
    </row>
    <row r="232" spans="2:65" s="13" customFormat="1">
      <c r="B232" s="207"/>
      <c r="D232" s="208" t="s">
        <v>197</v>
      </c>
      <c r="E232" s="209" t="s">
        <v>5</v>
      </c>
      <c r="F232" s="210" t="s">
        <v>222</v>
      </c>
      <c r="H232" s="211">
        <v>105.3</v>
      </c>
      <c r="I232" s="212"/>
      <c r="L232" s="207"/>
      <c r="M232" s="213"/>
      <c r="N232" s="214"/>
      <c r="O232" s="214"/>
      <c r="P232" s="214"/>
      <c r="Q232" s="214"/>
      <c r="R232" s="214"/>
      <c r="S232" s="214"/>
      <c r="T232" s="215"/>
      <c r="AT232" s="216" t="s">
        <v>197</v>
      </c>
      <c r="AU232" s="216" t="s">
        <v>82</v>
      </c>
      <c r="AV232" s="13" t="s">
        <v>193</v>
      </c>
      <c r="AW232" s="13" t="s">
        <v>35</v>
      </c>
      <c r="AX232" s="13" t="s">
        <v>80</v>
      </c>
      <c r="AY232" s="216" t="s">
        <v>185</v>
      </c>
    </row>
    <row r="233" spans="2:65" s="1" customFormat="1" ht="31.5" customHeight="1">
      <c r="B233" s="174"/>
      <c r="C233" s="175" t="s">
        <v>383</v>
      </c>
      <c r="D233" s="175" t="s">
        <v>188</v>
      </c>
      <c r="E233" s="176" t="s">
        <v>384</v>
      </c>
      <c r="F233" s="177" t="s">
        <v>385</v>
      </c>
      <c r="G233" s="178" t="s">
        <v>232</v>
      </c>
      <c r="H233" s="179">
        <v>121.81</v>
      </c>
      <c r="I233" s="180"/>
      <c r="J233" s="181">
        <f>ROUND(I233*H233,2)</f>
        <v>0</v>
      </c>
      <c r="K233" s="177" t="s">
        <v>192</v>
      </c>
      <c r="L233" s="41"/>
      <c r="M233" s="182" t="s">
        <v>5</v>
      </c>
      <c r="N233" s="183" t="s">
        <v>43</v>
      </c>
      <c r="O233" s="42"/>
      <c r="P233" s="184">
        <f>O233*H233</f>
        <v>0</v>
      </c>
      <c r="Q233" s="184">
        <v>0.10031</v>
      </c>
      <c r="R233" s="184">
        <f>Q233*H233</f>
        <v>12.2187611</v>
      </c>
      <c r="S233" s="184">
        <v>0</v>
      </c>
      <c r="T233" s="185">
        <f>S233*H233</f>
        <v>0</v>
      </c>
      <c r="AR233" s="24" t="s">
        <v>193</v>
      </c>
      <c r="AT233" s="24" t="s">
        <v>188</v>
      </c>
      <c r="AU233" s="24" t="s">
        <v>82</v>
      </c>
      <c r="AY233" s="24" t="s">
        <v>185</v>
      </c>
      <c r="BE233" s="186">
        <f>IF(N233="základní",J233,0)</f>
        <v>0</v>
      </c>
      <c r="BF233" s="186">
        <f>IF(N233="snížená",J233,0)</f>
        <v>0</v>
      </c>
      <c r="BG233" s="186">
        <f>IF(N233="zákl. přenesená",J233,0)</f>
        <v>0</v>
      </c>
      <c r="BH233" s="186">
        <f>IF(N233="sníž. přenesená",J233,0)</f>
        <v>0</v>
      </c>
      <c r="BI233" s="186">
        <f>IF(N233="nulová",J233,0)</f>
        <v>0</v>
      </c>
      <c r="BJ233" s="24" t="s">
        <v>80</v>
      </c>
      <c r="BK233" s="186">
        <f>ROUND(I233*H233,2)</f>
        <v>0</v>
      </c>
      <c r="BL233" s="24" t="s">
        <v>193</v>
      </c>
      <c r="BM233" s="24" t="s">
        <v>386</v>
      </c>
    </row>
    <row r="234" spans="2:65" s="1" customFormat="1" ht="27">
      <c r="B234" s="41"/>
      <c r="D234" s="187" t="s">
        <v>195</v>
      </c>
      <c r="F234" s="188" t="s">
        <v>245</v>
      </c>
      <c r="I234" s="189"/>
      <c r="L234" s="41"/>
      <c r="M234" s="190"/>
      <c r="N234" s="42"/>
      <c r="O234" s="42"/>
      <c r="P234" s="42"/>
      <c r="Q234" s="42"/>
      <c r="R234" s="42"/>
      <c r="S234" s="42"/>
      <c r="T234" s="70"/>
      <c r="AT234" s="24" t="s">
        <v>195</v>
      </c>
      <c r="AU234" s="24" t="s">
        <v>82</v>
      </c>
    </row>
    <row r="235" spans="2:65" s="11" customFormat="1">
      <c r="B235" s="191"/>
      <c r="D235" s="187" t="s">
        <v>197</v>
      </c>
      <c r="E235" s="192" t="s">
        <v>5</v>
      </c>
      <c r="F235" s="193" t="s">
        <v>387</v>
      </c>
      <c r="H235" s="194">
        <v>120.36</v>
      </c>
      <c r="I235" s="195"/>
      <c r="L235" s="191"/>
      <c r="M235" s="196"/>
      <c r="N235" s="197"/>
      <c r="O235" s="197"/>
      <c r="P235" s="197"/>
      <c r="Q235" s="197"/>
      <c r="R235" s="197"/>
      <c r="S235" s="197"/>
      <c r="T235" s="198"/>
      <c r="AT235" s="192" t="s">
        <v>197</v>
      </c>
      <c r="AU235" s="192" t="s">
        <v>82</v>
      </c>
      <c r="AV235" s="11" t="s">
        <v>82</v>
      </c>
      <c r="AW235" s="11" t="s">
        <v>35</v>
      </c>
      <c r="AX235" s="11" t="s">
        <v>72</v>
      </c>
      <c r="AY235" s="192" t="s">
        <v>185</v>
      </c>
    </row>
    <row r="236" spans="2:65" s="11" customFormat="1">
      <c r="B236" s="191"/>
      <c r="D236" s="187" t="s">
        <v>197</v>
      </c>
      <c r="E236" s="192" t="s">
        <v>5</v>
      </c>
      <c r="F236" s="193" t="s">
        <v>388</v>
      </c>
      <c r="H236" s="194">
        <v>1.45</v>
      </c>
      <c r="I236" s="195"/>
      <c r="L236" s="191"/>
      <c r="M236" s="196"/>
      <c r="N236" s="197"/>
      <c r="O236" s="197"/>
      <c r="P236" s="197"/>
      <c r="Q236" s="197"/>
      <c r="R236" s="197"/>
      <c r="S236" s="197"/>
      <c r="T236" s="198"/>
      <c r="AT236" s="192" t="s">
        <v>197</v>
      </c>
      <c r="AU236" s="192" t="s">
        <v>82</v>
      </c>
      <c r="AV236" s="11" t="s">
        <v>82</v>
      </c>
      <c r="AW236" s="11" t="s">
        <v>35</v>
      </c>
      <c r="AX236" s="11" t="s">
        <v>72</v>
      </c>
      <c r="AY236" s="192" t="s">
        <v>185</v>
      </c>
    </row>
    <row r="237" spans="2:65" s="13" customFormat="1">
      <c r="B237" s="207"/>
      <c r="D237" s="208" t="s">
        <v>197</v>
      </c>
      <c r="E237" s="209" t="s">
        <v>5</v>
      </c>
      <c r="F237" s="210" t="s">
        <v>222</v>
      </c>
      <c r="H237" s="211">
        <v>121.81</v>
      </c>
      <c r="I237" s="212"/>
      <c r="L237" s="207"/>
      <c r="M237" s="213"/>
      <c r="N237" s="214"/>
      <c r="O237" s="214"/>
      <c r="P237" s="214"/>
      <c r="Q237" s="214"/>
      <c r="R237" s="214"/>
      <c r="S237" s="214"/>
      <c r="T237" s="215"/>
      <c r="AT237" s="216" t="s">
        <v>197</v>
      </c>
      <c r="AU237" s="216" t="s">
        <v>82</v>
      </c>
      <c r="AV237" s="13" t="s">
        <v>193</v>
      </c>
      <c r="AW237" s="13" t="s">
        <v>35</v>
      </c>
      <c r="AX237" s="13" t="s">
        <v>80</v>
      </c>
      <c r="AY237" s="216" t="s">
        <v>185</v>
      </c>
    </row>
    <row r="238" spans="2:65" s="1" customFormat="1" ht="31.5" customHeight="1">
      <c r="B238" s="174"/>
      <c r="C238" s="175" t="s">
        <v>389</v>
      </c>
      <c r="D238" s="175" t="s">
        <v>188</v>
      </c>
      <c r="E238" s="176" t="s">
        <v>390</v>
      </c>
      <c r="F238" s="177" t="s">
        <v>391</v>
      </c>
      <c r="G238" s="178" t="s">
        <v>232</v>
      </c>
      <c r="H238" s="179">
        <v>17.899999999999999</v>
      </c>
      <c r="I238" s="180"/>
      <c r="J238" s="181">
        <f>ROUND(I238*H238,2)</f>
        <v>0</v>
      </c>
      <c r="K238" s="177" t="s">
        <v>192</v>
      </c>
      <c r="L238" s="41"/>
      <c r="M238" s="182" t="s">
        <v>5</v>
      </c>
      <c r="N238" s="183" t="s">
        <v>43</v>
      </c>
      <c r="O238" s="42"/>
      <c r="P238" s="184">
        <f>O238*H238</f>
        <v>0</v>
      </c>
      <c r="Q238" s="184">
        <v>4.0169999999999997E-2</v>
      </c>
      <c r="R238" s="184">
        <f>Q238*H238</f>
        <v>0.71904299999999988</v>
      </c>
      <c r="S238" s="184">
        <v>0</v>
      </c>
      <c r="T238" s="185">
        <f>S238*H238</f>
        <v>0</v>
      </c>
      <c r="AR238" s="24" t="s">
        <v>193</v>
      </c>
      <c r="AT238" s="24" t="s">
        <v>188</v>
      </c>
      <c r="AU238" s="24" t="s">
        <v>82</v>
      </c>
      <c r="AY238" s="24" t="s">
        <v>185</v>
      </c>
      <c r="BE238" s="186">
        <f>IF(N238="základní",J238,0)</f>
        <v>0</v>
      </c>
      <c r="BF238" s="186">
        <f>IF(N238="snížená",J238,0)</f>
        <v>0</v>
      </c>
      <c r="BG238" s="186">
        <f>IF(N238="zákl. přenesená",J238,0)</f>
        <v>0</v>
      </c>
      <c r="BH238" s="186">
        <f>IF(N238="sníž. přenesená",J238,0)</f>
        <v>0</v>
      </c>
      <c r="BI238" s="186">
        <f>IF(N238="nulová",J238,0)</f>
        <v>0</v>
      </c>
      <c r="BJ238" s="24" t="s">
        <v>80</v>
      </c>
      <c r="BK238" s="186">
        <f>ROUND(I238*H238,2)</f>
        <v>0</v>
      </c>
      <c r="BL238" s="24" t="s">
        <v>193</v>
      </c>
      <c r="BM238" s="24" t="s">
        <v>392</v>
      </c>
    </row>
    <row r="239" spans="2:65" s="1" customFormat="1" ht="31.5" customHeight="1">
      <c r="B239" s="174"/>
      <c r="C239" s="175" t="s">
        <v>393</v>
      </c>
      <c r="D239" s="175" t="s">
        <v>188</v>
      </c>
      <c r="E239" s="176" t="s">
        <v>394</v>
      </c>
      <c r="F239" s="177" t="s">
        <v>395</v>
      </c>
      <c r="G239" s="178" t="s">
        <v>232</v>
      </c>
      <c r="H239" s="179">
        <v>18.03</v>
      </c>
      <c r="I239" s="180"/>
      <c r="J239" s="181">
        <f>ROUND(I239*H239,2)</f>
        <v>0</v>
      </c>
      <c r="K239" s="177" t="s">
        <v>192</v>
      </c>
      <c r="L239" s="41"/>
      <c r="M239" s="182" t="s">
        <v>5</v>
      </c>
      <c r="N239" s="183" t="s">
        <v>43</v>
      </c>
      <c r="O239" s="42"/>
      <c r="P239" s="184">
        <f>O239*H239</f>
        <v>0</v>
      </c>
      <c r="Q239" s="184">
        <v>0.17818000000000001</v>
      </c>
      <c r="R239" s="184">
        <f>Q239*H239</f>
        <v>3.2125854000000005</v>
      </c>
      <c r="S239" s="184">
        <v>0</v>
      </c>
      <c r="T239" s="185">
        <f>S239*H239</f>
        <v>0</v>
      </c>
      <c r="AR239" s="24" t="s">
        <v>193</v>
      </c>
      <c r="AT239" s="24" t="s">
        <v>188</v>
      </c>
      <c r="AU239" s="24" t="s">
        <v>82</v>
      </c>
      <c r="AY239" s="24" t="s">
        <v>185</v>
      </c>
      <c r="BE239" s="186">
        <f>IF(N239="základní",J239,0)</f>
        <v>0</v>
      </c>
      <c r="BF239" s="186">
        <f>IF(N239="snížená",J239,0)</f>
        <v>0</v>
      </c>
      <c r="BG239" s="186">
        <f>IF(N239="zákl. přenesená",J239,0)</f>
        <v>0</v>
      </c>
      <c r="BH239" s="186">
        <f>IF(N239="sníž. přenesená",J239,0)</f>
        <v>0</v>
      </c>
      <c r="BI239" s="186">
        <f>IF(N239="nulová",J239,0)</f>
        <v>0</v>
      </c>
      <c r="BJ239" s="24" t="s">
        <v>80</v>
      </c>
      <c r="BK239" s="186">
        <f>ROUND(I239*H239,2)</f>
        <v>0</v>
      </c>
      <c r="BL239" s="24" t="s">
        <v>193</v>
      </c>
      <c r="BM239" s="24" t="s">
        <v>396</v>
      </c>
    </row>
    <row r="240" spans="2:65" s="1" customFormat="1" ht="31.5" customHeight="1">
      <c r="B240" s="174"/>
      <c r="C240" s="175" t="s">
        <v>397</v>
      </c>
      <c r="D240" s="175" t="s">
        <v>188</v>
      </c>
      <c r="E240" s="176" t="s">
        <v>398</v>
      </c>
      <c r="F240" s="177" t="s">
        <v>399</v>
      </c>
      <c r="G240" s="178" t="s">
        <v>254</v>
      </c>
      <c r="H240" s="179">
        <v>40</v>
      </c>
      <c r="I240" s="180"/>
      <c r="J240" s="181">
        <f>ROUND(I240*H240,2)</f>
        <v>0</v>
      </c>
      <c r="K240" s="177" t="s">
        <v>192</v>
      </c>
      <c r="L240" s="41"/>
      <c r="M240" s="182" t="s">
        <v>5</v>
      </c>
      <c r="N240" s="183" t="s">
        <v>43</v>
      </c>
      <c r="O240" s="42"/>
      <c r="P240" s="184">
        <f>O240*H240</f>
        <v>0</v>
      </c>
      <c r="Q240" s="184">
        <v>5.8999999999999997E-2</v>
      </c>
      <c r="R240" s="184">
        <f>Q240*H240</f>
        <v>2.36</v>
      </c>
      <c r="S240" s="184">
        <v>0</v>
      </c>
      <c r="T240" s="185">
        <f>S240*H240</f>
        <v>0</v>
      </c>
      <c r="AR240" s="24" t="s">
        <v>193</v>
      </c>
      <c r="AT240" s="24" t="s">
        <v>188</v>
      </c>
      <c r="AU240" s="24" t="s">
        <v>82</v>
      </c>
      <c r="AY240" s="24" t="s">
        <v>185</v>
      </c>
      <c r="BE240" s="186">
        <f>IF(N240="základní",J240,0)</f>
        <v>0</v>
      </c>
      <c r="BF240" s="186">
        <f>IF(N240="snížená",J240,0)</f>
        <v>0</v>
      </c>
      <c r="BG240" s="186">
        <f>IF(N240="zákl. přenesená",J240,0)</f>
        <v>0</v>
      </c>
      <c r="BH240" s="186">
        <f>IF(N240="sníž. přenesená",J240,0)</f>
        <v>0</v>
      </c>
      <c r="BI240" s="186">
        <f>IF(N240="nulová",J240,0)</f>
        <v>0</v>
      </c>
      <c r="BJ240" s="24" t="s">
        <v>80</v>
      </c>
      <c r="BK240" s="186">
        <f>ROUND(I240*H240,2)</f>
        <v>0</v>
      </c>
      <c r="BL240" s="24" t="s">
        <v>193</v>
      </c>
      <c r="BM240" s="24" t="s">
        <v>400</v>
      </c>
    </row>
    <row r="241" spans="2:65" s="1" customFormat="1" ht="31.5" customHeight="1">
      <c r="B241" s="174"/>
      <c r="C241" s="175" t="s">
        <v>401</v>
      </c>
      <c r="D241" s="175" t="s">
        <v>188</v>
      </c>
      <c r="E241" s="176" t="s">
        <v>402</v>
      </c>
      <c r="F241" s="177" t="s">
        <v>403</v>
      </c>
      <c r="G241" s="178" t="s">
        <v>203</v>
      </c>
      <c r="H241" s="179">
        <v>0.9</v>
      </c>
      <c r="I241" s="180"/>
      <c r="J241" s="181">
        <f>ROUND(I241*H241,2)</f>
        <v>0</v>
      </c>
      <c r="K241" s="177" t="s">
        <v>192</v>
      </c>
      <c r="L241" s="41"/>
      <c r="M241" s="182" t="s">
        <v>5</v>
      </c>
      <c r="N241" s="183" t="s">
        <v>43</v>
      </c>
      <c r="O241" s="42"/>
      <c r="P241" s="184">
        <f>O241*H241</f>
        <v>0</v>
      </c>
      <c r="Q241" s="184">
        <v>1.8774999999999999</v>
      </c>
      <c r="R241" s="184">
        <f>Q241*H241</f>
        <v>1.6897500000000001</v>
      </c>
      <c r="S241" s="184">
        <v>0</v>
      </c>
      <c r="T241" s="185">
        <f>S241*H241</f>
        <v>0</v>
      </c>
      <c r="AR241" s="24" t="s">
        <v>193</v>
      </c>
      <c r="AT241" s="24" t="s">
        <v>188</v>
      </c>
      <c r="AU241" s="24" t="s">
        <v>82</v>
      </c>
      <c r="AY241" s="24" t="s">
        <v>185</v>
      </c>
      <c r="BE241" s="186">
        <f>IF(N241="základní",J241,0)</f>
        <v>0</v>
      </c>
      <c r="BF241" s="186">
        <f>IF(N241="snížená",J241,0)</f>
        <v>0</v>
      </c>
      <c r="BG241" s="186">
        <f>IF(N241="zákl. přenesená",J241,0)</f>
        <v>0</v>
      </c>
      <c r="BH241" s="186">
        <f>IF(N241="sníž. přenesená",J241,0)</f>
        <v>0</v>
      </c>
      <c r="BI241" s="186">
        <f>IF(N241="nulová",J241,0)</f>
        <v>0</v>
      </c>
      <c r="BJ241" s="24" t="s">
        <v>80</v>
      </c>
      <c r="BK241" s="186">
        <f>ROUND(I241*H241,2)</f>
        <v>0</v>
      </c>
      <c r="BL241" s="24" t="s">
        <v>193</v>
      </c>
      <c r="BM241" s="24" t="s">
        <v>404</v>
      </c>
    </row>
    <row r="242" spans="2:65" s="12" customFormat="1">
      <c r="B242" s="199"/>
      <c r="D242" s="187" t="s">
        <v>197</v>
      </c>
      <c r="E242" s="200" t="s">
        <v>5</v>
      </c>
      <c r="F242" s="201" t="s">
        <v>405</v>
      </c>
      <c r="H242" s="202" t="s">
        <v>5</v>
      </c>
      <c r="I242" s="203"/>
      <c r="L242" s="199"/>
      <c r="M242" s="204"/>
      <c r="N242" s="205"/>
      <c r="O242" s="205"/>
      <c r="P242" s="205"/>
      <c r="Q242" s="205"/>
      <c r="R242" s="205"/>
      <c r="S242" s="205"/>
      <c r="T242" s="206"/>
      <c r="AT242" s="202" t="s">
        <v>197</v>
      </c>
      <c r="AU242" s="202" t="s">
        <v>82</v>
      </c>
      <c r="AV242" s="12" t="s">
        <v>80</v>
      </c>
      <c r="AW242" s="12" t="s">
        <v>35</v>
      </c>
      <c r="AX242" s="12" t="s">
        <v>72</v>
      </c>
      <c r="AY242" s="202" t="s">
        <v>185</v>
      </c>
    </row>
    <row r="243" spans="2:65" s="11" customFormat="1">
      <c r="B243" s="191"/>
      <c r="D243" s="208" t="s">
        <v>197</v>
      </c>
      <c r="E243" s="217" t="s">
        <v>5</v>
      </c>
      <c r="F243" s="218" t="s">
        <v>406</v>
      </c>
      <c r="H243" s="219">
        <v>0.9</v>
      </c>
      <c r="I243" s="195"/>
      <c r="L243" s="191"/>
      <c r="M243" s="196"/>
      <c r="N243" s="197"/>
      <c r="O243" s="197"/>
      <c r="P243" s="197"/>
      <c r="Q243" s="197"/>
      <c r="R243" s="197"/>
      <c r="S243" s="197"/>
      <c r="T243" s="198"/>
      <c r="AT243" s="192" t="s">
        <v>197</v>
      </c>
      <c r="AU243" s="192" t="s">
        <v>82</v>
      </c>
      <c r="AV243" s="11" t="s">
        <v>82</v>
      </c>
      <c r="AW243" s="11" t="s">
        <v>35</v>
      </c>
      <c r="AX243" s="11" t="s">
        <v>80</v>
      </c>
      <c r="AY243" s="192" t="s">
        <v>185</v>
      </c>
    </row>
    <row r="244" spans="2:65" s="1" customFormat="1" ht="22.5" customHeight="1">
      <c r="B244" s="174"/>
      <c r="C244" s="175" t="s">
        <v>407</v>
      </c>
      <c r="D244" s="175" t="s">
        <v>188</v>
      </c>
      <c r="E244" s="176" t="s">
        <v>408</v>
      </c>
      <c r="F244" s="177" t="s">
        <v>409</v>
      </c>
      <c r="G244" s="178" t="s">
        <v>254</v>
      </c>
      <c r="H244" s="179">
        <v>20</v>
      </c>
      <c r="I244" s="180"/>
      <c r="J244" s="181">
        <f>ROUND(I244*H244,2)</f>
        <v>0</v>
      </c>
      <c r="K244" s="177" t="s">
        <v>5</v>
      </c>
      <c r="L244" s="41"/>
      <c r="M244" s="182" t="s">
        <v>5</v>
      </c>
      <c r="N244" s="183" t="s">
        <v>43</v>
      </c>
      <c r="O244" s="42"/>
      <c r="P244" s="184">
        <f>O244*H244</f>
        <v>0</v>
      </c>
      <c r="Q244" s="184">
        <v>1.4999999999999999E-2</v>
      </c>
      <c r="R244" s="184">
        <f>Q244*H244</f>
        <v>0.3</v>
      </c>
      <c r="S244" s="184">
        <v>0</v>
      </c>
      <c r="T244" s="185">
        <f>S244*H244</f>
        <v>0</v>
      </c>
      <c r="AR244" s="24" t="s">
        <v>193</v>
      </c>
      <c r="AT244" s="24" t="s">
        <v>188</v>
      </c>
      <c r="AU244" s="24" t="s">
        <v>82</v>
      </c>
      <c r="AY244" s="24" t="s">
        <v>185</v>
      </c>
      <c r="BE244" s="186">
        <f>IF(N244="základní",J244,0)</f>
        <v>0</v>
      </c>
      <c r="BF244" s="186">
        <f>IF(N244="snížená",J244,0)</f>
        <v>0</v>
      </c>
      <c r="BG244" s="186">
        <f>IF(N244="zákl. přenesená",J244,0)</f>
        <v>0</v>
      </c>
      <c r="BH244" s="186">
        <f>IF(N244="sníž. přenesená",J244,0)</f>
        <v>0</v>
      </c>
      <c r="BI244" s="186">
        <f>IF(N244="nulová",J244,0)</f>
        <v>0</v>
      </c>
      <c r="BJ244" s="24" t="s">
        <v>80</v>
      </c>
      <c r="BK244" s="186">
        <f>ROUND(I244*H244,2)</f>
        <v>0</v>
      </c>
      <c r="BL244" s="24" t="s">
        <v>193</v>
      </c>
      <c r="BM244" s="24" t="s">
        <v>410</v>
      </c>
    </row>
    <row r="245" spans="2:65" s="12" customFormat="1">
      <c r="B245" s="199"/>
      <c r="D245" s="187" t="s">
        <v>197</v>
      </c>
      <c r="E245" s="200" t="s">
        <v>5</v>
      </c>
      <c r="F245" s="201" t="s">
        <v>405</v>
      </c>
      <c r="H245" s="202" t="s">
        <v>5</v>
      </c>
      <c r="I245" s="203"/>
      <c r="L245" s="199"/>
      <c r="M245" s="204"/>
      <c r="N245" s="205"/>
      <c r="O245" s="205"/>
      <c r="P245" s="205"/>
      <c r="Q245" s="205"/>
      <c r="R245" s="205"/>
      <c r="S245" s="205"/>
      <c r="T245" s="206"/>
      <c r="AT245" s="202" t="s">
        <v>197</v>
      </c>
      <c r="AU245" s="202" t="s">
        <v>82</v>
      </c>
      <c r="AV245" s="12" t="s">
        <v>80</v>
      </c>
      <c r="AW245" s="12" t="s">
        <v>35</v>
      </c>
      <c r="AX245" s="12" t="s">
        <v>72</v>
      </c>
      <c r="AY245" s="202" t="s">
        <v>185</v>
      </c>
    </row>
    <row r="246" spans="2:65" s="11" customFormat="1">
      <c r="B246" s="191"/>
      <c r="D246" s="208" t="s">
        <v>197</v>
      </c>
      <c r="E246" s="217" t="s">
        <v>5</v>
      </c>
      <c r="F246" s="218" t="s">
        <v>411</v>
      </c>
      <c r="H246" s="219">
        <v>20</v>
      </c>
      <c r="I246" s="195"/>
      <c r="L246" s="191"/>
      <c r="M246" s="196"/>
      <c r="N246" s="197"/>
      <c r="O246" s="197"/>
      <c r="P246" s="197"/>
      <c r="Q246" s="197"/>
      <c r="R246" s="197"/>
      <c r="S246" s="197"/>
      <c r="T246" s="198"/>
      <c r="AT246" s="192" t="s">
        <v>197</v>
      </c>
      <c r="AU246" s="192" t="s">
        <v>82</v>
      </c>
      <c r="AV246" s="11" t="s">
        <v>82</v>
      </c>
      <c r="AW246" s="11" t="s">
        <v>35</v>
      </c>
      <c r="AX246" s="11" t="s">
        <v>80</v>
      </c>
      <c r="AY246" s="192" t="s">
        <v>185</v>
      </c>
    </row>
    <row r="247" spans="2:65" s="1" customFormat="1" ht="31.5" customHeight="1">
      <c r="B247" s="174"/>
      <c r="C247" s="175" t="s">
        <v>412</v>
      </c>
      <c r="D247" s="175" t="s">
        <v>188</v>
      </c>
      <c r="E247" s="176" t="s">
        <v>413</v>
      </c>
      <c r="F247" s="177" t="s">
        <v>414</v>
      </c>
      <c r="G247" s="178" t="s">
        <v>415</v>
      </c>
      <c r="H247" s="179">
        <v>12.1</v>
      </c>
      <c r="I247" s="180"/>
      <c r="J247" s="181">
        <f>ROUND(I247*H247,2)</f>
        <v>0</v>
      </c>
      <c r="K247" s="177" t="s">
        <v>5</v>
      </c>
      <c r="L247" s="41"/>
      <c r="M247" s="182" t="s">
        <v>5</v>
      </c>
      <c r="N247" s="183" t="s">
        <v>43</v>
      </c>
      <c r="O247" s="42"/>
      <c r="P247" s="184">
        <f>O247*H247</f>
        <v>0</v>
      </c>
      <c r="Q247" s="184">
        <v>0</v>
      </c>
      <c r="R247" s="184">
        <f>Q247*H247</f>
        <v>0</v>
      </c>
      <c r="S247" s="184">
        <v>0</v>
      </c>
      <c r="T247" s="185">
        <f>S247*H247</f>
        <v>0</v>
      </c>
      <c r="AR247" s="24" t="s">
        <v>193</v>
      </c>
      <c r="AT247" s="24" t="s">
        <v>188</v>
      </c>
      <c r="AU247" s="24" t="s">
        <v>82</v>
      </c>
      <c r="AY247" s="24" t="s">
        <v>185</v>
      </c>
      <c r="BE247" s="186">
        <f>IF(N247="základní",J247,0)</f>
        <v>0</v>
      </c>
      <c r="BF247" s="186">
        <f>IF(N247="snížená",J247,0)</f>
        <v>0</v>
      </c>
      <c r="BG247" s="186">
        <f>IF(N247="zákl. přenesená",J247,0)</f>
        <v>0</v>
      </c>
      <c r="BH247" s="186">
        <f>IF(N247="sníž. přenesená",J247,0)</f>
        <v>0</v>
      </c>
      <c r="BI247" s="186">
        <f>IF(N247="nulová",J247,0)</f>
        <v>0</v>
      </c>
      <c r="BJ247" s="24" t="s">
        <v>80</v>
      </c>
      <c r="BK247" s="186">
        <f>ROUND(I247*H247,2)</f>
        <v>0</v>
      </c>
      <c r="BL247" s="24" t="s">
        <v>193</v>
      </c>
      <c r="BM247" s="24" t="s">
        <v>416</v>
      </c>
    </row>
    <row r="248" spans="2:65" s="10" customFormat="1" ht="29.85" customHeight="1">
      <c r="B248" s="160"/>
      <c r="D248" s="171" t="s">
        <v>71</v>
      </c>
      <c r="E248" s="172" t="s">
        <v>193</v>
      </c>
      <c r="F248" s="172" t="s">
        <v>417</v>
      </c>
      <c r="I248" s="163"/>
      <c r="J248" s="173">
        <f>BK248</f>
        <v>0</v>
      </c>
      <c r="L248" s="160"/>
      <c r="M248" s="165"/>
      <c r="N248" s="166"/>
      <c r="O248" s="166"/>
      <c r="P248" s="167">
        <f>SUM(P249:P323)</f>
        <v>0</v>
      </c>
      <c r="Q248" s="166"/>
      <c r="R248" s="167">
        <f>SUM(R249:R323)</f>
        <v>640.20986369000013</v>
      </c>
      <c r="S248" s="166"/>
      <c r="T248" s="168">
        <f>SUM(T249:T323)</f>
        <v>0</v>
      </c>
      <c r="AR248" s="161" t="s">
        <v>80</v>
      </c>
      <c r="AT248" s="169" t="s">
        <v>71</v>
      </c>
      <c r="AU248" s="169" t="s">
        <v>80</v>
      </c>
      <c r="AY248" s="161" t="s">
        <v>185</v>
      </c>
      <c r="BK248" s="170">
        <f>SUM(BK249:BK323)</f>
        <v>0</v>
      </c>
    </row>
    <row r="249" spans="2:65" s="1" customFormat="1" ht="22.5" customHeight="1">
      <c r="B249" s="174"/>
      <c r="C249" s="175" t="s">
        <v>418</v>
      </c>
      <c r="D249" s="175" t="s">
        <v>188</v>
      </c>
      <c r="E249" s="176" t="s">
        <v>419</v>
      </c>
      <c r="F249" s="177" t="s">
        <v>420</v>
      </c>
      <c r="G249" s="178" t="s">
        <v>203</v>
      </c>
      <c r="H249" s="179">
        <v>10.8</v>
      </c>
      <c r="I249" s="180"/>
      <c r="J249" s="181">
        <f>ROUND(I249*H249,2)</f>
        <v>0</v>
      </c>
      <c r="K249" s="177" t="s">
        <v>192</v>
      </c>
      <c r="L249" s="41"/>
      <c r="M249" s="182" t="s">
        <v>5</v>
      </c>
      <c r="N249" s="183" t="s">
        <v>43</v>
      </c>
      <c r="O249" s="42"/>
      <c r="P249" s="184">
        <f>O249*H249</f>
        <v>0</v>
      </c>
      <c r="Q249" s="184">
        <v>2.45329</v>
      </c>
      <c r="R249" s="184">
        <f>Q249*H249</f>
        <v>26.495532000000001</v>
      </c>
      <c r="S249" s="184">
        <v>0</v>
      </c>
      <c r="T249" s="185">
        <f>S249*H249</f>
        <v>0</v>
      </c>
      <c r="AR249" s="24" t="s">
        <v>193</v>
      </c>
      <c r="AT249" s="24" t="s">
        <v>188</v>
      </c>
      <c r="AU249" s="24" t="s">
        <v>82</v>
      </c>
      <c r="AY249" s="24" t="s">
        <v>185</v>
      </c>
      <c r="BE249" s="186">
        <f>IF(N249="základní",J249,0)</f>
        <v>0</v>
      </c>
      <c r="BF249" s="186">
        <f>IF(N249="snížená",J249,0)</f>
        <v>0</v>
      </c>
      <c r="BG249" s="186">
        <f>IF(N249="zákl. přenesená",J249,0)</f>
        <v>0</v>
      </c>
      <c r="BH249" s="186">
        <f>IF(N249="sníž. přenesená",J249,0)</f>
        <v>0</v>
      </c>
      <c r="BI249" s="186">
        <f>IF(N249="nulová",J249,0)</f>
        <v>0</v>
      </c>
      <c r="BJ249" s="24" t="s">
        <v>80</v>
      </c>
      <c r="BK249" s="186">
        <f>ROUND(I249*H249,2)</f>
        <v>0</v>
      </c>
      <c r="BL249" s="24" t="s">
        <v>193</v>
      </c>
      <c r="BM249" s="24" t="s">
        <v>421</v>
      </c>
    </row>
    <row r="250" spans="2:65" s="1" customFormat="1" ht="81">
      <c r="B250" s="41"/>
      <c r="D250" s="187" t="s">
        <v>195</v>
      </c>
      <c r="F250" s="188" t="s">
        <v>422</v>
      </c>
      <c r="I250" s="189"/>
      <c r="L250" s="41"/>
      <c r="M250" s="190"/>
      <c r="N250" s="42"/>
      <c r="O250" s="42"/>
      <c r="P250" s="42"/>
      <c r="Q250" s="42"/>
      <c r="R250" s="42"/>
      <c r="S250" s="42"/>
      <c r="T250" s="70"/>
      <c r="AT250" s="24" t="s">
        <v>195</v>
      </c>
      <c r="AU250" s="24" t="s">
        <v>82</v>
      </c>
    </row>
    <row r="251" spans="2:65" s="11" customFormat="1">
      <c r="B251" s="191"/>
      <c r="D251" s="208" t="s">
        <v>197</v>
      </c>
      <c r="E251" s="217" t="s">
        <v>5</v>
      </c>
      <c r="F251" s="218" t="s">
        <v>423</v>
      </c>
      <c r="H251" s="219">
        <v>10.8</v>
      </c>
      <c r="I251" s="195"/>
      <c r="L251" s="191"/>
      <c r="M251" s="196"/>
      <c r="N251" s="197"/>
      <c r="O251" s="197"/>
      <c r="P251" s="197"/>
      <c r="Q251" s="197"/>
      <c r="R251" s="197"/>
      <c r="S251" s="197"/>
      <c r="T251" s="198"/>
      <c r="AT251" s="192" t="s">
        <v>197</v>
      </c>
      <c r="AU251" s="192" t="s">
        <v>82</v>
      </c>
      <c r="AV251" s="11" t="s">
        <v>82</v>
      </c>
      <c r="AW251" s="11" t="s">
        <v>35</v>
      </c>
      <c r="AX251" s="11" t="s">
        <v>80</v>
      </c>
      <c r="AY251" s="192" t="s">
        <v>185</v>
      </c>
    </row>
    <row r="252" spans="2:65" s="1" customFormat="1" ht="31.5" customHeight="1">
      <c r="B252" s="174"/>
      <c r="C252" s="175" t="s">
        <v>424</v>
      </c>
      <c r="D252" s="175" t="s">
        <v>188</v>
      </c>
      <c r="E252" s="176" t="s">
        <v>425</v>
      </c>
      <c r="F252" s="177" t="s">
        <v>426</v>
      </c>
      <c r="G252" s="178" t="s">
        <v>203</v>
      </c>
      <c r="H252" s="179">
        <v>189.4</v>
      </c>
      <c r="I252" s="180"/>
      <c r="J252" s="181">
        <f>ROUND(I252*H252,2)</f>
        <v>0</v>
      </c>
      <c r="K252" s="177" t="s">
        <v>192</v>
      </c>
      <c r="L252" s="41"/>
      <c r="M252" s="182" t="s">
        <v>5</v>
      </c>
      <c r="N252" s="183" t="s">
        <v>43</v>
      </c>
      <c r="O252" s="42"/>
      <c r="P252" s="184">
        <f>O252*H252</f>
        <v>0</v>
      </c>
      <c r="Q252" s="184">
        <v>2.45343</v>
      </c>
      <c r="R252" s="184">
        <f>Q252*H252</f>
        <v>464.679642</v>
      </c>
      <c r="S252" s="184">
        <v>0</v>
      </c>
      <c r="T252" s="185">
        <f>S252*H252</f>
        <v>0</v>
      </c>
      <c r="AR252" s="24" t="s">
        <v>193</v>
      </c>
      <c r="AT252" s="24" t="s">
        <v>188</v>
      </c>
      <c r="AU252" s="24" t="s">
        <v>82</v>
      </c>
      <c r="AY252" s="24" t="s">
        <v>185</v>
      </c>
      <c r="BE252" s="186">
        <f>IF(N252="základní",J252,0)</f>
        <v>0</v>
      </c>
      <c r="BF252" s="186">
        <f>IF(N252="snížená",J252,0)</f>
        <v>0</v>
      </c>
      <c r="BG252" s="186">
        <f>IF(N252="zákl. přenesená",J252,0)</f>
        <v>0</v>
      </c>
      <c r="BH252" s="186">
        <f>IF(N252="sníž. přenesená",J252,0)</f>
        <v>0</v>
      </c>
      <c r="BI252" s="186">
        <f>IF(N252="nulová",J252,0)</f>
        <v>0</v>
      </c>
      <c r="BJ252" s="24" t="s">
        <v>80</v>
      </c>
      <c r="BK252" s="186">
        <f>ROUND(I252*H252,2)</f>
        <v>0</v>
      </c>
      <c r="BL252" s="24" t="s">
        <v>193</v>
      </c>
      <c r="BM252" s="24" t="s">
        <v>427</v>
      </c>
    </row>
    <row r="253" spans="2:65" s="11" customFormat="1">
      <c r="B253" s="191"/>
      <c r="D253" s="187" t="s">
        <v>197</v>
      </c>
      <c r="E253" s="192" t="s">
        <v>5</v>
      </c>
      <c r="F253" s="193" t="s">
        <v>428</v>
      </c>
      <c r="H253" s="194">
        <v>78.5</v>
      </c>
      <c r="I253" s="195"/>
      <c r="L253" s="191"/>
      <c r="M253" s="196"/>
      <c r="N253" s="197"/>
      <c r="O253" s="197"/>
      <c r="P253" s="197"/>
      <c r="Q253" s="197"/>
      <c r="R253" s="197"/>
      <c r="S253" s="197"/>
      <c r="T253" s="198"/>
      <c r="AT253" s="192" t="s">
        <v>197</v>
      </c>
      <c r="AU253" s="192" t="s">
        <v>82</v>
      </c>
      <c r="AV253" s="11" t="s">
        <v>82</v>
      </c>
      <c r="AW253" s="11" t="s">
        <v>35</v>
      </c>
      <c r="AX253" s="11" t="s">
        <v>72</v>
      </c>
      <c r="AY253" s="192" t="s">
        <v>185</v>
      </c>
    </row>
    <row r="254" spans="2:65" s="11" customFormat="1">
      <c r="B254" s="191"/>
      <c r="D254" s="187" t="s">
        <v>197</v>
      </c>
      <c r="E254" s="192" t="s">
        <v>5</v>
      </c>
      <c r="F254" s="193" t="s">
        <v>429</v>
      </c>
      <c r="H254" s="194">
        <v>70.900000000000006</v>
      </c>
      <c r="I254" s="195"/>
      <c r="L254" s="191"/>
      <c r="M254" s="196"/>
      <c r="N254" s="197"/>
      <c r="O254" s="197"/>
      <c r="P254" s="197"/>
      <c r="Q254" s="197"/>
      <c r="R254" s="197"/>
      <c r="S254" s="197"/>
      <c r="T254" s="198"/>
      <c r="AT254" s="192" t="s">
        <v>197</v>
      </c>
      <c r="AU254" s="192" t="s">
        <v>82</v>
      </c>
      <c r="AV254" s="11" t="s">
        <v>82</v>
      </c>
      <c r="AW254" s="11" t="s">
        <v>35</v>
      </c>
      <c r="AX254" s="11" t="s">
        <v>72</v>
      </c>
      <c r="AY254" s="192" t="s">
        <v>185</v>
      </c>
    </row>
    <row r="255" spans="2:65" s="11" customFormat="1">
      <c r="B255" s="191"/>
      <c r="D255" s="187" t="s">
        <v>197</v>
      </c>
      <c r="E255" s="192" t="s">
        <v>5</v>
      </c>
      <c r="F255" s="193" t="s">
        <v>430</v>
      </c>
      <c r="H255" s="194">
        <v>40</v>
      </c>
      <c r="I255" s="195"/>
      <c r="L255" s="191"/>
      <c r="M255" s="196"/>
      <c r="N255" s="197"/>
      <c r="O255" s="197"/>
      <c r="P255" s="197"/>
      <c r="Q255" s="197"/>
      <c r="R255" s="197"/>
      <c r="S255" s="197"/>
      <c r="T255" s="198"/>
      <c r="AT255" s="192" t="s">
        <v>197</v>
      </c>
      <c r="AU255" s="192" t="s">
        <v>82</v>
      </c>
      <c r="AV255" s="11" t="s">
        <v>82</v>
      </c>
      <c r="AW255" s="11" t="s">
        <v>35</v>
      </c>
      <c r="AX255" s="11" t="s">
        <v>72</v>
      </c>
      <c r="AY255" s="192" t="s">
        <v>185</v>
      </c>
    </row>
    <row r="256" spans="2:65" s="13" customFormat="1">
      <c r="B256" s="207"/>
      <c r="D256" s="208" t="s">
        <v>197</v>
      </c>
      <c r="E256" s="209" t="s">
        <v>5</v>
      </c>
      <c r="F256" s="210" t="s">
        <v>222</v>
      </c>
      <c r="H256" s="211">
        <v>189.4</v>
      </c>
      <c r="I256" s="212"/>
      <c r="L256" s="207"/>
      <c r="M256" s="213"/>
      <c r="N256" s="214"/>
      <c r="O256" s="214"/>
      <c r="P256" s="214"/>
      <c r="Q256" s="214"/>
      <c r="R256" s="214"/>
      <c r="S256" s="214"/>
      <c r="T256" s="215"/>
      <c r="AT256" s="216" t="s">
        <v>197</v>
      </c>
      <c r="AU256" s="216" t="s">
        <v>82</v>
      </c>
      <c r="AV256" s="13" t="s">
        <v>193</v>
      </c>
      <c r="AW256" s="13" t="s">
        <v>35</v>
      </c>
      <c r="AX256" s="13" t="s">
        <v>80</v>
      </c>
      <c r="AY256" s="216" t="s">
        <v>185</v>
      </c>
    </row>
    <row r="257" spans="2:65" s="1" customFormat="1" ht="22.5" customHeight="1">
      <c r="B257" s="174"/>
      <c r="C257" s="175" t="s">
        <v>431</v>
      </c>
      <c r="D257" s="175" t="s">
        <v>188</v>
      </c>
      <c r="E257" s="176" t="s">
        <v>432</v>
      </c>
      <c r="F257" s="177" t="s">
        <v>433</v>
      </c>
      <c r="G257" s="178" t="s">
        <v>232</v>
      </c>
      <c r="H257" s="179">
        <v>49</v>
      </c>
      <c r="I257" s="180"/>
      <c r="J257" s="181">
        <f>ROUND(I257*H257,2)</f>
        <v>0</v>
      </c>
      <c r="K257" s="177" t="s">
        <v>5</v>
      </c>
      <c r="L257" s="41"/>
      <c r="M257" s="182" t="s">
        <v>5</v>
      </c>
      <c r="N257" s="183" t="s">
        <v>43</v>
      </c>
      <c r="O257" s="42"/>
      <c r="P257" s="184">
        <f>O257*H257</f>
        <v>0</v>
      </c>
      <c r="Q257" s="184">
        <v>0</v>
      </c>
      <c r="R257" s="184">
        <f>Q257*H257</f>
        <v>0</v>
      </c>
      <c r="S257" s="184">
        <v>0</v>
      </c>
      <c r="T257" s="185">
        <f>S257*H257</f>
        <v>0</v>
      </c>
      <c r="AR257" s="24" t="s">
        <v>193</v>
      </c>
      <c r="AT257" s="24" t="s">
        <v>188</v>
      </c>
      <c r="AU257" s="24" t="s">
        <v>82</v>
      </c>
      <c r="AY257" s="24" t="s">
        <v>185</v>
      </c>
      <c r="BE257" s="186">
        <f>IF(N257="základní",J257,0)</f>
        <v>0</v>
      </c>
      <c r="BF257" s="186">
        <f>IF(N257="snížená",J257,0)</f>
        <v>0</v>
      </c>
      <c r="BG257" s="186">
        <f>IF(N257="zákl. přenesená",J257,0)</f>
        <v>0</v>
      </c>
      <c r="BH257" s="186">
        <f>IF(N257="sníž. přenesená",J257,0)</f>
        <v>0</v>
      </c>
      <c r="BI257" s="186">
        <f>IF(N257="nulová",J257,0)</f>
        <v>0</v>
      </c>
      <c r="BJ257" s="24" t="s">
        <v>80</v>
      </c>
      <c r="BK257" s="186">
        <f>ROUND(I257*H257,2)</f>
        <v>0</v>
      </c>
      <c r="BL257" s="24" t="s">
        <v>193</v>
      </c>
      <c r="BM257" s="24" t="s">
        <v>434</v>
      </c>
    </row>
    <row r="258" spans="2:65" s="1" customFormat="1" ht="31.5" customHeight="1">
      <c r="B258" s="174"/>
      <c r="C258" s="175" t="s">
        <v>435</v>
      </c>
      <c r="D258" s="175" t="s">
        <v>188</v>
      </c>
      <c r="E258" s="176" t="s">
        <v>436</v>
      </c>
      <c r="F258" s="177" t="s">
        <v>437</v>
      </c>
      <c r="G258" s="178" t="s">
        <v>232</v>
      </c>
      <c r="H258" s="179">
        <v>674.54</v>
      </c>
      <c r="I258" s="180"/>
      <c r="J258" s="181">
        <f>ROUND(I258*H258,2)</f>
        <v>0</v>
      </c>
      <c r="K258" s="177" t="s">
        <v>192</v>
      </c>
      <c r="L258" s="41"/>
      <c r="M258" s="182" t="s">
        <v>5</v>
      </c>
      <c r="N258" s="183" t="s">
        <v>43</v>
      </c>
      <c r="O258" s="42"/>
      <c r="P258" s="184">
        <f>O258*H258</f>
        <v>0</v>
      </c>
      <c r="Q258" s="184">
        <v>2.15E-3</v>
      </c>
      <c r="R258" s="184">
        <f>Q258*H258</f>
        <v>1.450261</v>
      </c>
      <c r="S258" s="184">
        <v>0</v>
      </c>
      <c r="T258" s="185">
        <f>S258*H258</f>
        <v>0</v>
      </c>
      <c r="AR258" s="24" t="s">
        <v>193</v>
      </c>
      <c r="AT258" s="24" t="s">
        <v>188</v>
      </c>
      <c r="AU258" s="24" t="s">
        <v>82</v>
      </c>
      <c r="AY258" s="24" t="s">
        <v>185</v>
      </c>
      <c r="BE258" s="186">
        <f>IF(N258="základní",J258,0)</f>
        <v>0</v>
      </c>
      <c r="BF258" s="186">
        <f>IF(N258="snížená",J258,0)</f>
        <v>0</v>
      </c>
      <c r="BG258" s="186">
        <f>IF(N258="zákl. přenesená",J258,0)</f>
        <v>0</v>
      </c>
      <c r="BH258" s="186">
        <f>IF(N258="sníž. přenesená",J258,0)</f>
        <v>0</v>
      </c>
      <c r="BI258" s="186">
        <f>IF(N258="nulová",J258,0)</f>
        <v>0</v>
      </c>
      <c r="BJ258" s="24" t="s">
        <v>80</v>
      </c>
      <c r="BK258" s="186">
        <f>ROUND(I258*H258,2)</f>
        <v>0</v>
      </c>
      <c r="BL258" s="24" t="s">
        <v>193</v>
      </c>
      <c r="BM258" s="24" t="s">
        <v>438</v>
      </c>
    </row>
    <row r="259" spans="2:65" s="1" customFormat="1" ht="40.5">
      <c r="B259" s="41"/>
      <c r="D259" s="187" t="s">
        <v>195</v>
      </c>
      <c r="F259" s="188" t="s">
        <v>439</v>
      </c>
      <c r="I259" s="189"/>
      <c r="L259" s="41"/>
      <c r="M259" s="190"/>
      <c r="N259" s="42"/>
      <c r="O259" s="42"/>
      <c r="P259" s="42"/>
      <c r="Q259" s="42"/>
      <c r="R259" s="42"/>
      <c r="S259" s="42"/>
      <c r="T259" s="70"/>
      <c r="AT259" s="24" t="s">
        <v>195</v>
      </c>
      <c r="AU259" s="24" t="s">
        <v>82</v>
      </c>
    </row>
    <row r="260" spans="2:65" s="11" customFormat="1">
      <c r="B260" s="191"/>
      <c r="D260" s="187" t="s">
        <v>197</v>
      </c>
      <c r="E260" s="192" t="s">
        <v>5</v>
      </c>
      <c r="F260" s="193" t="s">
        <v>440</v>
      </c>
      <c r="H260" s="194">
        <v>250.53</v>
      </c>
      <c r="I260" s="195"/>
      <c r="L260" s="191"/>
      <c r="M260" s="196"/>
      <c r="N260" s="197"/>
      <c r="O260" s="197"/>
      <c r="P260" s="197"/>
      <c r="Q260" s="197"/>
      <c r="R260" s="197"/>
      <c r="S260" s="197"/>
      <c r="T260" s="198"/>
      <c r="AT260" s="192" t="s">
        <v>197</v>
      </c>
      <c r="AU260" s="192" t="s">
        <v>82</v>
      </c>
      <c r="AV260" s="11" t="s">
        <v>82</v>
      </c>
      <c r="AW260" s="11" t="s">
        <v>35</v>
      </c>
      <c r="AX260" s="11" t="s">
        <v>72</v>
      </c>
      <c r="AY260" s="192" t="s">
        <v>185</v>
      </c>
    </row>
    <row r="261" spans="2:65" s="11" customFormat="1">
      <c r="B261" s="191"/>
      <c r="D261" s="187" t="s">
        <v>197</v>
      </c>
      <c r="E261" s="192" t="s">
        <v>5</v>
      </c>
      <c r="F261" s="193" t="s">
        <v>441</v>
      </c>
      <c r="H261" s="194">
        <v>250.95</v>
      </c>
      <c r="I261" s="195"/>
      <c r="L261" s="191"/>
      <c r="M261" s="196"/>
      <c r="N261" s="197"/>
      <c r="O261" s="197"/>
      <c r="P261" s="197"/>
      <c r="Q261" s="197"/>
      <c r="R261" s="197"/>
      <c r="S261" s="197"/>
      <c r="T261" s="198"/>
      <c r="AT261" s="192" t="s">
        <v>197</v>
      </c>
      <c r="AU261" s="192" t="s">
        <v>82</v>
      </c>
      <c r="AV261" s="11" t="s">
        <v>82</v>
      </c>
      <c r="AW261" s="11" t="s">
        <v>35</v>
      </c>
      <c r="AX261" s="11" t="s">
        <v>72</v>
      </c>
      <c r="AY261" s="192" t="s">
        <v>185</v>
      </c>
    </row>
    <row r="262" spans="2:65" s="11" customFormat="1">
      <c r="B262" s="191"/>
      <c r="D262" s="187" t="s">
        <v>197</v>
      </c>
      <c r="E262" s="192" t="s">
        <v>5</v>
      </c>
      <c r="F262" s="193" t="s">
        <v>442</v>
      </c>
      <c r="H262" s="194">
        <v>173.06</v>
      </c>
      <c r="I262" s="195"/>
      <c r="L262" s="191"/>
      <c r="M262" s="196"/>
      <c r="N262" s="197"/>
      <c r="O262" s="197"/>
      <c r="P262" s="197"/>
      <c r="Q262" s="197"/>
      <c r="R262" s="197"/>
      <c r="S262" s="197"/>
      <c r="T262" s="198"/>
      <c r="AT262" s="192" t="s">
        <v>197</v>
      </c>
      <c r="AU262" s="192" t="s">
        <v>82</v>
      </c>
      <c r="AV262" s="11" t="s">
        <v>82</v>
      </c>
      <c r="AW262" s="11" t="s">
        <v>35</v>
      </c>
      <c r="AX262" s="11" t="s">
        <v>72</v>
      </c>
      <c r="AY262" s="192" t="s">
        <v>185</v>
      </c>
    </row>
    <row r="263" spans="2:65" s="13" customFormat="1">
      <c r="B263" s="207"/>
      <c r="D263" s="208" t="s">
        <v>197</v>
      </c>
      <c r="E263" s="209" t="s">
        <v>5</v>
      </c>
      <c r="F263" s="210" t="s">
        <v>222</v>
      </c>
      <c r="H263" s="211">
        <v>674.54</v>
      </c>
      <c r="I263" s="212"/>
      <c r="L263" s="207"/>
      <c r="M263" s="213"/>
      <c r="N263" s="214"/>
      <c r="O263" s="214"/>
      <c r="P263" s="214"/>
      <c r="Q263" s="214"/>
      <c r="R263" s="214"/>
      <c r="S263" s="214"/>
      <c r="T263" s="215"/>
      <c r="AT263" s="216" t="s">
        <v>197</v>
      </c>
      <c r="AU263" s="216" t="s">
        <v>82</v>
      </c>
      <c r="AV263" s="13" t="s">
        <v>193</v>
      </c>
      <c r="AW263" s="13" t="s">
        <v>35</v>
      </c>
      <c r="AX263" s="13" t="s">
        <v>80</v>
      </c>
      <c r="AY263" s="216" t="s">
        <v>185</v>
      </c>
    </row>
    <row r="264" spans="2:65" s="1" customFormat="1" ht="31.5" customHeight="1">
      <c r="B264" s="174"/>
      <c r="C264" s="175" t="s">
        <v>443</v>
      </c>
      <c r="D264" s="175" t="s">
        <v>188</v>
      </c>
      <c r="E264" s="176" t="s">
        <v>444</v>
      </c>
      <c r="F264" s="177" t="s">
        <v>445</v>
      </c>
      <c r="G264" s="178" t="s">
        <v>232</v>
      </c>
      <c r="H264" s="179">
        <v>674.54</v>
      </c>
      <c r="I264" s="180"/>
      <c r="J264" s="181">
        <f>ROUND(I264*H264,2)</f>
        <v>0</v>
      </c>
      <c r="K264" s="177" t="s">
        <v>192</v>
      </c>
      <c r="L264" s="41"/>
      <c r="M264" s="182" t="s">
        <v>5</v>
      </c>
      <c r="N264" s="183" t="s">
        <v>43</v>
      </c>
      <c r="O264" s="42"/>
      <c r="P264" s="184">
        <f>O264*H264</f>
        <v>0</v>
      </c>
      <c r="Q264" s="184">
        <v>0</v>
      </c>
      <c r="R264" s="184">
        <f>Q264*H264</f>
        <v>0</v>
      </c>
      <c r="S264" s="184">
        <v>0</v>
      </c>
      <c r="T264" s="185">
        <f>S264*H264</f>
        <v>0</v>
      </c>
      <c r="AR264" s="24" t="s">
        <v>193</v>
      </c>
      <c r="AT264" s="24" t="s">
        <v>188</v>
      </c>
      <c r="AU264" s="24" t="s">
        <v>82</v>
      </c>
      <c r="AY264" s="24" t="s">
        <v>185</v>
      </c>
      <c r="BE264" s="186">
        <f>IF(N264="základní",J264,0)</f>
        <v>0</v>
      </c>
      <c r="BF264" s="186">
        <f>IF(N264="snížená",J264,0)</f>
        <v>0</v>
      </c>
      <c r="BG264" s="186">
        <f>IF(N264="zákl. přenesená",J264,0)</f>
        <v>0</v>
      </c>
      <c r="BH264" s="186">
        <f>IF(N264="sníž. přenesená",J264,0)</f>
        <v>0</v>
      </c>
      <c r="BI264" s="186">
        <f>IF(N264="nulová",J264,0)</f>
        <v>0</v>
      </c>
      <c r="BJ264" s="24" t="s">
        <v>80</v>
      </c>
      <c r="BK264" s="186">
        <f>ROUND(I264*H264,2)</f>
        <v>0</v>
      </c>
      <c r="BL264" s="24" t="s">
        <v>193</v>
      </c>
      <c r="BM264" s="24" t="s">
        <v>446</v>
      </c>
    </row>
    <row r="265" spans="2:65" s="1" customFormat="1" ht="40.5">
      <c r="B265" s="41"/>
      <c r="D265" s="187" t="s">
        <v>195</v>
      </c>
      <c r="F265" s="188" t="s">
        <v>439</v>
      </c>
      <c r="I265" s="189"/>
      <c r="L265" s="41"/>
      <c r="M265" s="190"/>
      <c r="N265" s="42"/>
      <c r="O265" s="42"/>
      <c r="P265" s="42"/>
      <c r="Q265" s="42"/>
      <c r="R265" s="42"/>
      <c r="S265" s="42"/>
      <c r="T265" s="70"/>
      <c r="AT265" s="24" t="s">
        <v>195</v>
      </c>
      <c r="AU265" s="24" t="s">
        <v>82</v>
      </c>
    </row>
    <row r="266" spans="2:65" s="11" customFormat="1">
      <c r="B266" s="191"/>
      <c r="D266" s="187" t="s">
        <v>197</v>
      </c>
      <c r="E266" s="192" t="s">
        <v>5</v>
      </c>
      <c r="F266" s="193" t="s">
        <v>440</v>
      </c>
      <c r="H266" s="194">
        <v>250.53</v>
      </c>
      <c r="I266" s="195"/>
      <c r="L266" s="191"/>
      <c r="M266" s="196"/>
      <c r="N266" s="197"/>
      <c r="O266" s="197"/>
      <c r="P266" s="197"/>
      <c r="Q266" s="197"/>
      <c r="R266" s="197"/>
      <c r="S266" s="197"/>
      <c r="T266" s="198"/>
      <c r="AT266" s="192" t="s">
        <v>197</v>
      </c>
      <c r="AU266" s="192" t="s">
        <v>82</v>
      </c>
      <c r="AV266" s="11" t="s">
        <v>82</v>
      </c>
      <c r="AW266" s="11" t="s">
        <v>35</v>
      </c>
      <c r="AX266" s="11" t="s">
        <v>72</v>
      </c>
      <c r="AY266" s="192" t="s">
        <v>185</v>
      </c>
    </row>
    <row r="267" spans="2:65" s="11" customFormat="1">
      <c r="B267" s="191"/>
      <c r="D267" s="187" t="s">
        <v>197</v>
      </c>
      <c r="E267" s="192" t="s">
        <v>5</v>
      </c>
      <c r="F267" s="193" t="s">
        <v>441</v>
      </c>
      <c r="H267" s="194">
        <v>250.95</v>
      </c>
      <c r="I267" s="195"/>
      <c r="L267" s="191"/>
      <c r="M267" s="196"/>
      <c r="N267" s="197"/>
      <c r="O267" s="197"/>
      <c r="P267" s="197"/>
      <c r="Q267" s="197"/>
      <c r="R267" s="197"/>
      <c r="S267" s="197"/>
      <c r="T267" s="198"/>
      <c r="AT267" s="192" t="s">
        <v>197</v>
      </c>
      <c r="AU267" s="192" t="s">
        <v>82</v>
      </c>
      <c r="AV267" s="11" t="s">
        <v>82</v>
      </c>
      <c r="AW267" s="11" t="s">
        <v>35</v>
      </c>
      <c r="AX267" s="11" t="s">
        <v>72</v>
      </c>
      <c r="AY267" s="192" t="s">
        <v>185</v>
      </c>
    </row>
    <row r="268" spans="2:65" s="11" customFormat="1">
      <c r="B268" s="191"/>
      <c r="D268" s="187" t="s">
        <v>197</v>
      </c>
      <c r="E268" s="192" t="s">
        <v>5</v>
      </c>
      <c r="F268" s="193" t="s">
        <v>442</v>
      </c>
      <c r="H268" s="194">
        <v>173.06</v>
      </c>
      <c r="I268" s="195"/>
      <c r="L268" s="191"/>
      <c r="M268" s="196"/>
      <c r="N268" s="197"/>
      <c r="O268" s="197"/>
      <c r="P268" s="197"/>
      <c r="Q268" s="197"/>
      <c r="R268" s="197"/>
      <c r="S268" s="197"/>
      <c r="T268" s="198"/>
      <c r="AT268" s="192" t="s">
        <v>197</v>
      </c>
      <c r="AU268" s="192" t="s">
        <v>82</v>
      </c>
      <c r="AV268" s="11" t="s">
        <v>82</v>
      </c>
      <c r="AW268" s="11" t="s">
        <v>35</v>
      </c>
      <c r="AX268" s="11" t="s">
        <v>72</v>
      </c>
      <c r="AY268" s="192" t="s">
        <v>185</v>
      </c>
    </row>
    <row r="269" spans="2:65" s="13" customFormat="1">
      <c r="B269" s="207"/>
      <c r="D269" s="208" t="s">
        <v>197</v>
      </c>
      <c r="E269" s="209" t="s">
        <v>5</v>
      </c>
      <c r="F269" s="210" t="s">
        <v>222</v>
      </c>
      <c r="H269" s="211">
        <v>674.54</v>
      </c>
      <c r="I269" s="212"/>
      <c r="L269" s="207"/>
      <c r="M269" s="213"/>
      <c r="N269" s="214"/>
      <c r="O269" s="214"/>
      <c r="P269" s="214"/>
      <c r="Q269" s="214"/>
      <c r="R269" s="214"/>
      <c r="S269" s="214"/>
      <c r="T269" s="215"/>
      <c r="AT269" s="216" t="s">
        <v>197</v>
      </c>
      <c r="AU269" s="216" t="s">
        <v>82</v>
      </c>
      <c r="AV269" s="13" t="s">
        <v>193</v>
      </c>
      <c r="AW269" s="13" t="s">
        <v>35</v>
      </c>
      <c r="AX269" s="13" t="s">
        <v>80</v>
      </c>
      <c r="AY269" s="216" t="s">
        <v>185</v>
      </c>
    </row>
    <row r="270" spans="2:65" s="1" customFormat="1" ht="31.5" customHeight="1">
      <c r="B270" s="174"/>
      <c r="C270" s="175" t="s">
        <v>447</v>
      </c>
      <c r="D270" s="175" t="s">
        <v>188</v>
      </c>
      <c r="E270" s="176" t="s">
        <v>448</v>
      </c>
      <c r="F270" s="177" t="s">
        <v>449</v>
      </c>
      <c r="G270" s="178" t="s">
        <v>232</v>
      </c>
      <c r="H270" s="179">
        <v>674.54</v>
      </c>
      <c r="I270" s="180"/>
      <c r="J270" s="181">
        <f>ROUND(I270*H270,2)</f>
        <v>0</v>
      </c>
      <c r="K270" s="177" t="s">
        <v>192</v>
      </c>
      <c r="L270" s="41"/>
      <c r="M270" s="182" t="s">
        <v>5</v>
      </c>
      <c r="N270" s="183" t="s">
        <v>43</v>
      </c>
      <c r="O270" s="42"/>
      <c r="P270" s="184">
        <f>O270*H270</f>
        <v>0</v>
      </c>
      <c r="Q270" s="184">
        <v>5.2399999999999999E-3</v>
      </c>
      <c r="R270" s="184">
        <f>Q270*H270</f>
        <v>3.5345895999999999</v>
      </c>
      <c r="S270" s="184">
        <v>0</v>
      </c>
      <c r="T270" s="185">
        <f>S270*H270</f>
        <v>0</v>
      </c>
      <c r="AR270" s="24" t="s">
        <v>193</v>
      </c>
      <c r="AT270" s="24" t="s">
        <v>188</v>
      </c>
      <c r="AU270" s="24" t="s">
        <v>82</v>
      </c>
      <c r="AY270" s="24" t="s">
        <v>185</v>
      </c>
      <c r="BE270" s="186">
        <f>IF(N270="základní",J270,0)</f>
        <v>0</v>
      </c>
      <c r="BF270" s="186">
        <f>IF(N270="snížená",J270,0)</f>
        <v>0</v>
      </c>
      <c r="BG270" s="186">
        <f>IF(N270="zákl. přenesená",J270,0)</f>
        <v>0</v>
      </c>
      <c r="BH270" s="186">
        <f>IF(N270="sníž. přenesená",J270,0)</f>
        <v>0</v>
      </c>
      <c r="BI270" s="186">
        <f>IF(N270="nulová",J270,0)</f>
        <v>0</v>
      </c>
      <c r="BJ270" s="24" t="s">
        <v>80</v>
      </c>
      <c r="BK270" s="186">
        <f>ROUND(I270*H270,2)</f>
        <v>0</v>
      </c>
      <c r="BL270" s="24" t="s">
        <v>193</v>
      </c>
      <c r="BM270" s="24" t="s">
        <v>450</v>
      </c>
    </row>
    <row r="271" spans="2:65" s="11" customFormat="1">
      <c r="B271" s="191"/>
      <c r="D271" s="208" t="s">
        <v>197</v>
      </c>
      <c r="E271" s="217" t="s">
        <v>5</v>
      </c>
      <c r="F271" s="218" t="s">
        <v>451</v>
      </c>
      <c r="H271" s="219">
        <v>674.54</v>
      </c>
      <c r="I271" s="195"/>
      <c r="L271" s="191"/>
      <c r="M271" s="196"/>
      <c r="N271" s="197"/>
      <c r="O271" s="197"/>
      <c r="P271" s="197"/>
      <c r="Q271" s="197"/>
      <c r="R271" s="197"/>
      <c r="S271" s="197"/>
      <c r="T271" s="198"/>
      <c r="AT271" s="192" t="s">
        <v>197</v>
      </c>
      <c r="AU271" s="192" t="s">
        <v>82</v>
      </c>
      <c r="AV271" s="11" t="s">
        <v>82</v>
      </c>
      <c r="AW271" s="11" t="s">
        <v>35</v>
      </c>
      <c r="AX271" s="11" t="s">
        <v>80</v>
      </c>
      <c r="AY271" s="192" t="s">
        <v>185</v>
      </c>
    </row>
    <row r="272" spans="2:65" s="1" customFormat="1" ht="31.5" customHeight="1">
      <c r="B272" s="174"/>
      <c r="C272" s="175" t="s">
        <v>452</v>
      </c>
      <c r="D272" s="175" t="s">
        <v>188</v>
      </c>
      <c r="E272" s="176" t="s">
        <v>453</v>
      </c>
      <c r="F272" s="177" t="s">
        <v>454</v>
      </c>
      <c r="G272" s="178" t="s">
        <v>232</v>
      </c>
      <c r="H272" s="179">
        <v>674.54</v>
      </c>
      <c r="I272" s="180"/>
      <c r="J272" s="181">
        <f>ROUND(I272*H272,2)</f>
        <v>0</v>
      </c>
      <c r="K272" s="177" t="s">
        <v>192</v>
      </c>
      <c r="L272" s="41"/>
      <c r="M272" s="182" t="s">
        <v>5</v>
      </c>
      <c r="N272" s="183" t="s">
        <v>43</v>
      </c>
      <c r="O272" s="42"/>
      <c r="P272" s="184">
        <f>O272*H272</f>
        <v>0</v>
      </c>
      <c r="Q272" s="184">
        <v>0</v>
      </c>
      <c r="R272" s="184">
        <f>Q272*H272</f>
        <v>0</v>
      </c>
      <c r="S272" s="184">
        <v>0</v>
      </c>
      <c r="T272" s="185">
        <f>S272*H272</f>
        <v>0</v>
      </c>
      <c r="AR272" s="24" t="s">
        <v>193</v>
      </c>
      <c r="AT272" s="24" t="s">
        <v>188</v>
      </c>
      <c r="AU272" s="24" t="s">
        <v>82</v>
      </c>
      <c r="AY272" s="24" t="s">
        <v>185</v>
      </c>
      <c r="BE272" s="186">
        <f>IF(N272="základní",J272,0)</f>
        <v>0</v>
      </c>
      <c r="BF272" s="186">
        <f>IF(N272="snížená",J272,0)</f>
        <v>0</v>
      </c>
      <c r="BG272" s="186">
        <f>IF(N272="zákl. přenesená",J272,0)</f>
        <v>0</v>
      </c>
      <c r="BH272" s="186">
        <f>IF(N272="sníž. přenesená",J272,0)</f>
        <v>0</v>
      </c>
      <c r="BI272" s="186">
        <f>IF(N272="nulová",J272,0)</f>
        <v>0</v>
      </c>
      <c r="BJ272" s="24" t="s">
        <v>80</v>
      </c>
      <c r="BK272" s="186">
        <f>ROUND(I272*H272,2)</f>
        <v>0</v>
      </c>
      <c r="BL272" s="24" t="s">
        <v>193</v>
      </c>
      <c r="BM272" s="24" t="s">
        <v>455</v>
      </c>
    </row>
    <row r="273" spans="2:65" s="11" customFormat="1">
      <c r="B273" s="191"/>
      <c r="D273" s="208" t="s">
        <v>197</v>
      </c>
      <c r="E273" s="217" t="s">
        <v>5</v>
      </c>
      <c r="F273" s="218" t="s">
        <v>451</v>
      </c>
      <c r="H273" s="219">
        <v>674.54</v>
      </c>
      <c r="I273" s="195"/>
      <c r="L273" s="191"/>
      <c r="M273" s="196"/>
      <c r="N273" s="197"/>
      <c r="O273" s="197"/>
      <c r="P273" s="197"/>
      <c r="Q273" s="197"/>
      <c r="R273" s="197"/>
      <c r="S273" s="197"/>
      <c r="T273" s="198"/>
      <c r="AT273" s="192" t="s">
        <v>197</v>
      </c>
      <c r="AU273" s="192" t="s">
        <v>82</v>
      </c>
      <c r="AV273" s="11" t="s">
        <v>82</v>
      </c>
      <c r="AW273" s="11" t="s">
        <v>35</v>
      </c>
      <c r="AX273" s="11" t="s">
        <v>80</v>
      </c>
      <c r="AY273" s="192" t="s">
        <v>185</v>
      </c>
    </row>
    <row r="274" spans="2:65" s="1" customFormat="1" ht="57" customHeight="1">
      <c r="B274" s="174"/>
      <c r="C274" s="175" t="s">
        <v>456</v>
      </c>
      <c r="D274" s="175" t="s">
        <v>188</v>
      </c>
      <c r="E274" s="176" t="s">
        <v>457</v>
      </c>
      <c r="F274" s="177" t="s">
        <v>458</v>
      </c>
      <c r="G274" s="178" t="s">
        <v>191</v>
      </c>
      <c r="H274" s="179">
        <v>26.51</v>
      </c>
      <c r="I274" s="180"/>
      <c r="J274" s="181">
        <f>ROUND(I274*H274,2)</f>
        <v>0</v>
      </c>
      <c r="K274" s="177" t="s">
        <v>192</v>
      </c>
      <c r="L274" s="41"/>
      <c r="M274" s="182" t="s">
        <v>5</v>
      </c>
      <c r="N274" s="183" t="s">
        <v>43</v>
      </c>
      <c r="O274" s="42"/>
      <c r="P274" s="184">
        <f>O274*H274</f>
        <v>0</v>
      </c>
      <c r="Q274" s="184">
        <v>1.0551600000000001</v>
      </c>
      <c r="R274" s="184">
        <f>Q274*H274</f>
        <v>27.972291600000005</v>
      </c>
      <c r="S274" s="184">
        <v>0</v>
      </c>
      <c r="T274" s="185">
        <f>S274*H274</f>
        <v>0</v>
      </c>
      <c r="AR274" s="24" t="s">
        <v>193</v>
      </c>
      <c r="AT274" s="24" t="s">
        <v>188</v>
      </c>
      <c r="AU274" s="24" t="s">
        <v>82</v>
      </c>
      <c r="AY274" s="24" t="s">
        <v>185</v>
      </c>
      <c r="BE274" s="186">
        <f>IF(N274="základní",J274,0)</f>
        <v>0</v>
      </c>
      <c r="BF274" s="186">
        <f>IF(N274="snížená",J274,0)</f>
        <v>0</v>
      </c>
      <c r="BG274" s="186">
        <f>IF(N274="zákl. přenesená",J274,0)</f>
        <v>0</v>
      </c>
      <c r="BH274" s="186">
        <f>IF(N274="sníž. přenesená",J274,0)</f>
        <v>0</v>
      </c>
      <c r="BI274" s="186">
        <f>IF(N274="nulová",J274,0)</f>
        <v>0</v>
      </c>
      <c r="BJ274" s="24" t="s">
        <v>80</v>
      </c>
      <c r="BK274" s="186">
        <f>ROUND(I274*H274,2)</f>
        <v>0</v>
      </c>
      <c r="BL274" s="24" t="s">
        <v>193</v>
      </c>
      <c r="BM274" s="24" t="s">
        <v>459</v>
      </c>
    </row>
    <row r="275" spans="2:65" s="11" customFormat="1">
      <c r="B275" s="191"/>
      <c r="D275" s="187" t="s">
        <v>197</v>
      </c>
      <c r="E275" s="192" t="s">
        <v>5</v>
      </c>
      <c r="F275" s="193" t="s">
        <v>460</v>
      </c>
      <c r="H275" s="194">
        <v>10.993</v>
      </c>
      <c r="I275" s="195"/>
      <c r="L275" s="191"/>
      <c r="M275" s="196"/>
      <c r="N275" s="197"/>
      <c r="O275" s="197"/>
      <c r="P275" s="197"/>
      <c r="Q275" s="197"/>
      <c r="R275" s="197"/>
      <c r="S275" s="197"/>
      <c r="T275" s="198"/>
      <c r="AT275" s="192" t="s">
        <v>197</v>
      </c>
      <c r="AU275" s="192" t="s">
        <v>82</v>
      </c>
      <c r="AV275" s="11" t="s">
        <v>82</v>
      </c>
      <c r="AW275" s="11" t="s">
        <v>35</v>
      </c>
      <c r="AX275" s="11" t="s">
        <v>72</v>
      </c>
      <c r="AY275" s="192" t="s">
        <v>185</v>
      </c>
    </row>
    <row r="276" spans="2:65" s="11" customFormat="1">
      <c r="B276" s="191"/>
      <c r="D276" s="187" t="s">
        <v>197</v>
      </c>
      <c r="E276" s="192" t="s">
        <v>5</v>
      </c>
      <c r="F276" s="193" t="s">
        <v>461</v>
      </c>
      <c r="H276" s="194">
        <v>9.923</v>
      </c>
      <c r="I276" s="195"/>
      <c r="L276" s="191"/>
      <c r="M276" s="196"/>
      <c r="N276" s="197"/>
      <c r="O276" s="197"/>
      <c r="P276" s="197"/>
      <c r="Q276" s="197"/>
      <c r="R276" s="197"/>
      <c r="S276" s="197"/>
      <c r="T276" s="198"/>
      <c r="AT276" s="192" t="s">
        <v>197</v>
      </c>
      <c r="AU276" s="192" t="s">
        <v>82</v>
      </c>
      <c r="AV276" s="11" t="s">
        <v>82</v>
      </c>
      <c r="AW276" s="11" t="s">
        <v>35</v>
      </c>
      <c r="AX276" s="11" t="s">
        <v>72</v>
      </c>
      <c r="AY276" s="192" t="s">
        <v>185</v>
      </c>
    </row>
    <row r="277" spans="2:65" s="11" customFormat="1">
      <c r="B277" s="191"/>
      <c r="D277" s="187" t="s">
        <v>197</v>
      </c>
      <c r="E277" s="192" t="s">
        <v>5</v>
      </c>
      <c r="F277" s="193" t="s">
        <v>462</v>
      </c>
      <c r="H277" s="194">
        <v>5.5940000000000003</v>
      </c>
      <c r="I277" s="195"/>
      <c r="L277" s="191"/>
      <c r="M277" s="196"/>
      <c r="N277" s="197"/>
      <c r="O277" s="197"/>
      <c r="P277" s="197"/>
      <c r="Q277" s="197"/>
      <c r="R277" s="197"/>
      <c r="S277" s="197"/>
      <c r="T277" s="198"/>
      <c r="AT277" s="192" t="s">
        <v>197</v>
      </c>
      <c r="AU277" s="192" t="s">
        <v>82</v>
      </c>
      <c r="AV277" s="11" t="s">
        <v>82</v>
      </c>
      <c r="AW277" s="11" t="s">
        <v>35</v>
      </c>
      <c r="AX277" s="11" t="s">
        <v>72</v>
      </c>
      <c r="AY277" s="192" t="s">
        <v>185</v>
      </c>
    </row>
    <row r="278" spans="2:65" s="13" customFormat="1">
      <c r="B278" s="207"/>
      <c r="D278" s="208" t="s">
        <v>197</v>
      </c>
      <c r="E278" s="209" t="s">
        <v>5</v>
      </c>
      <c r="F278" s="210" t="s">
        <v>222</v>
      </c>
      <c r="H278" s="211">
        <v>26.51</v>
      </c>
      <c r="I278" s="212"/>
      <c r="L278" s="207"/>
      <c r="M278" s="213"/>
      <c r="N278" s="214"/>
      <c r="O278" s="214"/>
      <c r="P278" s="214"/>
      <c r="Q278" s="214"/>
      <c r="R278" s="214"/>
      <c r="S278" s="214"/>
      <c r="T278" s="215"/>
      <c r="AT278" s="216" t="s">
        <v>197</v>
      </c>
      <c r="AU278" s="216" t="s">
        <v>82</v>
      </c>
      <c r="AV278" s="13" t="s">
        <v>193</v>
      </c>
      <c r="AW278" s="13" t="s">
        <v>35</v>
      </c>
      <c r="AX278" s="13" t="s">
        <v>80</v>
      </c>
      <c r="AY278" s="216" t="s">
        <v>185</v>
      </c>
    </row>
    <row r="279" spans="2:65" s="1" customFormat="1" ht="44.25" customHeight="1">
      <c r="B279" s="174"/>
      <c r="C279" s="175" t="s">
        <v>463</v>
      </c>
      <c r="D279" s="175" t="s">
        <v>188</v>
      </c>
      <c r="E279" s="176" t="s">
        <v>464</v>
      </c>
      <c r="F279" s="177" t="s">
        <v>465</v>
      </c>
      <c r="G279" s="178" t="s">
        <v>203</v>
      </c>
      <c r="H279" s="179">
        <v>17.95</v>
      </c>
      <c r="I279" s="180"/>
      <c r="J279" s="181">
        <f t="shared" ref="J279:J284" si="0">ROUND(I279*H279,2)</f>
        <v>0</v>
      </c>
      <c r="K279" s="177" t="s">
        <v>192</v>
      </c>
      <c r="L279" s="41"/>
      <c r="M279" s="182" t="s">
        <v>5</v>
      </c>
      <c r="N279" s="183" t="s">
        <v>43</v>
      </c>
      <c r="O279" s="42"/>
      <c r="P279" s="184">
        <f t="shared" ref="P279:P284" si="1">O279*H279</f>
        <v>0</v>
      </c>
      <c r="Q279" s="184">
        <v>2.45336</v>
      </c>
      <c r="R279" s="184">
        <f t="shared" ref="R279:R284" si="2">Q279*H279</f>
        <v>44.037811999999995</v>
      </c>
      <c r="S279" s="184">
        <v>0</v>
      </c>
      <c r="T279" s="185">
        <f t="shared" ref="T279:T284" si="3">S279*H279</f>
        <v>0</v>
      </c>
      <c r="AR279" s="24" t="s">
        <v>193</v>
      </c>
      <c r="AT279" s="24" t="s">
        <v>188</v>
      </c>
      <c r="AU279" s="24" t="s">
        <v>82</v>
      </c>
      <c r="AY279" s="24" t="s">
        <v>185</v>
      </c>
      <c r="BE279" s="186">
        <f t="shared" ref="BE279:BE284" si="4">IF(N279="základní",J279,0)</f>
        <v>0</v>
      </c>
      <c r="BF279" s="186">
        <f t="shared" ref="BF279:BF284" si="5">IF(N279="snížená",J279,0)</f>
        <v>0</v>
      </c>
      <c r="BG279" s="186">
        <f t="shared" ref="BG279:BG284" si="6">IF(N279="zákl. přenesená",J279,0)</f>
        <v>0</v>
      </c>
      <c r="BH279" s="186">
        <f t="shared" ref="BH279:BH284" si="7">IF(N279="sníž. přenesená",J279,0)</f>
        <v>0</v>
      </c>
      <c r="BI279" s="186">
        <f t="shared" ref="BI279:BI284" si="8">IF(N279="nulová",J279,0)</f>
        <v>0</v>
      </c>
      <c r="BJ279" s="24" t="s">
        <v>80</v>
      </c>
      <c r="BK279" s="186">
        <f t="shared" ref="BK279:BK284" si="9">ROUND(I279*H279,2)</f>
        <v>0</v>
      </c>
      <c r="BL279" s="24" t="s">
        <v>193</v>
      </c>
      <c r="BM279" s="24" t="s">
        <v>466</v>
      </c>
    </row>
    <row r="280" spans="2:65" s="1" customFormat="1" ht="57" customHeight="1">
      <c r="B280" s="174"/>
      <c r="C280" s="175" t="s">
        <v>467</v>
      </c>
      <c r="D280" s="175" t="s">
        <v>188</v>
      </c>
      <c r="E280" s="176" t="s">
        <v>468</v>
      </c>
      <c r="F280" s="177" t="s">
        <v>469</v>
      </c>
      <c r="G280" s="178" t="s">
        <v>232</v>
      </c>
      <c r="H280" s="179">
        <v>153.35</v>
      </c>
      <c r="I280" s="180"/>
      <c r="J280" s="181">
        <f t="shared" si="0"/>
        <v>0</v>
      </c>
      <c r="K280" s="177" t="s">
        <v>192</v>
      </c>
      <c r="L280" s="41"/>
      <c r="M280" s="182" t="s">
        <v>5</v>
      </c>
      <c r="N280" s="183" t="s">
        <v>43</v>
      </c>
      <c r="O280" s="42"/>
      <c r="P280" s="184">
        <f t="shared" si="1"/>
        <v>0</v>
      </c>
      <c r="Q280" s="184">
        <v>7.6999999999999996E-4</v>
      </c>
      <c r="R280" s="184">
        <f t="shared" si="2"/>
        <v>0.11807949999999999</v>
      </c>
      <c r="S280" s="184">
        <v>0</v>
      </c>
      <c r="T280" s="185">
        <f t="shared" si="3"/>
        <v>0</v>
      </c>
      <c r="AR280" s="24" t="s">
        <v>193</v>
      </c>
      <c r="AT280" s="24" t="s">
        <v>188</v>
      </c>
      <c r="AU280" s="24" t="s">
        <v>82</v>
      </c>
      <c r="AY280" s="24" t="s">
        <v>185</v>
      </c>
      <c r="BE280" s="186">
        <f t="shared" si="4"/>
        <v>0</v>
      </c>
      <c r="BF280" s="186">
        <f t="shared" si="5"/>
        <v>0</v>
      </c>
      <c r="BG280" s="186">
        <f t="shared" si="6"/>
        <v>0</v>
      </c>
      <c r="BH280" s="186">
        <f t="shared" si="7"/>
        <v>0</v>
      </c>
      <c r="BI280" s="186">
        <f t="shared" si="8"/>
        <v>0</v>
      </c>
      <c r="BJ280" s="24" t="s">
        <v>80</v>
      </c>
      <c r="BK280" s="186">
        <f t="shared" si="9"/>
        <v>0</v>
      </c>
      <c r="BL280" s="24" t="s">
        <v>193</v>
      </c>
      <c r="BM280" s="24" t="s">
        <v>470</v>
      </c>
    </row>
    <row r="281" spans="2:65" s="1" customFormat="1" ht="57" customHeight="1">
      <c r="B281" s="174"/>
      <c r="C281" s="175" t="s">
        <v>471</v>
      </c>
      <c r="D281" s="175" t="s">
        <v>188</v>
      </c>
      <c r="E281" s="176" t="s">
        <v>472</v>
      </c>
      <c r="F281" s="177" t="s">
        <v>473</v>
      </c>
      <c r="G281" s="178" t="s">
        <v>232</v>
      </c>
      <c r="H281" s="179">
        <v>153.35</v>
      </c>
      <c r="I281" s="180"/>
      <c r="J281" s="181">
        <f t="shared" si="0"/>
        <v>0</v>
      </c>
      <c r="K281" s="177" t="s">
        <v>192</v>
      </c>
      <c r="L281" s="41"/>
      <c r="M281" s="182" t="s">
        <v>5</v>
      </c>
      <c r="N281" s="183" t="s">
        <v>43</v>
      </c>
      <c r="O281" s="42"/>
      <c r="P281" s="184">
        <f t="shared" si="1"/>
        <v>0</v>
      </c>
      <c r="Q281" s="184">
        <v>0</v>
      </c>
      <c r="R281" s="184">
        <f t="shared" si="2"/>
        <v>0</v>
      </c>
      <c r="S281" s="184">
        <v>0</v>
      </c>
      <c r="T281" s="185">
        <f t="shared" si="3"/>
        <v>0</v>
      </c>
      <c r="AR281" s="24" t="s">
        <v>193</v>
      </c>
      <c r="AT281" s="24" t="s">
        <v>188</v>
      </c>
      <c r="AU281" s="24" t="s">
        <v>82</v>
      </c>
      <c r="AY281" s="24" t="s">
        <v>185</v>
      </c>
      <c r="BE281" s="186">
        <f t="shared" si="4"/>
        <v>0</v>
      </c>
      <c r="BF281" s="186">
        <f t="shared" si="5"/>
        <v>0</v>
      </c>
      <c r="BG281" s="186">
        <f t="shared" si="6"/>
        <v>0</v>
      </c>
      <c r="BH281" s="186">
        <f t="shared" si="7"/>
        <v>0</v>
      </c>
      <c r="BI281" s="186">
        <f t="shared" si="8"/>
        <v>0</v>
      </c>
      <c r="BJ281" s="24" t="s">
        <v>80</v>
      </c>
      <c r="BK281" s="186">
        <f t="shared" si="9"/>
        <v>0</v>
      </c>
      <c r="BL281" s="24" t="s">
        <v>193</v>
      </c>
      <c r="BM281" s="24" t="s">
        <v>474</v>
      </c>
    </row>
    <row r="282" spans="2:65" s="1" customFormat="1" ht="44.25" customHeight="1">
      <c r="B282" s="174"/>
      <c r="C282" s="175" t="s">
        <v>475</v>
      </c>
      <c r="D282" s="175" t="s">
        <v>188</v>
      </c>
      <c r="E282" s="176" t="s">
        <v>476</v>
      </c>
      <c r="F282" s="177" t="s">
        <v>477</v>
      </c>
      <c r="G282" s="178" t="s">
        <v>232</v>
      </c>
      <c r="H282" s="179">
        <v>8.5</v>
      </c>
      <c r="I282" s="180"/>
      <c r="J282" s="181">
        <f t="shared" si="0"/>
        <v>0</v>
      </c>
      <c r="K282" s="177" t="s">
        <v>192</v>
      </c>
      <c r="L282" s="41"/>
      <c r="M282" s="182" t="s">
        <v>5</v>
      </c>
      <c r="N282" s="183" t="s">
        <v>43</v>
      </c>
      <c r="O282" s="42"/>
      <c r="P282" s="184">
        <f t="shared" si="1"/>
        <v>0</v>
      </c>
      <c r="Q282" s="184">
        <v>8.2000000000000007E-3</v>
      </c>
      <c r="R282" s="184">
        <f t="shared" si="2"/>
        <v>6.9700000000000012E-2</v>
      </c>
      <c r="S282" s="184">
        <v>0</v>
      </c>
      <c r="T282" s="185">
        <f t="shared" si="3"/>
        <v>0</v>
      </c>
      <c r="AR282" s="24" t="s">
        <v>193</v>
      </c>
      <c r="AT282" s="24" t="s">
        <v>188</v>
      </c>
      <c r="AU282" s="24" t="s">
        <v>82</v>
      </c>
      <c r="AY282" s="24" t="s">
        <v>185</v>
      </c>
      <c r="BE282" s="186">
        <f t="shared" si="4"/>
        <v>0</v>
      </c>
      <c r="BF282" s="186">
        <f t="shared" si="5"/>
        <v>0</v>
      </c>
      <c r="BG282" s="186">
        <f t="shared" si="6"/>
        <v>0</v>
      </c>
      <c r="BH282" s="186">
        <f t="shared" si="7"/>
        <v>0</v>
      </c>
      <c r="BI282" s="186">
        <f t="shared" si="8"/>
        <v>0</v>
      </c>
      <c r="BJ282" s="24" t="s">
        <v>80</v>
      </c>
      <c r="BK282" s="186">
        <f t="shared" si="9"/>
        <v>0</v>
      </c>
      <c r="BL282" s="24" t="s">
        <v>193</v>
      </c>
      <c r="BM282" s="24" t="s">
        <v>478</v>
      </c>
    </row>
    <row r="283" spans="2:65" s="1" customFormat="1" ht="44.25" customHeight="1">
      <c r="B283" s="174"/>
      <c r="C283" s="175" t="s">
        <v>479</v>
      </c>
      <c r="D283" s="175" t="s">
        <v>188</v>
      </c>
      <c r="E283" s="176" t="s">
        <v>480</v>
      </c>
      <c r="F283" s="177" t="s">
        <v>481</v>
      </c>
      <c r="G283" s="178" t="s">
        <v>232</v>
      </c>
      <c r="H283" s="179">
        <v>8.5</v>
      </c>
      <c r="I283" s="180"/>
      <c r="J283" s="181">
        <f t="shared" si="0"/>
        <v>0</v>
      </c>
      <c r="K283" s="177" t="s">
        <v>192</v>
      </c>
      <c r="L283" s="41"/>
      <c r="M283" s="182" t="s">
        <v>5</v>
      </c>
      <c r="N283" s="183" t="s">
        <v>43</v>
      </c>
      <c r="O283" s="42"/>
      <c r="P283" s="184">
        <f t="shared" si="1"/>
        <v>0</v>
      </c>
      <c r="Q283" s="184">
        <v>0</v>
      </c>
      <c r="R283" s="184">
        <f t="shared" si="2"/>
        <v>0</v>
      </c>
      <c r="S283" s="184">
        <v>0</v>
      </c>
      <c r="T283" s="185">
        <f t="shared" si="3"/>
        <v>0</v>
      </c>
      <c r="AR283" s="24" t="s">
        <v>193</v>
      </c>
      <c r="AT283" s="24" t="s">
        <v>188</v>
      </c>
      <c r="AU283" s="24" t="s">
        <v>82</v>
      </c>
      <c r="AY283" s="24" t="s">
        <v>185</v>
      </c>
      <c r="BE283" s="186">
        <f t="shared" si="4"/>
        <v>0</v>
      </c>
      <c r="BF283" s="186">
        <f t="shared" si="5"/>
        <v>0</v>
      </c>
      <c r="BG283" s="186">
        <f t="shared" si="6"/>
        <v>0</v>
      </c>
      <c r="BH283" s="186">
        <f t="shared" si="7"/>
        <v>0</v>
      </c>
      <c r="BI283" s="186">
        <f t="shared" si="8"/>
        <v>0</v>
      </c>
      <c r="BJ283" s="24" t="s">
        <v>80</v>
      </c>
      <c r="BK283" s="186">
        <f t="shared" si="9"/>
        <v>0</v>
      </c>
      <c r="BL283" s="24" t="s">
        <v>193</v>
      </c>
      <c r="BM283" s="24" t="s">
        <v>482</v>
      </c>
    </row>
    <row r="284" spans="2:65" s="1" customFormat="1" ht="57" customHeight="1">
      <c r="B284" s="174"/>
      <c r="C284" s="175" t="s">
        <v>483</v>
      </c>
      <c r="D284" s="175" t="s">
        <v>188</v>
      </c>
      <c r="E284" s="176" t="s">
        <v>484</v>
      </c>
      <c r="F284" s="177" t="s">
        <v>485</v>
      </c>
      <c r="G284" s="178" t="s">
        <v>191</v>
      </c>
      <c r="H284" s="179">
        <v>2.1539999999999999</v>
      </c>
      <c r="I284" s="180"/>
      <c r="J284" s="181">
        <f t="shared" si="0"/>
        <v>0</v>
      </c>
      <c r="K284" s="177" t="s">
        <v>192</v>
      </c>
      <c r="L284" s="41"/>
      <c r="M284" s="182" t="s">
        <v>5</v>
      </c>
      <c r="N284" s="183" t="s">
        <v>43</v>
      </c>
      <c r="O284" s="42"/>
      <c r="P284" s="184">
        <f t="shared" si="1"/>
        <v>0</v>
      </c>
      <c r="Q284" s="184">
        <v>1.05464</v>
      </c>
      <c r="R284" s="184">
        <f t="shared" si="2"/>
        <v>2.2716945599999998</v>
      </c>
      <c r="S284" s="184">
        <v>0</v>
      </c>
      <c r="T284" s="185">
        <f t="shared" si="3"/>
        <v>0</v>
      </c>
      <c r="AR284" s="24" t="s">
        <v>193</v>
      </c>
      <c r="AT284" s="24" t="s">
        <v>188</v>
      </c>
      <c r="AU284" s="24" t="s">
        <v>82</v>
      </c>
      <c r="AY284" s="24" t="s">
        <v>185</v>
      </c>
      <c r="BE284" s="186">
        <f t="shared" si="4"/>
        <v>0</v>
      </c>
      <c r="BF284" s="186">
        <f t="shared" si="5"/>
        <v>0</v>
      </c>
      <c r="BG284" s="186">
        <f t="shared" si="6"/>
        <v>0</v>
      </c>
      <c r="BH284" s="186">
        <f t="shared" si="7"/>
        <v>0</v>
      </c>
      <c r="BI284" s="186">
        <f t="shared" si="8"/>
        <v>0</v>
      </c>
      <c r="BJ284" s="24" t="s">
        <v>80</v>
      </c>
      <c r="BK284" s="186">
        <f t="shared" si="9"/>
        <v>0</v>
      </c>
      <c r="BL284" s="24" t="s">
        <v>193</v>
      </c>
      <c r="BM284" s="24" t="s">
        <v>486</v>
      </c>
    </row>
    <row r="285" spans="2:65" s="11" customFormat="1">
      <c r="B285" s="191"/>
      <c r="D285" s="208" t="s">
        <v>197</v>
      </c>
      <c r="E285" s="217" t="s">
        <v>5</v>
      </c>
      <c r="F285" s="218" t="s">
        <v>487</v>
      </c>
      <c r="H285" s="219">
        <v>2.1539999999999999</v>
      </c>
      <c r="I285" s="195"/>
      <c r="L285" s="191"/>
      <c r="M285" s="196"/>
      <c r="N285" s="197"/>
      <c r="O285" s="197"/>
      <c r="P285" s="197"/>
      <c r="Q285" s="197"/>
      <c r="R285" s="197"/>
      <c r="S285" s="197"/>
      <c r="T285" s="198"/>
      <c r="AT285" s="192" t="s">
        <v>197</v>
      </c>
      <c r="AU285" s="192" t="s">
        <v>82</v>
      </c>
      <c r="AV285" s="11" t="s">
        <v>82</v>
      </c>
      <c r="AW285" s="11" t="s">
        <v>35</v>
      </c>
      <c r="AX285" s="11" t="s">
        <v>80</v>
      </c>
      <c r="AY285" s="192" t="s">
        <v>185</v>
      </c>
    </row>
    <row r="286" spans="2:65" s="1" customFormat="1" ht="22.5" customHeight="1">
      <c r="B286" s="174"/>
      <c r="C286" s="175" t="s">
        <v>488</v>
      </c>
      <c r="D286" s="175" t="s">
        <v>188</v>
      </c>
      <c r="E286" s="176" t="s">
        <v>489</v>
      </c>
      <c r="F286" s="177" t="s">
        <v>490</v>
      </c>
      <c r="G286" s="178" t="s">
        <v>203</v>
      </c>
      <c r="H286" s="179">
        <v>7.49</v>
      </c>
      <c r="I286" s="180"/>
      <c r="J286" s="181">
        <f>ROUND(I286*H286,2)</f>
        <v>0</v>
      </c>
      <c r="K286" s="177" t="s">
        <v>192</v>
      </c>
      <c r="L286" s="41"/>
      <c r="M286" s="182" t="s">
        <v>5</v>
      </c>
      <c r="N286" s="183" t="s">
        <v>43</v>
      </c>
      <c r="O286" s="42"/>
      <c r="P286" s="184">
        <f>O286*H286</f>
        <v>0</v>
      </c>
      <c r="Q286" s="184">
        <v>2.4533999999999998</v>
      </c>
      <c r="R286" s="184">
        <f>Q286*H286</f>
        <v>18.375965999999998</v>
      </c>
      <c r="S286" s="184">
        <v>0</v>
      </c>
      <c r="T286" s="185">
        <f>S286*H286</f>
        <v>0</v>
      </c>
      <c r="AR286" s="24" t="s">
        <v>193</v>
      </c>
      <c r="AT286" s="24" t="s">
        <v>188</v>
      </c>
      <c r="AU286" s="24" t="s">
        <v>82</v>
      </c>
      <c r="AY286" s="24" t="s">
        <v>185</v>
      </c>
      <c r="BE286" s="186">
        <f>IF(N286="základní",J286,0)</f>
        <v>0</v>
      </c>
      <c r="BF286" s="186">
        <f>IF(N286="snížená",J286,0)</f>
        <v>0</v>
      </c>
      <c r="BG286" s="186">
        <f>IF(N286="zákl. přenesená",J286,0)</f>
        <v>0</v>
      </c>
      <c r="BH286" s="186">
        <f>IF(N286="sníž. přenesená",J286,0)</f>
        <v>0</v>
      </c>
      <c r="BI286" s="186">
        <f>IF(N286="nulová",J286,0)</f>
        <v>0</v>
      </c>
      <c r="BJ286" s="24" t="s">
        <v>80</v>
      </c>
      <c r="BK286" s="186">
        <f>ROUND(I286*H286,2)</f>
        <v>0</v>
      </c>
      <c r="BL286" s="24" t="s">
        <v>193</v>
      </c>
      <c r="BM286" s="24" t="s">
        <v>491</v>
      </c>
    </row>
    <row r="287" spans="2:65" s="1" customFormat="1" ht="22.5" customHeight="1">
      <c r="B287" s="174"/>
      <c r="C287" s="175" t="s">
        <v>492</v>
      </c>
      <c r="D287" s="175" t="s">
        <v>188</v>
      </c>
      <c r="E287" s="176" t="s">
        <v>493</v>
      </c>
      <c r="F287" s="177" t="s">
        <v>494</v>
      </c>
      <c r="G287" s="178" t="s">
        <v>232</v>
      </c>
      <c r="H287" s="179">
        <v>41.5</v>
      </c>
      <c r="I287" s="180"/>
      <c r="J287" s="181">
        <f>ROUND(I287*H287,2)</f>
        <v>0</v>
      </c>
      <c r="K287" s="177" t="s">
        <v>192</v>
      </c>
      <c r="L287" s="41"/>
      <c r="M287" s="182" t="s">
        <v>5</v>
      </c>
      <c r="N287" s="183" t="s">
        <v>43</v>
      </c>
      <c r="O287" s="42"/>
      <c r="P287" s="184">
        <f>O287*H287</f>
        <v>0</v>
      </c>
      <c r="Q287" s="184">
        <v>1.208E-2</v>
      </c>
      <c r="R287" s="184">
        <f>Q287*H287</f>
        <v>0.50131999999999999</v>
      </c>
      <c r="S287" s="184">
        <v>0</v>
      </c>
      <c r="T287" s="185">
        <f>S287*H287</f>
        <v>0</v>
      </c>
      <c r="AR287" s="24" t="s">
        <v>193</v>
      </c>
      <c r="AT287" s="24" t="s">
        <v>188</v>
      </c>
      <c r="AU287" s="24" t="s">
        <v>82</v>
      </c>
      <c r="AY287" s="24" t="s">
        <v>185</v>
      </c>
      <c r="BE287" s="186">
        <f>IF(N287="základní",J287,0)</f>
        <v>0</v>
      </c>
      <c r="BF287" s="186">
        <f>IF(N287="snížená",J287,0)</f>
        <v>0</v>
      </c>
      <c r="BG287" s="186">
        <f>IF(N287="zákl. přenesená",J287,0)</f>
        <v>0</v>
      </c>
      <c r="BH287" s="186">
        <f>IF(N287="sníž. přenesená",J287,0)</f>
        <v>0</v>
      </c>
      <c r="BI287" s="186">
        <f>IF(N287="nulová",J287,0)</f>
        <v>0</v>
      </c>
      <c r="BJ287" s="24" t="s">
        <v>80</v>
      </c>
      <c r="BK287" s="186">
        <f>ROUND(I287*H287,2)</f>
        <v>0</v>
      </c>
      <c r="BL287" s="24" t="s">
        <v>193</v>
      </c>
      <c r="BM287" s="24" t="s">
        <v>495</v>
      </c>
    </row>
    <row r="288" spans="2:65" s="1" customFormat="1" ht="27">
      <c r="B288" s="41"/>
      <c r="D288" s="208" t="s">
        <v>195</v>
      </c>
      <c r="F288" s="220" t="s">
        <v>496</v>
      </c>
      <c r="I288" s="189"/>
      <c r="L288" s="41"/>
      <c r="M288" s="190"/>
      <c r="N288" s="42"/>
      <c r="O288" s="42"/>
      <c r="P288" s="42"/>
      <c r="Q288" s="42"/>
      <c r="R288" s="42"/>
      <c r="S288" s="42"/>
      <c r="T288" s="70"/>
      <c r="AT288" s="24" t="s">
        <v>195</v>
      </c>
      <c r="AU288" s="24" t="s">
        <v>82</v>
      </c>
    </row>
    <row r="289" spans="2:65" s="1" customFormat="1" ht="22.5" customHeight="1">
      <c r="B289" s="174"/>
      <c r="C289" s="175" t="s">
        <v>497</v>
      </c>
      <c r="D289" s="175" t="s">
        <v>188</v>
      </c>
      <c r="E289" s="176" t="s">
        <v>498</v>
      </c>
      <c r="F289" s="177" t="s">
        <v>499</v>
      </c>
      <c r="G289" s="178" t="s">
        <v>232</v>
      </c>
      <c r="H289" s="179">
        <v>41.5</v>
      </c>
      <c r="I289" s="180"/>
      <c r="J289" s="181">
        <f>ROUND(I289*H289,2)</f>
        <v>0</v>
      </c>
      <c r="K289" s="177" t="s">
        <v>192</v>
      </c>
      <c r="L289" s="41"/>
      <c r="M289" s="182" t="s">
        <v>5</v>
      </c>
      <c r="N289" s="183" t="s">
        <v>43</v>
      </c>
      <c r="O289" s="42"/>
      <c r="P289" s="184">
        <f>O289*H289</f>
        <v>0</v>
      </c>
      <c r="Q289" s="184">
        <v>0</v>
      </c>
      <c r="R289" s="184">
        <f>Q289*H289</f>
        <v>0</v>
      </c>
      <c r="S289" s="184">
        <v>0</v>
      </c>
      <c r="T289" s="185">
        <f>S289*H289</f>
        <v>0</v>
      </c>
      <c r="AR289" s="24" t="s">
        <v>193</v>
      </c>
      <c r="AT289" s="24" t="s">
        <v>188</v>
      </c>
      <c r="AU289" s="24" t="s">
        <v>82</v>
      </c>
      <c r="AY289" s="24" t="s">
        <v>185</v>
      </c>
      <c r="BE289" s="186">
        <f>IF(N289="základní",J289,0)</f>
        <v>0</v>
      </c>
      <c r="BF289" s="186">
        <f>IF(N289="snížená",J289,0)</f>
        <v>0</v>
      </c>
      <c r="BG289" s="186">
        <f>IF(N289="zákl. přenesená",J289,0)</f>
        <v>0</v>
      </c>
      <c r="BH289" s="186">
        <f>IF(N289="sníž. přenesená",J289,0)</f>
        <v>0</v>
      </c>
      <c r="BI289" s="186">
        <f>IF(N289="nulová",J289,0)</f>
        <v>0</v>
      </c>
      <c r="BJ289" s="24" t="s">
        <v>80</v>
      </c>
      <c r="BK289" s="186">
        <f>ROUND(I289*H289,2)</f>
        <v>0</v>
      </c>
      <c r="BL289" s="24" t="s">
        <v>193</v>
      </c>
      <c r="BM289" s="24" t="s">
        <v>500</v>
      </c>
    </row>
    <row r="290" spans="2:65" s="1" customFormat="1" ht="27">
      <c r="B290" s="41"/>
      <c r="D290" s="208" t="s">
        <v>195</v>
      </c>
      <c r="F290" s="220" t="s">
        <v>496</v>
      </c>
      <c r="I290" s="189"/>
      <c r="L290" s="41"/>
      <c r="M290" s="190"/>
      <c r="N290" s="42"/>
      <c r="O290" s="42"/>
      <c r="P290" s="42"/>
      <c r="Q290" s="42"/>
      <c r="R290" s="42"/>
      <c r="S290" s="42"/>
      <c r="T290" s="70"/>
      <c r="AT290" s="24" t="s">
        <v>195</v>
      </c>
      <c r="AU290" s="24" t="s">
        <v>82</v>
      </c>
    </row>
    <row r="291" spans="2:65" s="1" customFormat="1" ht="22.5" customHeight="1">
      <c r="B291" s="174"/>
      <c r="C291" s="175" t="s">
        <v>501</v>
      </c>
      <c r="D291" s="175" t="s">
        <v>188</v>
      </c>
      <c r="E291" s="176" t="s">
        <v>502</v>
      </c>
      <c r="F291" s="177" t="s">
        <v>503</v>
      </c>
      <c r="G291" s="178" t="s">
        <v>191</v>
      </c>
      <c r="H291" s="179">
        <v>0.99</v>
      </c>
      <c r="I291" s="180"/>
      <c r="J291" s="181">
        <f>ROUND(I291*H291,2)</f>
        <v>0</v>
      </c>
      <c r="K291" s="177" t="s">
        <v>192</v>
      </c>
      <c r="L291" s="41"/>
      <c r="M291" s="182" t="s">
        <v>5</v>
      </c>
      <c r="N291" s="183" t="s">
        <v>43</v>
      </c>
      <c r="O291" s="42"/>
      <c r="P291" s="184">
        <f>O291*H291</f>
        <v>0</v>
      </c>
      <c r="Q291" s="184">
        <v>1.0515300000000001</v>
      </c>
      <c r="R291" s="184">
        <f>Q291*H291</f>
        <v>1.0410147000000001</v>
      </c>
      <c r="S291" s="184">
        <v>0</v>
      </c>
      <c r="T291" s="185">
        <f>S291*H291</f>
        <v>0</v>
      </c>
      <c r="AR291" s="24" t="s">
        <v>193</v>
      </c>
      <c r="AT291" s="24" t="s">
        <v>188</v>
      </c>
      <c r="AU291" s="24" t="s">
        <v>82</v>
      </c>
      <c r="AY291" s="24" t="s">
        <v>185</v>
      </c>
      <c r="BE291" s="186">
        <f>IF(N291="základní",J291,0)</f>
        <v>0</v>
      </c>
      <c r="BF291" s="186">
        <f>IF(N291="snížená",J291,0)</f>
        <v>0</v>
      </c>
      <c r="BG291" s="186">
        <f>IF(N291="zákl. přenesená",J291,0)</f>
        <v>0</v>
      </c>
      <c r="BH291" s="186">
        <f>IF(N291="sníž. přenesená",J291,0)</f>
        <v>0</v>
      </c>
      <c r="BI291" s="186">
        <f>IF(N291="nulová",J291,0)</f>
        <v>0</v>
      </c>
      <c r="BJ291" s="24" t="s">
        <v>80</v>
      </c>
      <c r="BK291" s="186">
        <f>ROUND(I291*H291,2)</f>
        <v>0</v>
      </c>
      <c r="BL291" s="24" t="s">
        <v>193</v>
      </c>
      <c r="BM291" s="24" t="s">
        <v>504</v>
      </c>
    </row>
    <row r="292" spans="2:65" s="1" customFormat="1" ht="40.5">
      <c r="B292" s="41"/>
      <c r="D292" s="208" t="s">
        <v>195</v>
      </c>
      <c r="F292" s="220" t="s">
        <v>505</v>
      </c>
      <c r="I292" s="189"/>
      <c r="L292" s="41"/>
      <c r="M292" s="190"/>
      <c r="N292" s="42"/>
      <c r="O292" s="42"/>
      <c r="P292" s="42"/>
      <c r="Q292" s="42"/>
      <c r="R292" s="42"/>
      <c r="S292" s="42"/>
      <c r="T292" s="70"/>
      <c r="AT292" s="24" t="s">
        <v>195</v>
      </c>
      <c r="AU292" s="24" t="s">
        <v>82</v>
      </c>
    </row>
    <row r="293" spans="2:65" s="1" customFormat="1" ht="31.5" customHeight="1">
      <c r="B293" s="174"/>
      <c r="C293" s="175" t="s">
        <v>506</v>
      </c>
      <c r="D293" s="175" t="s">
        <v>188</v>
      </c>
      <c r="E293" s="176" t="s">
        <v>507</v>
      </c>
      <c r="F293" s="177" t="s">
        <v>508</v>
      </c>
      <c r="G293" s="178" t="s">
        <v>191</v>
      </c>
      <c r="H293" s="179">
        <v>2.0830000000000002</v>
      </c>
      <c r="I293" s="180"/>
      <c r="J293" s="181">
        <f>ROUND(I293*H293,2)</f>
        <v>0</v>
      </c>
      <c r="K293" s="177" t="s">
        <v>192</v>
      </c>
      <c r="L293" s="41"/>
      <c r="M293" s="182" t="s">
        <v>5</v>
      </c>
      <c r="N293" s="183" t="s">
        <v>43</v>
      </c>
      <c r="O293" s="42"/>
      <c r="P293" s="184">
        <f>O293*H293</f>
        <v>0</v>
      </c>
      <c r="Q293" s="184">
        <v>1.7090000000000001E-2</v>
      </c>
      <c r="R293" s="184">
        <f>Q293*H293</f>
        <v>3.5598470000000007E-2</v>
      </c>
      <c r="S293" s="184">
        <v>0</v>
      </c>
      <c r="T293" s="185">
        <f>S293*H293</f>
        <v>0</v>
      </c>
      <c r="AR293" s="24" t="s">
        <v>193</v>
      </c>
      <c r="AT293" s="24" t="s">
        <v>188</v>
      </c>
      <c r="AU293" s="24" t="s">
        <v>82</v>
      </c>
      <c r="AY293" s="24" t="s">
        <v>185</v>
      </c>
      <c r="BE293" s="186">
        <f>IF(N293="základní",J293,0)</f>
        <v>0</v>
      </c>
      <c r="BF293" s="186">
        <f>IF(N293="snížená",J293,0)</f>
        <v>0</v>
      </c>
      <c r="BG293" s="186">
        <f>IF(N293="zákl. přenesená",J293,0)</f>
        <v>0</v>
      </c>
      <c r="BH293" s="186">
        <f>IF(N293="sníž. přenesená",J293,0)</f>
        <v>0</v>
      </c>
      <c r="BI293" s="186">
        <f>IF(N293="nulová",J293,0)</f>
        <v>0</v>
      </c>
      <c r="BJ293" s="24" t="s">
        <v>80</v>
      </c>
      <c r="BK293" s="186">
        <f>ROUND(I293*H293,2)</f>
        <v>0</v>
      </c>
      <c r="BL293" s="24" t="s">
        <v>193</v>
      </c>
      <c r="BM293" s="24" t="s">
        <v>509</v>
      </c>
    </row>
    <row r="294" spans="2:65" s="1" customFormat="1" ht="54">
      <c r="B294" s="41"/>
      <c r="D294" s="187" t="s">
        <v>195</v>
      </c>
      <c r="F294" s="188" t="s">
        <v>510</v>
      </c>
      <c r="I294" s="189"/>
      <c r="L294" s="41"/>
      <c r="M294" s="190"/>
      <c r="N294" s="42"/>
      <c r="O294" s="42"/>
      <c r="P294" s="42"/>
      <c r="Q294" s="42"/>
      <c r="R294" s="42"/>
      <c r="S294" s="42"/>
      <c r="T294" s="70"/>
      <c r="AT294" s="24" t="s">
        <v>195</v>
      </c>
      <c r="AU294" s="24" t="s">
        <v>82</v>
      </c>
    </row>
    <row r="295" spans="2:65" s="12" customFormat="1">
      <c r="B295" s="199"/>
      <c r="D295" s="187" t="s">
        <v>197</v>
      </c>
      <c r="E295" s="200" t="s">
        <v>5</v>
      </c>
      <c r="F295" s="201" t="s">
        <v>405</v>
      </c>
      <c r="H295" s="202" t="s">
        <v>5</v>
      </c>
      <c r="I295" s="203"/>
      <c r="L295" s="199"/>
      <c r="M295" s="204"/>
      <c r="N295" s="205"/>
      <c r="O295" s="205"/>
      <c r="P295" s="205"/>
      <c r="Q295" s="205"/>
      <c r="R295" s="205"/>
      <c r="S295" s="205"/>
      <c r="T295" s="206"/>
      <c r="AT295" s="202" t="s">
        <v>197</v>
      </c>
      <c r="AU295" s="202" t="s">
        <v>82</v>
      </c>
      <c r="AV295" s="12" t="s">
        <v>80</v>
      </c>
      <c r="AW295" s="12" t="s">
        <v>35</v>
      </c>
      <c r="AX295" s="12" t="s">
        <v>72</v>
      </c>
      <c r="AY295" s="202" t="s">
        <v>185</v>
      </c>
    </row>
    <row r="296" spans="2:65" s="11" customFormat="1">
      <c r="B296" s="191"/>
      <c r="D296" s="208" t="s">
        <v>197</v>
      </c>
      <c r="E296" s="217" t="s">
        <v>5</v>
      </c>
      <c r="F296" s="218" t="s">
        <v>511</v>
      </c>
      <c r="H296" s="219">
        <v>2.0830000000000002</v>
      </c>
      <c r="I296" s="195"/>
      <c r="L296" s="191"/>
      <c r="M296" s="196"/>
      <c r="N296" s="197"/>
      <c r="O296" s="197"/>
      <c r="P296" s="197"/>
      <c r="Q296" s="197"/>
      <c r="R296" s="197"/>
      <c r="S296" s="197"/>
      <c r="T296" s="198"/>
      <c r="AT296" s="192" t="s">
        <v>197</v>
      </c>
      <c r="AU296" s="192" t="s">
        <v>82</v>
      </c>
      <c r="AV296" s="11" t="s">
        <v>82</v>
      </c>
      <c r="AW296" s="11" t="s">
        <v>35</v>
      </c>
      <c r="AX296" s="11" t="s">
        <v>80</v>
      </c>
      <c r="AY296" s="192" t="s">
        <v>185</v>
      </c>
    </row>
    <row r="297" spans="2:65" s="1" customFormat="1" ht="22.5" customHeight="1">
      <c r="B297" s="174"/>
      <c r="C297" s="221" t="s">
        <v>512</v>
      </c>
      <c r="D297" s="221" t="s">
        <v>258</v>
      </c>
      <c r="E297" s="222" t="s">
        <v>513</v>
      </c>
      <c r="F297" s="223" t="s">
        <v>514</v>
      </c>
      <c r="G297" s="224" t="s">
        <v>191</v>
      </c>
      <c r="H297" s="225">
        <v>2.0830000000000002</v>
      </c>
      <c r="I297" s="226"/>
      <c r="J297" s="227">
        <f>ROUND(I297*H297,2)</f>
        <v>0</v>
      </c>
      <c r="K297" s="223" t="s">
        <v>192</v>
      </c>
      <c r="L297" s="228"/>
      <c r="M297" s="229" t="s">
        <v>5</v>
      </c>
      <c r="N297" s="230" t="s">
        <v>43</v>
      </c>
      <c r="O297" s="42"/>
      <c r="P297" s="184">
        <f>O297*H297</f>
        <v>0</v>
      </c>
      <c r="Q297" s="184">
        <v>1</v>
      </c>
      <c r="R297" s="184">
        <f>Q297*H297</f>
        <v>2.0830000000000002</v>
      </c>
      <c r="S297" s="184">
        <v>0</v>
      </c>
      <c r="T297" s="185">
        <f>S297*H297</f>
        <v>0</v>
      </c>
      <c r="AR297" s="24" t="s">
        <v>261</v>
      </c>
      <c r="AT297" s="24" t="s">
        <v>258</v>
      </c>
      <c r="AU297" s="24" t="s">
        <v>82</v>
      </c>
      <c r="AY297" s="24" t="s">
        <v>185</v>
      </c>
      <c r="BE297" s="186">
        <f>IF(N297="základní",J297,0)</f>
        <v>0</v>
      </c>
      <c r="BF297" s="186">
        <f>IF(N297="snížená",J297,0)</f>
        <v>0</v>
      </c>
      <c r="BG297" s="186">
        <f>IF(N297="zákl. přenesená",J297,0)</f>
        <v>0</v>
      </c>
      <c r="BH297" s="186">
        <f>IF(N297="sníž. přenesená",J297,0)</f>
        <v>0</v>
      </c>
      <c r="BI297" s="186">
        <f>IF(N297="nulová",J297,0)</f>
        <v>0</v>
      </c>
      <c r="BJ297" s="24" t="s">
        <v>80</v>
      </c>
      <c r="BK297" s="186">
        <f>ROUND(I297*H297,2)</f>
        <v>0</v>
      </c>
      <c r="BL297" s="24" t="s">
        <v>193</v>
      </c>
      <c r="BM297" s="24" t="s">
        <v>515</v>
      </c>
    </row>
    <row r="298" spans="2:65" s="1" customFormat="1" ht="31.5" customHeight="1">
      <c r="B298" s="174"/>
      <c r="C298" s="175" t="s">
        <v>516</v>
      </c>
      <c r="D298" s="175" t="s">
        <v>188</v>
      </c>
      <c r="E298" s="176" t="s">
        <v>517</v>
      </c>
      <c r="F298" s="177" t="s">
        <v>518</v>
      </c>
      <c r="G298" s="178" t="s">
        <v>203</v>
      </c>
      <c r="H298" s="179">
        <v>9.7899999999999991</v>
      </c>
      <c r="I298" s="180"/>
      <c r="J298" s="181">
        <f>ROUND(I298*H298,2)</f>
        <v>0</v>
      </c>
      <c r="K298" s="177" t="s">
        <v>192</v>
      </c>
      <c r="L298" s="41"/>
      <c r="M298" s="182" t="s">
        <v>5</v>
      </c>
      <c r="N298" s="183" t="s">
        <v>43</v>
      </c>
      <c r="O298" s="42"/>
      <c r="P298" s="184">
        <f>O298*H298</f>
        <v>0</v>
      </c>
      <c r="Q298" s="184">
        <v>2.45343</v>
      </c>
      <c r="R298" s="184">
        <f>Q298*H298</f>
        <v>24.019079699999999</v>
      </c>
      <c r="S298" s="184">
        <v>0</v>
      </c>
      <c r="T298" s="185">
        <f>S298*H298</f>
        <v>0</v>
      </c>
      <c r="AR298" s="24" t="s">
        <v>193</v>
      </c>
      <c r="AT298" s="24" t="s">
        <v>188</v>
      </c>
      <c r="AU298" s="24" t="s">
        <v>82</v>
      </c>
      <c r="AY298" s="24" t="s">
        <v>185</v>
      </c>
      <c r="BE298" s="186">
        <f>IF(N298="základní",J298,0)</f>
        <v>0</v>
      </c>
      <c r="BF298" s="186">
        <f>IF(N298="snížená",J298,0)</f>
        <v>0</v>
      </c>
      <c r="BG298" s="186">
        <f>IF(N298="zákl. přenesená",J298,0)</f>
        <v>0</v>
      </c>
      <c r="BH298" s="186">
        <f>IF(N298="sníž. přenesená",J298,0)</f>
        <v>0</v>
      </c>
      <c r="BI298" s="186">
        <f>IF(N298="nulová",J298,0)</f>
        <v>0</v>
      </c>
      <c r="BJ298" s="24" t="s">
        <v>80</v>
      </c>
      <c r="BK298" s="186">
        <f>ROUND(I298*H298,2)</f>
        <v>0</v>
      </c>
      <c r="BL298" s="24" t="s">
        <v>193</v>
      </c>
      <c r="BM298" s="24" t="s">
        <v>519</v>
      </c>
    </row>
    <row r="299" spans="2:65" s="12" customFormat="1">
      <c r="B299" s="199"/>
      <c r="D299" s="187" t="s">
        <v>197</v>
      </c>
      <c r="E299" s="200" t="s">
        <v>5</v>
      </c>
      <c r="F299" s="201" t="s">
        <v>405</v>
      </c>
      <c r="H299" s="202" t="s">
        <v>5</v>
      </c>
      <c r="I299" s="203"/>
      <c r="L299" s="199"/>
      <c r="M299" s="204"/>
      <c r="N299" s="205"/>
      <c r="O299" s="205"/>
      <c r="P299" s="205"/>
      <c r="Q299" s="205"/>
      <c r="R299" s="205"/>
      <c r="S299" s="205"/>
      <c r="T299" s="206"/>
      <c r="AT299" s="202" t="s">
        <v>197</v>
      </c>
      <c r="AU299" s="202" t="s">
        <v>82</v>
      </c>
      <c r="AV299" s="12" t="s">
        <v>80</v>
      </c>
      <c r="AW299" s="12" t="s">
        <v>35</v>
      </c>
      <c r="AX299" s="12" t="s">
        <v>72</v>
      </c>
      <c r="AY299" s="202" t="s">
        <v>185</v>
      </c>
    </row>
    <row r="300" spans="2:65" s="11" customFormat="1">
      <c r="B300" s="191"/>
      <c r="D300" s="208" t="s">
        <v>197</v>
      </c>
      <c r="E300" s="217" t="s">
        <v>5</v>
      </c>
      <c r="F300" s="218" t="s">
        <v>520</v>
      </c>
      <c r="H300" s="219">
        <v>9.7899999999999991</v>
      </c>
      <c r="I300" s="195"/>
      <c r="L300" s="191"/>
      <c r="M300" s="196"/>
      <c r="N300" s="197"/>
      <c r="O300" s="197"/>
      <c r="P300" s="197"/>
      <c r="Q300" s="197"/>
      <c r="R300" s="197"/>
      <c r="S300" s="197"/>
      <c r="T300" s="198"/>
      <c r="AT300" s="192" t="s">
        <v>197</v>
      </c>
      <c r="AU300" s="192" t="s">
        <v>82</v>
      </c>
      <c r="AV300" s="11" t="s">
        <v>82</v>
      </c>
      <c r="AW300" s="11" t="s">
        <v>35</v>
      </c>
      <c r="AX300" s="11" t="s">
        <v>80</v>
      </c>
      <c r="AY300" s="192" t="s">
        <v>185</v>
      </c>
    </row>
    <row r="301" spans="2:65" s="1" customFormat="1" ht="31.5" customHeight="1">
      <c r="B301" s="174"/>
      <c r="C301" s="175" t="s">
        <v>521</v>
      </c>
      <c r="D301" s="175" t="s">
        <v>188</v>
      </c>
      <c r="E301" s="176" t="s">
        <v>522</v>
      </c>
      <c r="F301" s="177" t="s">
        <v>523</v>
      </c>
      <c r="G301" s="178" t="s">
        <v>232</v>
      </c>
      <c r="H301" s="179">
        <v>96</v>
      </c>
      <c r="I301" s="180"/>
      <c r="J301" s="181">
        <f>ROUND(I301*H301,2)</f>
        <v>0</v>
      </c>
      <c r="K301" s="177" t="s">
        <v>192</v>
      </c>
      <c r="L301" s="41"/>
      <c r="M301" s="182" t="s">
        <v>5</v>
      </c>
      <c r="N301" s="183" t="s">
        <v>43</v>
      </c>
      <c r="O301" s="42"/>
      <c r="P301" s="184">
        <f>O301*H301</f>
        <v>0</v>
      </c>
      <c r="Q301" s="184">
        <v>3.0999999999999999E-3</v>
      </c>
      <c r="R301" s="184">
        <f>Q301*H301</f>
        <v>0.29759999999999998</v>
      </c>
      <c r="S301" s="184">
        <v>0</v>
      </c>
      <c r="T301" s="185">
        <f>S301*H301</f>
        <v>0</v>
      </c>
      <c r="AR301" s="24" t="s">
        <v>193</v>
      </c>
      <c r="AT301" s="24" t="s">
        <v>188</v>
      </c>
      <c r="AU301" s="24" t="s">
        <v>82</v>
      </c>
      <c r="AY301" s="24" t="s">
        <v>185</v>
      </c>
      <c r="BE301" s="186">
        <f>IF(N301="základní",J301,0)</f>
        <v>0</v>
      </c>
      <c r="BF301" s="186">
        <f>IF(N301="snížená",J301,0)</f>
        <v>0</v>
      </c>
      <c r="BG301" s="186">
        <f>IF(N301="zákl. přenesená",J301,0)</f>
        <v>0</v>
      </c>
      <c r="BH301" s="186">
        <f>IF(N301="sníž. přenesená",J301,0)</f>
        <v>0</v>
      </c>
      <c r="BI301" s="186">
        <f>IF(N301="nulová",J301,0)</f>
        <v>0</v>
      </c>
      <c r="BJ301" s="24" t="s">
        <v>80</v>
      </c>
      <c r="BK301" s="186">
        <f>ROUND(I301*H301,2)</f>
        <v>0</v>
      </c>
      <c r="BL301" s="24" t="s">
        <v>193</v>
      </c>
      <c r="BM301" s="24" t="s">
        <v>524</v>
      </c>
    </row>
    <row r="302" spans="2:65" s="12" customFormat="1">
      <c r="B302" s="199"/>
      <c r="D302" s="187" t="s">
        <v>197</v>
      </c>
      <c r="E302" s="200" t="s">
        <v>5</v>
      </c>
      <c r="F302" s="201" t="s">
        <v>405</v>
      </c>
      <c r="H302" s="202" t="s">
        <v>5</v>
      </c>
      <c r="I302" s="203"/>
      <c r="L302" s="199"/>
      <c r="M302" s="204"/>
      <c r="N302" s="205"/>
      <c r="O302" s="205"/>
      <c r="P302" s="205"/>
      <c r="Q302" s="205"/>
      <c r="R302" s="205"/>
      <c r="S302" s="205"/>
      <c r="T302" s="206"/>
      <c r="AT302" s="202" t="s">
        <v>197</v>
      </c>
      <c r="AU302" s="202" t="s">
        <v>82</v>
      </c>
      <c r="AV302" s="12" t="s">
        <v>80</v>
      </c>
      <c r="AW302" s="12" t="s">
        <v>35</v>
      </c>
      <c r="AX302" s="12" t="s">
        <v>72</v>
      </c>
      <c r="AY302" s="202" t="s">
        <v>185</v>
      </c>
    </row>
    <row r="303" spans="2:65" s="11" customFormat="1">
      <c r="B303" s="191"/>
      <c r="D303" s="208" t="s">
        <v>197</v>
      </c>
      <c r="E303" s="217" t="s">
        <v>5</v>
      </c>
      <c r="F303" s="218" t="s">
        <v>525</v>
      </c>
      <c r="H303" s="219">
        <v>96</v>
      </c>
      <c r="I303" s="195"/>
      <c r="L303" s="191"/>
      <c r="M303" s="196"/>
      <c r="N303" s="197"/>
      <c r="O303" s="197"/>
      <c r="P303" s="197"/>
      <c r="Q303" s="197"/>
      <c r="R303" s="197"/>
      <c r="S303" s="197"/>
      <c r="T303" s="198"/>
      <c r="AT303" s="192" t="s">
        <v>197</v>
      </c>
      <c r="AU303" s="192" t="s">
        <v>82</v>
      </c>
      <c r="AV303" s="11" t="s">
        <v>82</v>
      </c>
      <c r="AW303" s="11" t="s">
        <v>35</v>
      </c>
      <c r="AX303" s="11" t="s">
        <v>80</v>
      </c>
      <c r="AY303" s="192" t="s">
        <v>185</v>
      </c>
    </row>
    <row r="304" spans="2:65" s="1" customFormat="1" ht="31.5" customHeight="1">
      <c r="B304" s="174"/>
      <c r="C304" s="175" t="s">
        <v>526</v>
      </c>
      <c r="D304" s="175" t="s">
        <v>188</v>
      </c>
      <c r="E304" s="176" t="s">
        <v>527</v>
      </c>
      <c r="F304" s="177" t="s">
        <v>528</v>
      </c>
      <c r="G304" s="178" t="s">
        <v>232</v>
      </c>
      <c r="H304" s="179">
        <v>96</v>
      </c>
      <c r="I304" s="180"/>
      <c r="J304" s="181">
        <f>ROUND(I304*H304,2)</f>
        <v>0</v>
      </c>
      <c r="K304" s="177" t="s">
        <v>192</v>
      </c>
      <c r="L304" s="41"/>
      <c r="M304" s="182" t="s">
        <v>5</v>
      </c>
      <c r="N304" s="183" t="s">
        <v>43</v>
      </c>
      <c r="O304" s="42"/>
      <c r="P304" s="184">
        <f>O304*H304</f>
        <v>0</v>
      </c>
      <c r="Q304" s="184">
        <v>0</v>
      </c>
      <c r="R304" s="184">
        <f>Q304*H304</f>
        <v>0</v>
      </c>
      <c r="S304" s="184">
        <v>0</v>
      </c>
      <c r="T304" s="185">
        <f>S304*H304</f>
        <v>0</v>
      </c>
      <c r="AR304" s="24" t="s">
        <v>193</v>
      </c>
      <c r="AT304" s="24" t="s">
        <v>188</v>
      </c>
      <c r="AU304" s="24" t="s">
        <v>82</v>
      </c>
      <c r="AY304" s="24" t="s">
        <v>185</v>
      </c>
      <c r="BE304" s="186">
        <f>IF(N304="základní",J304,0)</f>
        <v>0</v>
      </c>
      <c r="BF304" s="186">
        <f>IF(N304="snížená",J304,0)</f>
        <v>0</v>
      </c>
      <c r="BG304" s="186">
        <f>IF(N304="zákl. přenesená",J304,0)</f>
        <v>0</v>
      </c>
      <c r="BH304" s="186">
        <f>IF(N304="sníž. přenesená",J304,0)</f>
        <v>0</v>
      </c>
      <c r="BI304" s="186">
        <f>IF(N304="nulová",J304,0)</f>
        <v>0</v>
      </c>
      <c r="BJ304" s="24" t="s">
        <v>80</v>
      </c>
      <c r="BK304" s="186">
        <f>ROUND(I304*H304,2)</f>
        <v>0</v>
      </c>
      <c r="BL304" s="24" t="s">
        <v>193</v>
      </c>
      <c r="BM304" s="24" t="s">
        <v>529</v>
      </c>
    </row>
    <row r="305" spans="2:65" s="12" customFormat="1">
      <c r="B305" s="199"/>
      <c r="D305" s="187" t="s">
        <v>197</v>
      </c>
      <c r="E305" s="200" t="s">
        <v>5</v>
      </c>
      <c r="F305" s="201" t="s">
        <v>405</v>
      </c>
      <c r="H305" s="202" t="s">
        <v>5</v>
      </c>
      <c r="I305" s="203"/>
      <c r="L305" s="199"/>
      <c r="M305" s="204"/>
      <c r="N305" s="205"/>
      <c r="O305" s="205"/>
      <c r="P305" s="205"/>
      <c r="Q305" s="205"/>
      <c r="R305" s="205"/>
      <c r="S305" s="205"/>
      <c r="T305" s="206"/>
      <c r="AT305" s="202" t="s">
        <v>197</v>
      </c>
      <c r="AU305" s="202" t="s">
        <v>82</v>
      </c>
      <c r="AV305" s="12" t="s">
        <v>80</v>
      </c>
      <c r="AW305" s="12" t="s">
        <v>35</v>
      </c>
      <c r="AX305" s="12" t="s">
        <v>72</v>
      </c>
      <c r="AY305" s="202" t="s">
        <v>185</v>
      </c>
    </row>
    <row r="306" spans="2:65" s="11" customFormat="1">
      <c r="B306" s="191"/>
      <c r="D306" s="208" t="s">
        <v>197</v>
      </c>
      <c r="E306" s="217" t="s">
        <v>5</v>
      </c>
      <c r="F306" s="218" t="s">
        <v>525</v>
      </c>
      <c r="H306" s="219">
        <v>96</v>
      </c>
      <c r="I306" s="195"/>
      <c r="L306" s="191"/>
      <c r="M306" s="196"/>
      <c r="N306" s="197"/>
      <c r="O306" s="197"/>
      <c r="P306" s="197"/>
      <c r="Q306" s="197"/>
      <c r="R306" s="197"/>
      <c r="S306" s="197"/>
      <c r="T306" s="198"/>
      <c r="AT306" s="192" t="s">
        <v>197</v>
      </c>
      <c r="AU306" s="192" t="s">
        <v>82</v>
      </c>
      <c r="AV306" s="11" t="s">
        <v>82</v>
      </c>
      <c r="AW306" s="11" t="s">
        <v>35</v>
      </c>
      <c r="AX306" s="11" t="s">
        <v>80</v>
      </c>
      <c r="AY306" s="192" t="s">
        <v>185</v>
      </c>
    </row>
    <row r="307" spans="2:65" s="1" customFormat="1" ht="69.75" customHeight="1">
      <c r="B307" s="174"/>
      <c r="C307" s="175" t="s">
        <v>530</v>
      </c>
      <c r="D307" s="175" t="s">
        <v>188</v>
      </c>
      <c r="E307" s="176" t="s">
        <v>531</v>
      </c>
      <c r="F307" s="177" t="s">
        <v>532</v>
      </c>
      <c r="G307" s="178" t="s">
        <v>232</v>
      </c>
      <c r="H307" s="179">
        <v>95.92</v>
      </c>
      <c r="I307" s="180"/>
      <c r="J307" s="181">
        <f>ROUND(I307*H307,2)</f>
        <v>0</v>
      </c>
      <c r="K307" s="177" t="s">
        <v>192</v>
      </c>
      <c r="L307" s="41"/>
      <c r="M307" s="182" t="s">
        <v>5</v>
      </c>
      <c r="N307" s="183" t="s">
        <v>43</v>
      </c>
      <c r="O307" s="42"/>
      <c r="P307" s="184">
        <f>O307*H307</f>
        <v>0</v>
      </c>
      <c r="Q307" s="184">
        <v>8.5100000000000002E-3</v>
      </c>
      <c r="R307" s="184">
        <f>Q307*H307</f>
        <v>0.81627919999999998</v>
      </c>
      <c r="S307" s="184">
        <v>0</v>
      </c>
      <c r="T307" s="185">
        <f>S307*H307</f>
        <v>0</v>
      </c>
      <c r="AR307" s="24" t="s">
        <v>193</v>
      </c>
      <c r="AT307" s="24" t="s">
        <v>188</v>
      </c>
      <c r="AU307" s="24" t="s">
        <v>82</v>
      </c>
      <c r="AY307" s="24" t="s">
        <v>185</v>
      </c>
      <c r="BE307" s="186">
        <f>IF(N307="základní",J307,0)</f>
        <v>0</v>
      </c>
      <c r="BF307" s="186">
        <f>IF(N307="snížená",J307,0)</f>
        <v>0</v>
      </c>
      <c r="BG307" s="186">
        <f>IF(N307="zákl. přenesená",J307,0)</f>
        <v>0</v>
      </c>
      <c r="BH307" s="186">
        <f>IF(N307="sníž. přenesená",J307,0)</f>
        <v>0</v>
      </c>
      <c r="BI307" s="186">
        <f>IF(N307="nulová",J307,0)</f>
        <v>0</v>
      </c>
      <c r="BJ307" s="24" t="s">
        <v>80</v>
      </c>
      <c r="BK307" s="186">
        <f>ROUND(I307*H307,2)</f>
        <v>0</v>
      </c>
      <c r="BL307" s="24" t="s">
        <v>193</v>
      </c>
      <c r="BM307" s="24" t="s">
        <v>533</v>
      </c>
    </row>
    <row r="308" spans="2:65" s="1" customFormat="1" ht="67.5">
      <c r="B308" s="41"/>
      <c r="D308" s="187" t="s">
        <v>195</v>
      </c>
      <c r="F308" s="188" t="s">
        <v>534</v>
      </c>
      <c r="I308" s="189"/>
      <c r="L308" s="41"/>
      <c r="M308" s="190"/>
      <c r="N308" s="42"/>
      <c r="O308" s="42"/>
      <c r="P308" s="42"/>
      <c r="Q308" s="42"/>
      <c r="R308" s="42"/>
      <c r="S308" s="42"/>
      <c r="T308" s="70"/>
      <c r="AT308" s="24" t="s">
        <v>195</v>
      </c>
      <c r="AU308" s="24" t="s">
        <v>82</v>
      </c>
    </row>
    <row r="309" spans="2:65" s="12" customFormat="1">
      <c r="B309" s="199"/>
      <c r="D309" s="187" t="s">
        <v>197</v>
      </c>
      <c r="E309" s="200" t="s">
        <v>5</v>
      </c>
      <c r="F309" s="201" t="s">
        <v>535</v>
      </c>
      <c r="H309" s="202" t="s">
        <v>5</v>
      </c>
      <c r="I309" s="203"/>
      <c r="L309" s="199"/>
      <c r="M309" s="204"/>
      <c r="N309" s="205"/>
      <c r="O309" s="205"/>
      <c r="P309" s="205"/>
      <c r="Q309" s="205"/>
      <c r="R309" s="205"/>
      <c r="S309" s="205"/>
      <c r="T309" s="206"/>
      <c r="AT309" s="202" t="s">
        <v>197</v>
      </c>
      <c r="AU309" s="202" t="s">
        <v>82</v>
      </c>
      <c r="AV309" s="12" t="s">
        <v>80</v>
      </c>
      <c r="AW309" s="12" t="s">
        <v>35</v>
      </c>
      <c r="AX309" s="12" t="s">
        <v>72</v>
      </c>
      <c r="AY309" s="202" t="s">
        <v>185</v>
      </c>
    </row>
    <row r="310" spans="2:65" s="11" customFormat="1">
      <c r="B310" s="191"/>
      <c r="D310" s="187" t="s">
        <v>197</v>
      </c>
      <c r="E310" s="192" t="s">
        <v>5</v>
      </c>
      <c r="F310" s="193" t="s">
        <v>536</v>
      </c>
      <c r="H310" s="194">
        <v>95.92</v>
      </c>
      <c r="I310" s="195"/>
      <c r="L310" s="191"/>
      <c r="M310" s="196"/>
      <c r="N310" s="197"/>
      <c r="O310" s="197"/>
      <c r="P310" s="197"/>
      <c r="Q310" s="197"/>
      <c r="R310" s="197"/>
      <c r="S310" s="197"/>
      <c r="T310" s="198"/>
      <c r="AT310" s="192" t="s">
        <v>197</v>
      </c>
      <c r="AU310" s="192" t="s">
        <v>82</v>
      </c>
      <c r="AV310" s="11" t="s">
        <v>82</v>
      </c>
      <c r="AW310" s="11" t="s">
        <v>35</v>
      </c>
      <c r="AX310" s="11" t="s">
        <v>72</v>
      </c>
      <c r="AY310" s="192" t="s">
        <v>185</v>
      </c>
    </row>
    <row r="311" spans="2:65" s="13" customFormat="1">
      <c r="B311" s="207"/>
      <c r="D311" s="208" t="s">
        <v>197</v>
      </c>
      <c r="E311" s="209" t="s">
        <v>5</v>
      </c>
      <c r="F311" s="210" t="s">
        <v>222</v>
      </c>
      <c r="H311" s="211">
        <v>95.92</v>
      </c>
      <c r="I311" s="212"/>
      <c r="L311" s="207"/>
      <c r="M311" s="213"/>
      <c r="N311" s="214"/>
      <c r="O311" s="214"/>
      <c r="P311" s="214"/>
      <c r="Q311" s="214"/>
      <c r="R311" s="214"/>
      <c r="S311" s="214"/>
      <c r="T311" s="215"/>
      <c r="AT311" s="216" t="s">
        <v>197</v>
      </c>
      <c r="AU311" s="216" t="s">
        <v>82</v>
      </c>
      <c r="AV311" s="13" t="s">
        <v>193</v>
      </c>
      <c r="AW311" s="13" t="s">
        <v>35</v>
      </c>
      <c r="AX311" s="13" t="s">
        <v>80</v>
      </c>
      <c r="AY311" s="216" t="s">
        <v>185</v>
      </c>
    </row>
    <row r="312" spans="2:65" s="1" customFormat="1" ht="57" customHeight="1">
      <c r="B312" s="174"/>
      <c r="C312" s="175" t="s">
        <v>537</v>
      </c>
      <c r="D312" s="175" t="s">
        <v>188</v>
      </c>
      <c r="E312" s="176" t="s">
        <v>538</v>
      </c>
      <c r="F312" s="177" t="s">
        <v>539</v>
      </c>
      <c r="G312" s="178" t="s">
        <v>232</v>
      </c>
      <c r="H312" s="179">
        <v>95.92</v>
      </c>
      <c r="I312" s="180"/>
      <c r="J312" s="181">
        <f>ROUND(I312*H312,2)</f>
        <v>0</v>
      </c>
      <c r="K312" s="177" t="s">
        <v>192</v>
      </c>
      <c r="L312" s="41"/>
      <c r="M312" s="182" t="s">
        <v>5</v>
      </c>
      <c r="N312" s="183" t="s">
        <v>43</v>
      </c>
      <c r="O312" s="42"/>
      <c r="P312" s="184">
        <f>O312*H312</f>
        <v>0</v>
      </c>
      <c r="Q312" s="184">
        <v>1.09E-2</v>
      </c>
      <c r="R312" s="184">
        <f>Q312*H312</f>
        <v>1.045528</v>
      </c>
      <c r="S312" s="184">
        <v>0</v>
      </c>
      <c r="T312" s="185">
        <f>S312*H312</f>
        <v>0</v>
      </c>
      <c r="AR312" s="24" t="s">
        <v>193</v>
      </c>
      <c r="AT312" s="24" t="s">
        <v>188</v>
      </c>
      <c r="AU312" s="24" t="s">
        <v>82</v>
      </c>
      <c r="AY312" s="24" t="s">
        <v>185</v>
      </c>
      <c r="BE312" s="186">
        <f>IF(N312="základní",J312,0)</f>
        <v>0</v>
      </c>
      <c r="BF312" s="186">
        <f>IF(N312="snížená",J312,0)</f>
        <v>0</v>
      </c>
      <c r="BG312" s="186">
        <f>IF(N312="zákl. přenesená",J312,0)</f>
        <v>0</v>
      </c>
      <c r="BH312" s="186">
        <f>IF(N312="sníž. přenesená",J312,0)</f>
        <v>0</v>
      </c>
      <c r="BI312" s="186">
        <f>IF(N312="nulová",J312,0)</f>
        <v>0</v>
      </c>
      <c r="BJ312" s="24" t="s">
        <v>80</v>
      </c>
      <c r="BK312" s="186">
        <f>ROUND(I312*H312,2)</f>
        <v>0</v>
      </c>
      <c r="BL312" s="24" t="s">
        <v>193</v>
      </c>
      <c r="BM312" s="24" t="s">
        <v>540</v>
      </c>
    </row>
    <row r="313" spans="2:65" s="1" customFormat="1" ht="67.5">
      <c r="B313" s="41"/>
      <c r="D313" s="208" t="s">
        <v>195</v>
      </c>
      <c r="F313" s="220" t="s">
        <v>534</v>
      </c>
      <c r="I313" s="189"/>
      <c r="L313" s="41"/>
      <c r="M313" s="190"/>
      <c r="N313" s="42"/>
      <c r="O313" s="42"/>
      <c r="P313" s="42"/>
      <c r="Q313" s="42"/>
      <c r="R313" s="42"/>
      <c r="S313" s="42"/>
      <c r="T313" s="70"/>
      <c r="AT313" s="24" t="s">
        <v>195</v>
      </c>
      <c r="AU313" s="24" t="s">
        <v>82</v>
      </c>
    </row>
    <row r="314" spans="2:65" s="1" customFormat="1" ht="57" customHeight="1">
      <c r="B314" s="174"/>
      <c r="C314" s="175" t="s">
        <v>541</v>
      </c>
      <c r="D314" s="175" t="s">
        <v>188</v>
      </c>
      <c r="E314" s="176" t="s">
        <v>457</v>
      </c>
      <c r="F314" s="177" t="s">
        <v>458</v>
      </c>
      <c r="G314" s="178" t="s">
        <v>191</v>
      </c>
      <c r="H314" s="179">
        <v>0.59599999999999997</v>
      </c>
      <c r="I314" s="180"/>
      <c r="J314" s="181">
        <f>ROUND(I314*H314,2)</f>
        <v>0</v>
      </c>
      <c r="K314" s="177" t="s">
        <v>192</v>
      </c>
      <c r="L314" s="41"/>
      <c r="M314" s="182" t="s">
        <v>5</v>
      </c>
      <c r="N314" s="183" t="s">
        <v>43</v>
      </c>
      <c r="O314" s="42"/>
      <c r="P314" s="184">
        <f>O314*H314</f>
        <v>0</v>
      </c>
      <c r="Q314" s="184">
        <v>1.0551600000000001</v>
      </c>
      <c r="R314" s="184">
        <f>Q314*H314</f>
        <v>0.62887535999999999</v>
      </c>
      <c r="S314" s="184">
        <v>0</v>
      </c>
      <c r="T314" s="185">
        <f>S314*H314</f>
        <v>0</v>
      </c>
      <c r="AR314" s="24" t="s">
        <v>193</v>
      </c>
      <c r="AT314" s="24" t="s">
        <v>188</v>
      </c>
      <c r="AU314" s="24" t="s">
        <v>82</v>
      </c>
      <c r="AY314" s="24" t="s">
        <v>185</v>
      </c>
      <c r="BE314" s="186">
        <f>IF(N314="základní",J314,0)</f>
        <v>0</v>
      </c>
      <c r="BF314" s="186">
        <f>IF(N314="snížená",J314,0)</f>
        <v>0</v>
      </c>
      <c r="BG314" s="186">
        <f>IF(N314="zákl. přenesená",J314,0)</f>
        <v>0</v>
      </c>
      <c r="BH314" s="186">
        <f>IF(N314="sníž. přenesená",J314,0)</f>
        <v>0</v>
      </c>
      <c r="BI314" s="186">
        <f>IF(N314="nulová",J314,0)</f>
        <v>0</v>
      </c>
      <c r="BJ314" s="24" t="s">
        <v>80</v>
      </c>
      <c r="BK314" s="186">
        <f>ROUND(I314*H314,2)</f>
        <v>0</v>
      </c>
      <c r="BL314" s="24" t="s">
        <v>193</v>
      </c>
      <c r="BM314" s="24" t="s">
        <v>542</v>
      </c>
    </row>
    <row r="315" spans="2:65" s="12" customFormat="1">
      <c r="B315" s="199"/>
      <c r="D315" s="187" t="s">
        <v>197</v>
      </c>
      <c r="E315" s="200" t="s">
        <v>5</v>
      </c>
      <c r="F315" s="201" t="s">
        <v>405</v>
      </c>
      <c r="H315" s="202" t="s">
        <v>5</v>
      </c>
      <c r="I315" s="203"/>
      <c r="L315" s="199"/>
      <c r="M315" s="204"/>
      <c r="N315" s="205"/>
      <c r="O315" s="205"/>
      <c r="P315" s="205"/>
      <c r="Q315" s="205"/>
      <c r="R315" s="205"/>
      <c r="S315" s="205"/>
      <c r="T315" s="206"/>
      <c r="AT315" s="202" t="s">
        <v>197</v>
      </c>
      <c r="AU315" s="202" t="s">
        <v>82</v>
      </c>
      <c r="AV315" s="12" t="s">
        <v>80</v>
      </c>
      <c r="AW315" s="12" t="s">
        <v>35</v>
      </c>
      <c r="AX315" s="12" t="s">
        <v>72</v>
      </c>
      <c r="AY315" s="202" t="s">
        <v>185</v>
      </c>
    </row>
    <row r="316" spans="2:65" s="11" customFormat="1">
      <c r="B316" s="191"/>
      <c r="D316" s="208" t="s">
        <v>197</v>
      </c>
      <c r="E316" s="217" t="s">
        <v>5</v>
      </c>
      <c r="F316" s="218" t="s">
        <v>543</v>
      </c>
      <c r="H316" s="219">
        <v>0.59599999999999997</v>
      </c>
      <c r="I316" s="195"/>
      <c r="L316" s="191"/>
      <c r="M316" s="196"/>
      <c r="N316" s="197"/>
      <c r="O316" s="197"/>
      <c r="P316" s="197"/>
      <c r="Q316" s="197"/>
      <c r="R316" s="197"/>
      <c r="S316" s="197"/>
      <c r="T316" s="198"/>
      <c r="AT316" s="192" t="s">
        <v>197</v>
      </c>
      <c r="AU316" s="192" t="s">
        <v>82</v>
      </c>
      <c r="AV316" s="11" t="s">
        <v>82</v>
      </c>
      <c r="AW316" s="11" t="s">
        <v>35</v>
      </c>
      <c r="AX316" s="11" t="s">
        <v>80</v>
      </c>
      <c r="AY316" s="192" t="s">
        <v>185</v>
      </c>
    </row>
    <row r="317" spans="2:65" s="1" customFormat="1" ht="22.5" customHeight="1">
      <c r="B317" s="174"/>
      <c r="C317" s="175" t="s">
        <v>544</v>
      </c>
      <c r="D317" s="175" t="s">
        <v>188</v>
      </c>
      <c r="E317" s="176" t="s">
        <v>545</v>
      </c>
      <c r="F317" s="177" t="s">
        <v>546</v>
      </c>
      <c r="G317" s="178" t="s">
        <v>547</v>
      </c>
      <c r="H317" s="179">
        <v>720</v>
      </c>
      <c r="I317" s="180"/>
      <c r="J317" s="181">
        <f>ROUND(I317*H317,2)</f>
        <v>0</v>
      </c>
      <c r="K317" s="177" t="s">
        <v>5</v>
      </c>
      <c r="L317" s="41"/>
      <c r="M317" s="182" t="s">
        <v>5</v>
      </c>
      <c r="N317" s="183" t="s">
        <v>43</v>
      </c>
      <c r="O317" s="42"/>
      <c r="P317" s="184">
        <f>O317*H317</f>
        <v>0</v>
      </c>
      <c r="Q317" s="184">
        <v>0</v>
      </c>
      <c r="R317" s="184">
        <f>Q317*H317</f>
        <v>0</v>
      </c>
      <c r="S317" s="184">
        <v>0</v>
      </c>
      <c r="T317" s="185">
        <f>S317*H317</f>
        <v>0</v>
      </c>
      <c r="AR317" s="24" t="s">
        <v>193</v>
      </c>
      <c r="AT317" s="24" t="s">
        <v>188</v>
      </c>
      <c r="AU317" s="24" t="s">
        <v>82</v>
      </c>
      <c r="AY317" s="24" t="s">
        <v>185</v>
      </c>
      <c r="BE317" s="186">
        <f>IF(N317="základní",J317,0)</f>
        <v>0</v>
      </c>
      <c r="BF317" s="186">
        <f>IF(N317="snížená",J317,0)</f>
        <v>0</v>
      </c>
      <c r="BG317" s="186">
        <f>IF(N317="zákl. přenesená",J317,0)</f>
        <v>0</v>
      </c>
      <c r="BH317" s="186">
        <f>IF(N317="sníž. přenesená",J317,0)</f>
        <v>0</v>
      </c>
      <c r="BI317" s="186">
        <f>IF(N317="nulová",J317,0)</f>
        <v>0</v>
      </c>
      <c r="BJ317" s="24" t="s">
        <v>80</v>
      </c>
      <c r="BK317" s="186">
        <f>ROUND(I317*H317,2)</f>
        <v>0</v>
      </c>
      <c r="BL317" s="24" t="s">
        <v>193</v>
      </c>
      <c r="BM317" s="24" t="s">
        <v>548</v>
      </c>
    </row>
    <row r="318" spans="2:65" s="1" customFormat="1" ht="22.5" customHeight="1">
      <c r="B318" s="174"/>
      <c r="C318" s="175" t="s">
        <v>549</v>
      </c>
      <c r="D318" s="175" t="s">
        <v>188</v>
      </c>
      <c r="E318" s="176" t="s">
        <v>550</v>
      </c>
      <c r="F318" s="177" t="s">
        <v>551</v>
      </c>
      <c r="G318" s="178" t="s">
        <v>203</v>
      </c>
      <c r="H318" s="179">
        <v>9.6</v>
      </c>
      <c r="I318" s="180"/>
      <c r="J318" s="181">
        <f>ROUND(I318*H318,2)</f>
        <v>0</v>
      </c>
      <c r="K318" s="177" t="s">
        <v>192</v>
      </c>
      <c r="L318" s="41"/>
      <c r="M318" s="182" t="s">
        <v>5</v>
      </c>
      <c r="N318" s="183" t="s">
        <v>43</v>
      </c>
      <c r="O318" s="42"/>
      <c r="P318" s="184">
        <f>O318*H318</f>
        <v>0</v>
      </c>
      <c r="Q318" s="184">
        <v>2.16</v>
      </c>
      <c r="R318" s="184">
        <f>Q318*H318</f>
        <v>20.736000000000001</v>
      </c>
      <c r="S318" s="184">
        <v>0</v>
      </c>
      <c r="T318" s="185">
        <f>S318*H318</f>
        <v>0</v>
      </c>
      <c r="AR318" s="24" t="s">
        <v>193</v>
      </c>
      <c r="AT318" s="24" t="s">
        <v>188</v>
      </c>
      <c r="AU318" s="24" t="s">
        <v>82</v>
      </c>
      <c r="AY318" s="24" t="s">
        <v>185</v>
      </c>
      <c r="BE318" s="186">
        <f>IF(N318="základní",J318,0)</f>
        <v>0</v>
      </c>
      <c r="BF318" s="186">
        <f>IF(N318="snížená",J318,0)</f>
        <v>0</v>
      </c>
      <c r="BG318" s="186">
        <f>IF(N318="zákl. přenesená",J318,0)</f>
        <v>0</v>
      </c>
      <c r="BH318" s="186">
        <f>IF(N318="sníž. přenesená",J318,0)</f>
        <v>0</v>
      </c>
      <c r="BI318" s="186">
        <f>IF(N318="nulová",J318,0)</f>
        <v>0</v>
      </c>
      <c r="BJ318" s="24" t="s">
        <v>80</v>
      </c>
      <c r="BK318" s="186">
        <f>ROUND(I318*H318,2)</f>
        <v>0</v>
      </c>
      <c r="BL318" s="24" t="s">
        <v>193</v>
      </c>
      <c r="BM318" s="24" t="s">
        <v>552</v>
      </c>
    </row>
    <row r="319" spans="2:65" s="1" customFormat="1" ht="40.5">
      <c r="B319" s="41"/>
      <c r="D319" s="187" t="s">
        <v>195</v>
      </c>
      <c r="F319" s="188" t="s">
        <v>553</v>
      </c>
      <c r="I319" s="189"/>
      <c r="L319" s="41"/>
      <c r="M319" s="190"/>
      <c r="N319" s="42"/>
      <c r="O319" s="42"/>
      <c r="P319" s="42"/>
      <c r="Q319" s="42"/>
      <c r="R319" s="42"/>
      <c r="S319" s="42"/>
      <c r="T319" s="70"/>
      <c r="AT319" s="24" t="s">
        <v>195</v>
      </c>
      <c r="AU319" s="24" t="s">
        <v>82</v>
      </c>
    </row>
    <row r="320" spans="2:65" s="11" customFormat="1">
      <c r="B320" s="191"/>
      <c r="D320" s="208" t="s">
        <v>197</v>
      </c>
      <c r="E320" s="217" t="s">
        <v>5</v>
      </c>
      <c r="F320" s="218" t="s">
        <v>554</v>
      </c>
      <c r="H320" s="219">
        <v>9.6</v>
      </c>
      <c r="I320" s="195"/>
      <c r="L320" s="191"/>
      <c r="M320" s="196"/>
      <c r="N320" s="197"/>
      <c r="O320" s="197"/>
      <c r="P320" s="197"/>
      <c r="Q320" s="197"/>
      <c r="R320" s="197"/>
      <c r="S320" s="197"/>
      <c r="T320" s="198"/>
      <c r="AT320" s="192" t="s">
        <v>197</v>
      </c>
      <c r="AU320" s="192" t="s">
        <v>82</v>
      </c>
      <c r="AV320" s="11" t="s">
        <v>82</v>
      </c>
      <c r="AW320" s="11" t="s">
        <v>35</v>
      </c>
      <c r="AX320" s="11" t="s">
        <v>80</v>
      </c>
      <c r="AY320" s="192" t="s">
        <v>185</v>
      </c>
    </row>
    <row r="321" spans="2:65" s="1" customFormat="1" ht="22.5" customHeight="1">
      <c r="B321" s="174"/>
      <c r="C321" s="175" t="s">
        <v>555</v>
      </c>
      <c r="D321" s="175" t="s">
        <v>188</v>
      </c>
      <c r="E321" s="176" t="s">
        <v>556</v>
      </c>
      <c r="F321" s="177" t="s">
        <v>557</v>
      </c>
      <c r="G321" s="178" t="s">
        <v>232</v>
      </c>
      <c r="H321" s="179">
        <v>48</v>
      </c>
      <c r="I321" s="180"/>
      <c r="J321" s="181">
        <f>ROUND(I321*H321,2)</f>
        <v>0</v>
      </c>
      <c r="K321" s="177" t="s">
        <v>192</v>
      </c>
      <c r="L321" s="41"/>
      <c r="M321" s="182" t="s">
        <v>5</v>
      </c>
      <c r="N321" s="183" t="s">
        <v>43</v>
      </c>
      <c r="O321" s="42"/>
      <c r="P321" s="184">
        <f>O321*H321</f>
        <v>0</v>
      </c>
      <c r="Q321" s="184">
        <v>0</v>
      </c>
      <c r="R321" s="184">
        <f>Q321*H321</f>
        <v>0</v>
      </c>
      <c r="S321" s="184">
        <v>0</v>
      </c>
      <c r="T321" s="185">
        <f>S321*H321</f>
        <v>0</v>
      </c>
      <c r="AR321" s="24" t="s">
        <v>193</v>
      </c>
      <c r="AT321" s="24" t="s">
        <v>188</v>
      </c>
      <c r="AU321" s="24" t="s">
        <v>82</v>
      </c>
      <c r="AY321" s="24" t="s">
        <v>185</v>
      </c>
      <c r="BE321" s="186">
        <f>IF(N321="základní",J321,0)</f>
        <v>0</v>
      </c>
      <c r="BF321" s="186">
        <f>IF(N321="snížená",J321,0)</f>
        <v>0</v>
      </c>
      <c r="BG321" s="186">
        <f>IF(N321="zákl. přenesená",J321,0)</f>
        <v>0</v>
      </c>
      <c r="BH321" s="186">
        <f>IF(N321="sníž. přenesená",J321,0)</f>
        <v>0</v>
      </c>
      <c r="BI321" s="186">
        <f>IF(N321="nulová",J321,0)</f>
        <v>0</v>
      </c>
      <c r="BJ321" s="24" t="s">
        <v>80</v>
      </c>
      <c r="BK321" s="186">
        <f>ROUND(I321*H321,2)</f>
        <v>0</v>
      </c>
      <c r="BL321" s="24" t="s">
        <v>193</v>
      </c>
      <c r="BM321" s="24" t="s">
        <v>558</v>
      </c>
    </row>
    <row r="322" spans="2:65" s="1" customFormat="1" ht="135">
      <c r="B322" s="41"/>
      <c r="D322" s="187" t="s">
        <v>195</v>
      </c>
      <c r="F322" s="188" t="s">
        <v>559</v>
      </c>
      <c r="I322" s="189"/>
      <c r="L322" s="41"/>
      <c r="M322" s="190"/>
      <c r="N322" s="42"/>
      <c r="O322" s="42"/>
      <c r="P322" s="42"/>
      <c r="Q322" s="42"/>
      <c r="R322" s="42"/>
      <c r="S322" s="42"/>
      <c r="T322" s="70"/>
      <c r="AT322" s="24" t="s">
        <v>195</v>
      </c>
      <c r="AU322" s="24" t="s">
        <v>82</v>
      </c>
    </row>
    <row r="323" spans="2:65" s="11" customFormat="1">
      <c r="B323" s="191"/>
      <c r="D323" s="187" t="s">
        <v>197</v>
      </c>
      <c r="E323" s="192" t="s">
        <v>5</v>
      </c>
      <c r="F323" s="193" t="s">
        <v>560</v>
      </c>
      <c r="H323" s="194">
        <v>48</v>
      </c>
      <c r="I323" s="195"/>
      <c r="L323" s="191"/>
      <c r="M323" s="196"/>
      <c r="N323" s="197"/>
      <c r="O323" s="197"/>
      <c r="P323" s="197"/>
      <c r="Q323" s="197"/>
      <c r="R323" s="197"/>
      <c r="S323" s="197"/>
      <c r="T323" s="198"/>
      <c r="AT323" s="192" t="s">
        <v>197</v>
      </c>
      <c r="AU323" s="192" t="s">
        <v>82</v>
      </c>
      <c r="AV323" s="11" t="s">
        <v>82</v>
      </c>
      <c r="AW323" s="11" t="s">
        <v>35</v>
      </c>
      <c r="AX323" s="11" t="s">
        <v>80</v>
      </c>
      <c r="AY323" s="192" t="s">
        <v>185</v>
      </c>
    </row>
    <row r="324" spans="2:65" s="10" customFormat="1" ht="29.85" customHeight="1">
      <c r="B324" s="160"/>
      <c r="D324" s="171" t="s">
        <v>71</v>
      </c>
      <c r="E324" s="172" t="s">
        <v>282</v>
      </c>
      <c r="F324" s="172" t="s">
        <v>561</v>
      </c>
      <c r="I324" s="163"/>
      <c r="J324" s="173">
        <f>BK324</f>
        <v>0</v>
      </c>
      <c r="L324" s="160"/>
      <c r="M324" s="165"/>
      <c r="N324" s="166"/>
      <c r="O324" s="166"/>
      <c r="P324" s="167">
        <f>SUM(P325:P475)</f>
        <v>0</v>
      </c>
      <c r="Q324" s="166"/>
      <c r="R324" s="167">
        <f>SUM(R325:R475)</f>
        <v>47.785485950000009</v>
      </c>
      <c r="S324" s="166"/>
      <c r="T324" s="168">
        <f>SUM(T325:T475)</f>
        <v>0</v>
      </c>
      <c r="AR324" s="161" t="s">
        <v>80</v>
      </c>
      <c r="AT324" s="169" t="s">
        <v>71</v>
      </c>
      <c r="AU324" s="169" t="s">
        <v>80</v>
      </c>
      <c r="AY324" s="161" t="s">
        <v>185</v>
      </c>
      <c r="BK324" s="170">
        <f>SUM(BK325:BK475)</f>
        <v>0</v>
      </c>
    </row>
    <row r="325" spans="2:65" s="1" customFormat="1" ht="31.5" customHeight="1">
      <c r="B325" s="174"/>
      <c r="C325" s="175" t="s">
        <v>562</v>
      </c>
      <c r="D325" s="175" t="s">
        <v>188</v>
      </c>
      <c r="E325" s="176" t="s">
        <v>563</v>
      </c>
      <c r="F325" s="177" t="s">
        <v>564</v>
      </c>
      <c r="G325" s="178" t="s">
        <v>232</v>
      </c>
      <c r="H325" s="179">
        <v>302.35000000000002</v>
      </c>
      <c r="I325" s="180"/>
      <c r="J325" s="181">
        <f>ROUND(I325*H325,2)</f>
        <v>0</v>
      </c>
      <c r="K325" s="177" t="s">
        <v>192</v>
      </c>
      <c r="L325" s="41"/>
      <c r="M325" s="182" t="s">
        <v>5</v>
      </c>
      <c r="N325" s="183" t="s">
        <v>43</v>
      </c>
      <c r="O325" s="42"/>
      <c r="P325" s="184">
        <f>O325*H325</f>
        <v>0</v>
      </c>
      <c r="Q325" s="184">
        <v>5.1000000000000004E-3</v>
      </c>
      <c r="R325" s="184">
        <f>Q325*H325</f>
        <v>1.5419850000000002</v>
      </c>
      <c r="S325" s="184">
        <v>0</v>
      </c>
      <c r="T325" s="185">
        <f>S325*H325</f>
        <v>0</v>
      </c>
      <c r="AR325" s="24" t="s">
        <v>193</v>
      </c>
      <c r="AT325" s="24" t="s">
        <v>188</v>
      </c>
      <c r="AU325" s="24" t="s">
        <v>82</v>
      </c>
      <c r="AY325" s="24" t="s">
        <v>185</v>
      </c>
      <c r="BE325" s="186">
        <f>IF(N325="základní",J325,0)</f>
        <v>0</v>
      </c>
      <c r="BF325" s="186">
        <f>IF(N325="snížená",J325,0)</f>
        <v>0</v>
      </c>
      <c r="BG325" s="186">
        <f>IF(N325="zákl. přenesená",J325,0)</f>
        <v>0</v>
      </c>
      <c r="BH325" s="186">
        <f>IF(N325="sníž. přenesená",J325,0)</f>
        <v>0</v>
      </c>
      <c r="BI325" s="186">
        <f>IF(N325="nulová",J325,0)</f>
        <v>0</v>
      </c>
      <c r="BJ325" s="24" t="s">
        <v>80</v>
      </c>
      <c r="BK325" s="186">
        <f>ROUND(I325*H325,2)</f>
        <v>0</v>
      </c>
      <c r="BL325" s="24" t="s">
        <v>193</v>
      </c>
      <c r="BM325" s="24" t="s">
        <v>565</v>
      </c>
    </row>
    <row r="326" spans="2:65" s="1" customFormat="1" ht="40.5">
      <c r="B326" s="41"/>
      <c r="D326" s="208" t="s">
        <v>195</v>
      </c>
      <c r="F326" s="220" t="s">
        <v>566</v>
      </c>
      <c r="I326" s="189"/>
      <c r="L326" s="41"/>
      <c r="M326" s="190"/>
      <c r="N326" s="42"/>
      <c r="O326" s="42"/>
      <c r="P326" s="42"/>
      <c r="Q326" s="42"/>
      <c r="R326" s="42"/>
      <c r="S326" s="42"/>
      <c r="T326" s="70"/>
      <c r="AT326" s="24" t="s">
        <v>195</v>
      </c>
      <c r="AU326" s="24" t="s">
        <v>82</v>
      </c>
    </row>
    <row r="327" spans="2:65" s="1" customFormat="1" ht="31.5" customHeight="1">
      <c r="B327" s="174"/>
      <c r="C327" s="175" t="s">
        <v>567</v>
      </c>
      <c r="D327" s="175" t="s">
        <v>188</v>
      </c>
      <c r="E327" s="176" t="s">
        <v>568</v>
      </c>
      <c r="F327" s="177" t="s">
        <v>569</v>
      </c>
      <c r="G327" s="178" t="s">
        <v>254</v>
      </c>
      <c r="H327" s="179">
        <v>58.411000000000001</v>
      </c>
      <c r="I327" s="180"/>
      <c r="J327" s="181">
        <f>ROUND(I327*H327,2)</f>
        <v>0</v>
      </c>
      <c r="K327" s="177" t="s">
        <v>192</v>
      </c>
      <c r="L327" s="41"/>
      <c r="M327" s="182" t="s">
        <v>5</v>
      </c>
      <c r="N327" s="183" t="s">
        <v>43</v>
      </c>
      <c r="O327" s="42"/>
      <c r="P327" s="184">
        <f>O327*H327</f>
        <v>0</v>
      </c>
      <c r="Q327" s="184">
        <v>3.8199999999999998E-2</v>
      </c>
      <c r="R327" s="184">
        <f>Q327*H327</f>
        <v>2.2313001999999997</v>
      </c>
      <c r="S327" s="184">
        <v>0</v>
      </c>
      <c r="T327" s="185">
        <f>S327*H327</f>
        <v>0</v>
      </c>
      <c r="AR327" s="24" t="s">
        <v>193</v>
      </c>
      <c r="AT327" s="24" t="s">
        <v>188</v>
      </c>
      <c r="AU327" s="24" t="s">
        <v>82</v>
      </c>
      <c r="AY327" s="24" t="s">
        <v>185</v>
      </c>
      <c r="BE327" s="186">
        <f>IF(N327="základní",J327,0)</f>
        <v>0</v>
      </c>
      <c r="BF327" s="186">
        <f>IF(N327="snížená",J327,0)</f>
        <v>0</v>
      </c>
      <c r="BG327" s="186">
        <f>IF(N327="zákl. přenesená",J327,0)</f>
        <v>0</v>
      </c>
      <c r="BH327" s="186">
        <f>IF(N327="sníž. přenesená",J327,0)</f>
        <v>0</v>
      </c>
      <c r="BI327" s="186">
        <f>IF(N327="nulová",J327,0)</f>
        <v>0</v>
      </c>
      <c r="BJ327" s="24" t="s">
        <v>80</v>
      </c>
      <c r="BK327" s="186">
        <f>ROUND(I327*H327,2)</f>
        <v>0</v>
      </c>
      <c r="BL327" s="24" t="s">
        <v>193</v>
      </c>
      <c r="BM327" s="24" t="s">
        <v>570</v>
      </c>
    </row>
    <row r="328" spans="2:65" s="12" customFormat="1">
      <c r="B328" s="199"/>
      <c r="D328" s="187" t="s">
        <v>197</v>
      </c>
      <c r="E328" s="200" t="s">
        <v>5</v>
      </c>
      <c r="F328" s="201" t="s">
        <v>356</v>
      </c>
      <c r="H328" s="202" t="s">
        <v>5</v>
      </c>
      <c r="I328" s="203"/>
      <c r="L328" s="199"/>
      <c r="M328" s="204"/>
      <c r="N328" s="205"/>
      <c r="O328" s="205"/>
      <c r="P328" s="205"/>
      <c r="Q328" s="205"/>
      <c r="R328" s="205"/>
      <c r="S328" s="205"/>
      <c r="T328" s="206"/>
      <c r="AT328" s="202" t="s">
        <v>197</v>
      </c>
      <c r="AU328" s="202" t="s">
        <v>82</v>
      </c>
      <c r="AV328" s="12" t="s">
        <v>80</v>
      </c>
      <c r="AW328" s="12" t="s">
        <v>35</v>
      </c>
      <c r="AX328" s="12" t="s">
        <v>72</v>
      </c>
      <c r="AY328" s="202" t="s">
        <v>185</v>
      </c>
    </row>
    <row r="329" spans="2:65" s="11" customFormat="1">
      <c r="B329" s="191"/>
      <c r="D329" s="187" t="s">
        <v>197</v>
      </c>
      <c r="E329" s="192" t="s">
        <v>5</v>
      </c>
      <c r="F329" s="193" t="s">
        <v>571</v>
      </c>
      <c r="H329" s="194">
        <v>2.6880000000000002</v>
      </c>
      <c r="I329" s="195"/>
      <c r="L329" s="191"/>
      <c r="M329" s="196"/>
      <c r="N329" s="197"/>
      <c r="O329" s="197"/>
      <c r="P329" s="197"/>
      <c r="Q329" s="197"/>
      <c r="R329" s="197"/>
      <c r="S329" s="197"/>
      <c r="T329" s="198"/>
      <c r="AT329" s="192" t="s">
        <v>197</v>
      </c>
      <c r="AU329" s="192" t="s">
        <v>82</v>
      </c>
      <c r="AV329" s="11" t="s">
        <v>82</v>
      </c>
      <c r="AW329" s="11" t="s">
        <v>35</v>
      </c>
      <c r="AX329" s="11" t="s">
        <v>72</v>
      </c>
      <c r="AY329" s="192" t="s">
        <v>185</v>
      </c>
    </row>
    <row r="330" spans="2:65" s="12" customFormat="1">
      <c r="B330" s="199"/>
      <c r="D330" s="187" t="s">
        <v>197</v>
      </c>
      <c r="E330" s="200" t="s">
        <v>5</v>
      </c>
      <c r="F330" s="201" t="s">
        <v>209</v>
      </c>
      <c r="H330" s="202" t="s">
        <v>5</v>
      </c>
      <c r="I330" s="203"/>
      <c r="L330" s="199"/>
      <c r="M330" s="204"/>
      <c r="N330" s="205"/>
      <c r="O330" s="205"/>
      <c r="P330" s="205"/>
      <c r="Q330" s="205"/>
      <c r="R330" s="205"/>
      <c r="S330" s="205"/>
      <c r="T330" s="206"/>
      <c r="AT330" s="202" t="s">
        <v>197</v>
      </c>
      <c r="AU330" s="202" t="s">
        <v>82</v>
      </c>
      <c r="AV330" s="12" t="s">
        <v>80</v>
      </c>
      <c r="AW330" s="12" t="s">
        <v>35</v>
      </c>
      <c r="AX330" s="12" t="s">
        <v>72</v>
      </c>
      <c r="AY330" s="202" t="s">
        <v>185</v>
      </c>
    </row>
    <row r="331" spans="2:65" s="11" customFormat="1">
      <c r="B331" s="191"/>
      <c r="D331" s="187" t="s">
        <v>197</v>
      </c>
      <c r="E331" s="192" t="s">
        <v>5</v>
      </c>
      <c r="F331" s="193" t="s">
        <v>572</v>
      </c>
      <c r="H331" s="194">
        <v>2.484</v>
      </c>
      <c r="I331" s="195"/>
      <c r="L331" s="191"/>
      <c r="M331" s="196"/>
      <c r="N331" s="197"/>
      <c r="O331" s="197"/>
      <c r="P331" s="197"/>
      <c r="Q331" s="197"/>
      <c r="R331" s="197"/>
      <c r="S331" s="197"/>
      <c r="T331" s="198"/>
      <c r="AT331" s="192" t="s">
        <v>197</v>
      </c>
      <c r="AU331" s="192" t="s">
        <v>82</v>
      </c>
      <c r="AV331" s="11" t="s">
        <v>82</v>
      </c>
      <c r="AW331" s="11" t="s">
        <v>35</v>
      </c>
      <c r="AX331" s="11" t="s">
        <v>72</v>
      </c>
      <c r="AY331" s="192" t="s">
        <v>185</v>
      </c>
    </row>
    <row r="332" spans="2:65" s="12" customFormat="1">
      <c r="B332" s="199"/>
      <c r="D332" s="187" t="s">
        <v>197</v>
      </c>
      <c r="E332" s="200" t="s">
        <v>5</v>
      </c>
      <c r="F332" s="201" t="s">
        <v>573</v>
      </c>
      <c r="H332" s="202" t="s">
        <v>5</v>
      </c>
      <c r="I332" s="203"/>
      <c r="L332" s="199"/>
      <c r="M332" s="204"/>
      <c r="N332" s="205"/>
      <c r="O332" s="205"/>
      <c r="P332" s="205"/>
      <c r="Q332" s="205"/>
      <c r="R332" s="205"/>
      <c r="S332" s="205"/>
      <c r="T332" s="206"/>
      <c r="AT332" s="202" t="s">
        <v>197</v>
      </c>
      <c r="AU332" s="202" t="s">
        <v>82</v>
      </c>
      <c r="AV332" s="12" t="s">
        <v>80</v>
      </c>
      <c r="AW332" s="12" t="s">
        <v>35</v>
      </c>
      <c r="AX332" s="12" t="s">
        <v>72</v>
      </c>
      <c r="AY332" s="202" t="s">
        <v>185</v>
      </c>
    </row>
    <row r="333" spans="2:65" s="11" customFormat="1">
      <c r="B333" s="191"/>
      <c r="D333" s="187" t="s">
        <v>197</v>
      </c>
      <c r="E333" s="192" t="s">
        <v>5</v>
      </c>
      <c r="F333" s="193" t="s">
        <v>574</v>
      </c>
      <c r="H333" s="194">
        <v>9.3119999999999994</v>
      </c>
      <c r="I333" s="195"/>
      <c r="L333" s="191"/>
      <c r="M333" s="196"/>
      <c r="N333" s="197"/>
      <c r="O333" s="197"/>
      <c r="P333" s="197"/>
      <c r="Q333" s="197"/>
      <c r="R333" s="197"/>
      <c r="S333" s="197"/>
      <c r="T333" s="198"/>
      <c r="AT333" s="192" t="s">
        <v>197</v>
      </c>
      <c r="AU333" s="192" t="s">
        <v>82</v>
      </c>
      <c r="AV333" s="11" t="s">
        <v>82</v>
      </c>
      <c r="AW333" s="11" t="s">
        <v>35</v>
      </c>
      <c r="AX333" s="11" t="s">
        <v>72</v>
      </c>
      <c r="AY333" s="192" t="s">
        <v>185</v>
      </c>
    </row>
    <row r="334" spans="2:65" s="12" customFormat="1">
      <c r="B334" s="199"/>
      <c r="D334" s="187" t="s">
        <v>197</v>
      </c>
      <c r="E334" s="200" t="s">
        <v>5</v>
      </c>
      <c r="F334" s="201" t="s">
        <v>211</v>
      </c>
      <c r="H334" s="202" t="s">
        <v>5</v>
      </c>
      <c r="I334" s="203"/>
      <c r="L334" s="199"/>
      <c r="M334" s="204"/>
      <c r="N334" s="205"/>
      <c r="O334" s="205"/>
      <c r="P334" s="205"/>
      <c r="Q334" s="205"/>
      <c r="R334" s="205"/>
      <c r="S334" s="205"/>
      <c r="T334" s="206"/>
      <c r="AT334" s="202" t="s">
        <v>197</v>
      </c>
      <c r="AU334" s="202" t="s">
        <v>82</v>
      </c>
      <c r="AV334" s="12" t="s">
        <v>80</v>
      </c>
      <c r="AW334" s="12" t="s">
        <v>35</v>
      </c>
      <c r="AX334" s="12" t="s">
        <v>72</v>
      </c>
      <c r="AY334" s="202" t="s">
        <v>185</v>
      </c>
    </row>
    <row r="335" spans="2:65" s="11" customFormat="1">
      <c r="B335" s="191"/>
      <c r="D335" s="187" t="s">
        <v>197</v>
      </c>
      <c r="E335" s="192" t="s">
        <v>5</v>
      </c>
      <c r="F335" s="193" t="s">
        <v>575</v>
      </c>
      <c r="H335" s="194">
        <v>16.463999999999999</v>
      </c>
      <c r="I335" s="195"/>
      <c r="L335" s="191"/>
      <c r="M335" s="196"/>
      <c r="N335" s="197"/>
      <c r="O335" s="197"/>
      <c r="P335" s="197"/>
      <c r="Q335" s="197"/>
      <c r="R335" s="197"/>
      <c r="S335" s="197"/>
      <c r="T335" s="198"/>
      <c r="AT335" s="192" t="s">
        <v>197</v>
      </c>
      <c r="AU335" s="192" t="s">
        <v>82</v>
      </c>
      <c r="AV335" s="11" t="s">
        <v>82</v>
      </c>
      <c r="AW335" s="11" t="s">
        <v>35</v>
      </c>
      <c r="AX335" s="11" t="s">
        <v>72</v>
      </c>
      <c r="AY335" s="192" t="s">
        <v>185</v>
      </c>
    </row>
    <row r="336" spans="2:65" s="12" customFormat="1">
      <c r="B336" s="199"/>
      <c r="D336" s="187" t="s">
        <v>197</v>
      </c>
      <c r="E336" s="200" t="s">
        <v>5</v>
      </c>
      <c r="F336" s="201" t="s">
        <v>213</v>
      </c>
      <c r="H336" s="202" t="s">
        <v>5</v>
      </c>
      <c r="I336" s="203"/>
      <c r="L336" s="199"/>
      <c r="M336" s="204"/>
      <c r="N336" s="205"/>
      <c r="O336" s="205"/>
      <c r="P336" s="205"/>
      <c r="Q336" s="205"/>
      <c r="R336" s="205"/>
      <c r="S336" s="205"/>
      <c r="T336" s="206"/>
      <c r="AT336" s="202" t="s">
        <v>197</v>
      </c>
      <c r="AU336" s="202" t="s">
        <v>82</v>
      </c>
      <c r="AV336" s="12" t="s">
        <v>80</v>
      </c>
      <c r="AW336" s="12" t="s">
        <v>35</v>
      </c>
      <c r="AX336" s="12" t="s">
        <v>72</v>
      </c>
      <c r="AY336" s="202" t="s">
        <v>185</v>
      </c>
    </row>
    <row r="337" spans="2:65" s="11" customFormat="1">
      <c r="B337" s="191"/>
      <c r="D337" s="187" t="s">
        <v>197</v>
      </c>
      <c r="E337" s="192" t="s">
        <v>5</v>
      </c>
      <c r="F337" s="193" t="s">
        <v>576</v>
      </c>
      <c r="H337" s="194">
        <v>9.6720000000000006</v>
      </c>
      <c r="I337" s="195"/>
      <c r="L337" s="191"/>
      <c r="M337" s="196"/>
      <c r="N337" s="197"/>
      <c r="O337" s="197"/>
      <c r="P337" s="197"/>
      <c r="Q337" s="197"/>
      <c r="R337" s="197"/>
      <c r="S337" s="197"/>
      <c r="T337" s="198"/>
      <c r="AT337" s="192" t="s">
        <v>197</v>
      </c>
      <c r="AU337" s="192" t="s">
        <v>82</v>
      </c>
      <c r="AV337" s="11" t="s">
        <v>82</v>
      </c>
      <c r="AW337" s="11" t="s">
        <v>35</v>
      </c>
      <c r="AX337" s="11" t="s">
        <v>72</v>
      </c>
      <c r="AY337" s="192" t="s">
        <v>185</v>
      </c>
    </row>
    <row r="338" spans="2:65" s="12" customFormat="1">
      <c r="B338" s="199"/>
      <c r="D338" s="187" t="s">
        <v>197</v>
      </c>
      <c r="E338" s="200" t="s">
        <v>5</v>
      </c>
      <c r="F338" s="201" t="s">
        <v>215</v>
      </c>
      <c r="H338" s="202" t="s">
        <v>5</v>
      </c>
      <c r="I338" s="203"/>
      <c r="L338" s="199"/>
      <c r="M338" s="204"/>
      <c r="N338" s="205"/>
      <c r="O338" s="205"/>
      <c r="P338" s="205"/>
      <c r="Q338" s="205"/>
      <c r="R338" s="205"/>
      <c r="S338" s="205"/>
      <c r="T338" s="206"/>
      <c r="AT338" s="202" t="s">
        <v>197</v>
      </c>
      <c r="AU338" s="202" t="s">
        <v>82</v>
      </c>
      <c r="AV338" s="12" t="s">
        <v>80</v>
      </c>
      <c r="AW338" s="12" t="s">
        <v>35</v>
      </c>
      <c r="AX338" s="12" t="s">
        <v>72</v>
      </c>
      <c r="AY338" s="202" t="s">
        <v>185</v>
      </c>
    </row>
    <row r="339" spans="2:65" s="11" customFormat="1">
      <c r="B339" s="191"/>
      <c r="D339" s="187" t="s">
        <v>197</v>
      </c>
      <c r="E339" s="192" t="s">
        <v>5</v>
      </c>
      <c r="F339" s="193" t="s">
        <v>577</v>
      </c>
      <c r="H339" s="194">
        <v>2.76</v>
      </c>
      <c r="I339" s="195"/>
      <c r="L339" s="191"/>
      <c r="M339" s="196"/>
      <c r="N339" s="197"/>
      <c r="O339" s="197"/>
      <c r="P339" s="197"/>
      <c r="Q339" s="197"/>
      <c r="R339" s="197"/>
      <c r="S339" s="197"/>
      <c r="T339" s="198"/>
      <c r="AT339" s="192" t="s">
        <v>197</v>
      </c>
      <c r="AU339" s="192" t="s">
        <v>82</v>
      </c>
      <c r="AV339" s="11" t="s">
        <v>82</v>
      </c>
      <c r="AW339" s="11" t="s">
        <v>35</v>
      </c>
      <c r="AX339" s="11" t="s">
        <v>72</v>
      </c>
      <c r="AY339" s="192" t="s">
        <v>185</v>
      </c>
    </row>
    <row r="340" spans="2:65" s="12" customFormat="1">
      <c r="B340" s="199"/>
      <c r="D340" s="187" t="s">
        <v>197</v>
      </c>
      <c r="E340" s="200" t="s">
        <v>5</v>
      </c>
      <c r="F340" s="201" t="s">
        <v>578</v>
      </c>
      <c r="H340" s="202" t="s">
        <v>5</v>
      </c>
      <c r="I340" s="203"/>
      <c r="L340" s="199"/>
      <c r="M340" s="204"/>
      <c r="N340" s="205"/>
      <c r="O340" s="205"/>
      <c r="P340" s="205"/>
      <c r="Q340" s="205"/>
      <c r="R340" s="205"/>
      <c r="S340" s="205"/>
      <c r="T340" s="206"/>
      <c r="AT340" s="202" t="s">
        <v>197</v>
      </c>
      <c r="AU340" s="202" t="s">
        <v>82</v>
      </c>
      <c r="AV340" s="12" t="s">
        <v>80</v>
      </c>
      <c r="AW340" s="12" t="s">
        <v>35</v>
      </c>
      <c r="AX340" s="12" t="s">
        <v>72</v>
      </c>
      <c r="AY340" s="202" t="s">
        <v>185</v>
      </c>
    </row>
    <row r="341" spans="2:65" s="11" customFormat="1">
      <c r="B341" s="191"/>
      <c r="D341" s="187" t="s">
        <v>197</v>
      </c>
      <c r="E341" s="192" t="s">
        <v>5</v>
      </c>
      <c r="F341" s="193" t="s">
        <v>579</v>
      </c>
      <c r="H341" s="194">
        <v>5.0309999999999997</v>
      </c>
      <c r="I341" s="195"/>
      <c r="L341" s="191"/>
      <c r="M341" s="196"/>
      <c r="N341" s="197"/>
      <c r="O341" s="197"/>
      <c r="P341" s="197"/>
      <c r="Q341" s="197"/>
      <c r="R341" s="197"/>
      <c r="S341" s="197"/>
      <c r="T341" s="198"/>
      <c r="AT341" s="192" t="s">
        <v>197</v>
      </c>
      <c r="AU341" s="192" t="s">
        <v>82</v>
      </c>
      <c r="AV341" s="11" t="s">
        <v>82</v>
      </c>
      <c r="AW341" s="11" t="s">
        <v>35</v>
      </c>
      <c r="AX341" s="11" t="s">
        <v>72</v>
      </c>
      <c r="AY341" s="192" t="s">
        <v>185</v>
      </c>
    </row>
    <row r="342" spans="2:65" s="12" customFormat="1">
      <c r="B342" s="199"/>
      <c r="D342" s="187" t="s">
        <v>197</v>
      </c>
      <c r="E342" s="200" t="s">
        <v>5</v>
      </c>
      <c r="F342" s="201" t="s">
        <v>580</v>
      </c>
      <c r="H342" s="202" t="s">
        <v>5</v>
      </c>
      <c r="I342" s="203"/>
      <c r="L342" s="199"/>
      <c r="M342" s="204"/>
      <c r="N342" s="205"/>
      <c r="O342" s="205"/>
      <c r="P342" s="205"/>
      <c r="Q342" s="205"/>
      <c r="R342" s="205"/>
      <c r="S342" s="205"/>
      <c r="T342" s="206"/>
      <c r="AT342" s="202" t="s">
        <v>197</v>
      </c>
      <c r="AU342" s="202" t="s">
        <v>82</v>
      </c>
      <c r="AV342" s="12" t="s">
        <v>80</v>
      </c>
      <c r="AW342" s="12" t="s">
        <v>35</v>
      </c>
      <c r="AX342" s="12" t="s">
        <v>72</v>
      </c>
      <c r="AY342" s="202" t="s">
        <v>185</v>
      </c>
    </row>
    <row r="343" spans="2:65" s="11" customFormat="1">
      <c r="B343" s="191"/>
      <c r="D343" s="187" t="s">
        <v>197</v>
      </c>
      <c r="E343" s="192" t="s">
        <v>5</v>
      </c>
      <c r="F343" s="193" t="s">
        <v>328</v>
      </c>
      <c r="H343" s="194">
        <v>10</v>
      </c>
      <c r="I343" s="195"/>
      <c r="L343" s="191"/>
      <c r="M343" s="196"/>
      <c r="N343" s="197"/>
      <c r="O343" s="197"/>
      <c r="P343" s="197"/>
      <c r="Q343" s="197"/>
      <c r="R343" s="197"/>
      <c r="S343" s="197"/>
      <c r="T343" s="198"/>
      <c r="AT343" s="192" t="s">
        <v>197</v>
      </c>
      <c r="AU343" s="192" t="s">
        <v>82</v>
      </c>
      <c r="AV343" s="11" t="s">
        <v>82</v>
      </c>
      <c r="AW343" s="11" t="s">
        <v>35</v>
      </c>
      <c r="AX343" s="11" t="s">
        <v>72</v>
      </c>
      <c r="AY343" s="192" t="s">
        <v>185</v>
      </c>
    </row>
    <row r="344" spans="2:65" s="13" customFormat="1">
      <c r="B344" s="207"/>
      <c r="D344" s="208" t="s">
        <v>197</v>
      </c>
      <c r="E344" s="209" t="s">
        <v>5</v>
      </c>
      <c r="F344" s="210" t="s">
        <v>222</v>
      </c>
      <c r="H344" s="211">
        <v>58.411000000000001</v>
      </c>
      <c r="I344" s="212"/>
      <c r="L344" s="207"/>
      <c r="M344" s="213"/>
      <c r="N344" s="214"/>
      <c r="O344" s="214"/>
      <c r="P344" s="214"/>
      <c r="Q344" s="214"/>
      <c r="R344" s="214"/>
      <c r="S344" s="214"/>
      <c r="T344" s="215"/>
      <c r="AT344" s="216" t="s">
        <v>197</v>
      </c>
      <c r="AU344" s="216" t="s">
        <v>82</v>
      </c>
      <c r="AV344" s="13" t="s">
        <v>193</v>
      </c>
      <c r="AW344" s="13" t="s">
        <v>35</v>
      </c>
      <c r="AX344" s="13" t="s">
        <v>80</v>
      </c>
      <c r="AY344" s="216" t="s">
        <v>185</v>
      </c>
    </row>
    <row r="345" spans="2:65" s="1" customFormat="1" ht="31.5" customHeight="1">
      <c r="B345" s="174"/>
      <c r="C345" s="175" t="s">
        <v>581</v>
      </c>
      <c r="D345" s="175" t="s">
        <v>188</v>
      </c>
      <c r="E345" s="176" t="s">
        <v>582</v>
      </c>
      <c r="F345" s="177" t="s">
        <v>583</v>
      </c>
      <c r="G345" s="178" t="s">
        <v>232</v>
      </c>
      <c r="H345" s="179">
        <v>924.41</v>
      </c>
      <c r="I345" s="180"/>
      <c r="J345" s="181">
        <f>ROUND(I345*H345,2)</f>
        <v>0</v>
      </c>
      <c r="K345" s="177" t="s">
        <v>192</v>
      </c>
      <c r="L345" s="41"/>
      <c r="M345" s="182" t="s">
        <v>5</v>
      </c>
      <c r="N345" s="183" t="s">
        <v>43</v>
      </c>
      <c r="O345" s="42"/>
      <c r="P345" s="184">
        <f>O345*H345</f>
        <v>0</v>
      </c>
      <c r="Q345" s="184">
        <v>5.1999999999999998E-3</v>
      </c>
      <c r="R345" s="184">
        <f>Q345*H345</f>
        <v>4.8069319999999998</v>
      </c>
      <c r="S345" s="184">
        <v>0</v>
      </c>
      <c r="T345" s="185">
        <f>S345*H345</f>
        <v>0</v>
      </c>
      <c r="AR345" s="24" t="s">
        <v>193</v>
      </c>
      <c r="AT345" s="24" t="s">
        <v>188</v>
      </c>
      <c r="AU345" s="24" t="s">
        <v>82</v>
      </c>
      <c r="AY345" s="24" t="s">
        <v>185</v>
      </c>
      <c r="BE345" s="186">
        <f>IF(N345="základní",J345,0)</f>
        <v>0</v>
      </c>
      <c r="BF345" s="186">
        <f>IF(N345="snížená",J345,0)</f>
        <v>0</v>
      </c>
      <c r="BG345" s="186">
        <f>IF(N345="zákl. přenesená",J345,0)</f>
        <v>0</v>
      </c>
      <c r="BH345" s="186">
        <f>IF(N345="sníž. přenesená",J345,0)</f>
        <v>0</v>
      </c>
      <c r="BI345" s="186">
        <f>IF(N345="nulová",J345,0)</f>
        <v>0</v>
      </c>
      <c r="BJ345" s="24" t="s">
        <v>80</v>
      </c>
      <c r="BK345" s="186">
        <f>ROUND(I345*H345,2)</f>
        <v>0</v>
      </c>
      <c r="BL345" s="24" t="s">
        <v>193</v>
      </c>
      <c r="BM345" s="24" t="s">
        <v>584</v>
      </c>
    </row>
    <row r="346" spans="2:65" s="1" customFormat="1" ht="40.5">
      <c r="B346" s="41"/>
      <c r="D346" s="208" t="s">
        <v>195</v>
      </c>
      <c r="F346" s="220" t="s">
        <v>566</v>
      </c>
      <c r="I346" s="189"/>
      <c r="L346" s="41"/>
      <c r="M346" s="190"/>
      <c r="N346" s="42"/>
      <c r="O346" s="42"/>
      <c r="P346" s="42"/>
      <c r="Q346" s="42"/>
      <c r="R346" s="42"/>
      <c r="S346" s="42"/>
      <c r="T346" s="70"/>
      <c r="AT346" s="24" t="s">
        <v>195</v>
      </c>
      <c r="AU346" s="24" t="s">
        <v>82</v>
      </c>
    </row>
    <row r="347" spans="2:65" s="1" customFormat="1" ht="31.5" customHeight="1">
      <c r="B347" s="174"/>
      <c r="C347" s="175" t="s">
        <v>411</v>
      </c>
      <c r="D347" s="175" t="s">
        <v>188</v>
      </c>
      <c r="E347" s="176" t="s">
        <v>585</v>
      </c>
      <c r="F347" s="177" t="s">
        <v>586</v>
      </c>
      <c r="G347" s="178" t="s">
        <v>232</v>
      </c>
      <c r="H347" s="179">
        <v>23.46</v>
      </c>
      <c r="I347" s="180"/>
      <c r="J347" s="181">
        <f>ROUND(I347*H347,2)</f>
        <v>0</v>
      </c>
      <c r="K347" s="177" t="s">
        <v>192</v>
      </c>
      <c r="L347" s="41"/>
      <c r="M347" s="182" t="s">
        <v>5</v>
      </c>
      <c r="N347" s="183" t="s">
        <v>43</v>
      </c>
      <c r="O347" s="42"/>
      <c r="P347" s="184">
        <f>O347*H347</f>
        <v>0</v>
      </c>
      <c r="Q347" s="184">
        <v>2.3630000000000002E-2</v>
      </c>
      <c r="R347" s="184">
        <f>Q347*H347</f>
        <v>0.55435980000000007</v>
      </c>
      <c r="S347" s="184">
        <v>0</v>
      </c>
      <c r="T347" s="185">
        <f>S347*H347</f>
        <v>0</v>
      </c>
      <c r="AR347" s="24" t="s">
        <v>193</v>
      </c>
      <c r="AT347" s="24" t="s">
        <v>188</v>
      </c>
      <c r="AU347" s="24" t="s">
        <v>82</v>
      </c>
      <c r="AY347" s="24" t="s">
        <v>185</v>
      </c>
      <c r="BE347" s="186">
        <f>IF(N347="základní",J347,0)</f>
        <v>0</v>
      </c>
      <c r="BF347" s="186">
        <f>IF(N347="snížená",J347,0)</f>
        <v>0</v>
      </c>
      <c r="BG347" s="186">
        <f>IF(N347="zákl. přenesená",J347,0)</f>
        <v>0</v>
      </c>
      <c r="BH347" s="186">
        <f>IF(N347="sníž. přenesená",J347,0)</f>
        <v>0</v>
      </c>
      <c r="BI347" s="186">
        <f>IF(N347="nulová",J347,0)</f>
        <v>0</v>
      </c>
      <c r="BJ347" s="24" t="s">
        <v>80</v>
      </c>
      <c r="BK347" s="186">
        <f>ROUND(I347*H347,2)</f>
        <v>0</v>
      </c>
      <c r="BL347" s="24" t="s">
        <v>193</v>
      </c>
      <c r="BM347" s="24" t="s">
        <v>587</v>
      </c>
    </row>
    <row r="348" spans="2:65" s="1" customFormat="1" ht="54">
      <c r="B348" s="41"/>
      <c r="D348" s="187" t="s">
        <v>195</v>
      </c>
      <c r="F348" s="188" t="s">
        <v>588</v>
      </c>
      <c r="I348" s="189"/>
      <c r="L348" s="41"/>
      <c r="M348" s="190"/>
      <c r="N348" s="42"/>
      <c r="O348" s="42"/>
      <c r="P348" s="42"/>
      <c r="Q348" s="42"/>
      <c r="R348" s="42"/>
      <c r="S348" s="42"/>
      <c r="T348" s="70"/>
      <c r="AT348" s="24" t="s">
        <v>195</v>
      </c>
      <c r="AU348" s="24" t="s">
        <v>82</v>
      </c>
    </row>
    <row r="349" spans="2:65" s="12" customFormat="1">
      <c r="B349" s="199"/>
      <c r="D349" s="187" t="s">
        <v>197</v>
      </c>
      <c r="E349" s="200" t="s">
        <v>5</v>
      </c>
      <c r="F349" s="201" t="s">
        <v>209</v>
      </c>
      <c r="H349" s="202" t="s">
        <v>5</v>
      </c>
      <c r="I349" s="203"/>
      <c r="L349" s="199"/>
      <c r="M349" s="204"/>
      <c r="N349" s="205"/>
      <c r="O349" s="205"/>
      <c r="P349" s="205"/>
      <c r="Q349" s="205"/>
      <c r="R349" s="205"/>
      <c r="S349" s="205"/>
      <c r="T349" s="206"/>
      <c r="AT349" s="202" t="s">
        <v>197</v>
      </c>
      <c r="AU349" s="202" t="s">
        <v>82</v>
      </c>
      <c r="AV349" s="12" t="s">
        <v>80</v>
      </c>
      <c r="AW349" s="12" t="s">
        <v>35</v>
      </c>
      <c r="AX349" s="12" t="s">
        <v>72</v>
      </c>
      <c r="AY349" s="202" t="s">
        <v>185</v>
      </c>
    </row>
    <row r="350" spans="2:65" s="11" customFormat="1">
      <c r="B350" s="191"/>
      <c r="D350" s="187" t="s">
        <v>197</v>
      </c>
      <c r="E350" s="192" t="s">
        <v>5</v>
      </c>
      <c r="F350" s="193" t="s">
        <v>572</v>
      </c>
      <c r="H350" s="194">
        <v>2.484</v>
      </c>
      <c r="I350" s="195"/>
      <c r="L350" s="191"/>
      <c r="M350" s="196"/>
      <c r="N350" s="197"/>
      <c r="O350" s="197"/>
      <c r="P350" s="197"/>
      <c r="Q350" s="197"/>
      <c r="R350" s="197"/>
      <c r="S350" s="197"/>
      <c r="T350" s="198"/>
      <c r="AT350" s="192" t="s">
        <v>197</v>
      </c>
      <c r="AU350" s="192" t="s">
        <v>82</v>
      </c>
      <c r="AV350" s="11" t="s">
        <v>82</v>
      </c>
      <c r="AW350" s="11" t="s">
        <v>35</v>
      </c>
      <c r="AX350" s="11" t="s">
        <v>72</v>
      </c>
      <c r="AY350" s="192" t="s">
        <v>185</v>
      </c>
    </row>
    <row r="351" spans="2:65" s="12" customFormat="1">
      <c r="B351" s="199"/>
      <c r="D351" s="187" t="s">
        <v>197</v>
      </c>
      <c r="E351" s="200" t="s">
        <v>5</v>
      </c>
      <c r="F351" s="201" t="s">
        <v>211</v>
      </c>
      <c r="H351" s="202" t="s">
        <v>5</v>
      </c>
      <c r="I351" s="203"/>
      <c r="L351" s="199"/>
      <c r="M351" s="204"/>
      <c r="N351" s="205"/>
      <c r="O351" s="205"/>
      <c r="P351" s="205"/>
      <c r="Q351" s="205"/>
      <c r="R351" s="205"/>
      <c r="S351" s="205"/>
      <c r="T351" s="206"/>
      <c r="AT351" s="202" t="s">
        <v>197</v>
      </c>
      <c r="AU351" s="202" t="s">
        <v>82</v>
      </c>
      <c r="AV351" s="12" t="s">
        <v>80</v>
      </c>
      <c r="AW351" s="12" t="s">
        <v>35</v>
      </c>
      <c r="AX351" s="12" t="s">
        <v>72</v>
      </c>
      <c r="AY351" s="202" t="s">
        <v>185</v>
      </c>
    </row>
    <row r="352" spans="2:65" s="11" customFormat="1">
      <c r="B352" s="191"/>
      <c r="D352" s="187" t="s">
        <v>197</v>
      </c>
      <c r="E352" s="192" t="s">
        <v>5</v>
      </c>
      <c r="F352" s="193" t="s">
        <v>589</v>
      </c>
      <c r="H352" s="194">
        <v>11.664</v>
      </c>
      <c r="I352" s="195"/>
      <c r="L352" s="191"/>
      <c r="M352" s="196"/>
      <c r="N352" s="197"/>
      <c r="O352" s="197"/>
      <c r="P352" s="197"/>
      <c r="Q352" s="197"/>
      <c r="R352" s="197"/>
      <c r="S352" s="197"/>
      <c r="T352" s="198"/>
      <c r="AT352" s="192" t="s">
        <v>197</v>
      </c>
      <c r="AU352" s="192" t="s">
        <v>82</v>
      </c>
      <c r="AV352" s="11" t="s">
        <v>82</v>
      </c>
      <c r="AW352" s="11" t="s">
        <v>35</v>
      </c>
      <c r="AX352" s="11" t="s">
        <v>72</v>
      </c>
      <c r="AY352" s="192" t="s">
        <v>185</v>
      </c>
    </row>
    <row r="353" spans="2:65" s="12" customFormat="1">
      <c r="B353" s="199"/>
      <c r="D353" s="187" t="s">
        <v>197</v>
      </c>
      <c r="E353" s="200" t="s">
        <v>5</v>
      </c>
      <c r="F353" s="201" t="s">
        <v>573</v>
      </c>
      <c r="H353" s="202" t="s">
        <v>5</v>
      </c>
      <c r="I353" s="203"/>
      <c r="L353" s="199"/>
      <c r="M353" s="204"/>
      <c r="N353" s="205"/>
      <c r="O353" s="205"/>
      <c r="P353" s="205"/>
      <c r="Q353" s="205"/>
      <c r="R353" s="205"/>
      <c r="S353" s="205"/>
      <c r="T353" s="206"/>
      <c r="AT353" s="202" t="s">
        <v>197</v>
      </c>
      <c r="AU353" s="202" t="s">
        <v>82</v>
      </c>
      <c r="AV353" s="12" t="s">
        <v>80</v>
      </c>
      <c r="AW353" s="12" t="s">
        <v>35</v>
      </c>
      <c r="AX353" s="12" t="s">
        <v>72</v>
      </c>
      <c r="AY353" s="202" t="s">
        <v>185</v>
      </c>
    </row>
    <row r="354" spans="2:65" s="11" customFormat="1">
      <c r="B354" s="191"/>
      <c r="D354" s="187" t="s">
        <v>197</v>
      </c>
      <c r="E354" s="192" t="s">
        <v>5</v>
      </c>
      <c r="F354" s="193" t="s">
        <v>574</v>
      </c>
      <c r="H354" s="194">
        <v>9.3119999999999994</v>
      </c>
      <c r="I354" s="195"/>
      <c r="L354" s="191"/>
      <c r="M354" s="196"/>
      <c r="N354" s="197"/>
      <c r="O354" s="197"/>
      <c r="P354" s="197"/>
      <c r="Q354" s="197"/>
      <c r="R354" s="197"/>
      <c r="S354" s="197"/>
      <c r="T354" s="198"/>
      <c r="AT354" s="192" t="s">
        <v>197</v>
      </c>
      <c r="AU354" s="192" t="s">
        <v>82</v>
      </c>
      <c r="AV354" s="11" t="s">
        <v>82</v>
      </c>
      <c r="AW354" s="11" t="s">
        <v>35</v>
      </c>
      <c r="AX354" s="11" t="s">
        <v>72</v>
      </c>
      <c r="AY354" s="192" t="s">
        <v>185</v>
      </c>
    </row>
    <row r="355" spans="2:65" s="13" customFormat="1">
      <c r="B355" s="207"/>
      <c r="D355" s="208" t="s">
        <v>197</v>
      </c>
      <c r="E355" s="209" t="s">
        <v>5</v>
      </c>
      <c r="F355" s="210" t="s">
        <v>222</v>
      </c>
      <c r="H355" s="211">
        <v>23.46</v>
      </c>
      <c r="I355" s="212"/>
      <c r="L355" s="207"/>
      <c r="M355" s="213"/>
      <c r="N355" s="214"/>
      <c r="O355" s="214"/>
      <c r="P355" s="214"/>
      <c r="Q355" s="214"/>
      <c r="R355" s="214"/>
      <c r="S355" s="214"/>
      <c r="T355" s="215"/>
      <c r="AT355" s="216" t="s">
        <v>197</v>
      </c>
      <c r="AU355" s="216" t="s">
        <v>82</v>
      </c>
      <c r="AV355" s="13" t="s">
        <v>193</v>
      </c>
      <c r="AW355" s="13" t="s">
        <v>35</v>
      </c>
      <c r="AX355" s="13" t="s">
        <v>80</v>
      </c>
      <c r="AY355" s="216" t="s">
        <v>185</v>
      </c>
    </row>
    <row r="356" spans="2:65" s="1" customFormat="1" ht="31.5" customHeight="1">
      <c r="B356" s="174"/>
      <c r="C356" s="175" t="s">
        <v>10</v>
      </c>
      <c r="D356" s="175" t="s">
        <v>188</v>
      </c>
      <c r="E356" s="176" t="s">
        <v>590</v>
      </c>
      <c r="F356" s="177" t="s">
        <v>591</v>
      </c>
      <c r="G356" s="178" t="s">
        <v>232</v>
      </c>
      <c r="H356" s="179">
        <v>23.46</v>
      </c>
      <c r="I356" s="180"/>
      <c r="J356" s="181">
        <f>ROUND(I356*H356,2)</f>
        <v>0</v>
      </c>
      <c r="K356" s="177" t="s">
        <v>192</v>
      </c>
      <c r="L356" s="41"/>
      <c r="M356" s="182" t="s">
        <v>5</v>
      </c>
      <c r="N356" s="183" t="s">
        <v>43</v>
      </c>
      <c r="O356" s="42"/>
      <c r="P356" s="184">
        <f>O356*H356</f>
        <v>0</v>
      </c>
      <c r="Q356" s="184">
        <v>1.98E-3</v>
      </c>
      <c r="R356" s="184">
        <f>Q356*H356</f>
        <v>4.64508E-2</v>
      </c>
      <c r="S356" s="184">
        <v>0</v>
      </c>
      <c r="T356" s="185">
        <f>S356*H356</f>
        <v>0</v>
      </c>
      <c r="AR356" s="24" t="s">
        <v>193</v>
      </c>
      <c r="AT356" s="24" t="s">
        <v>188</v>
      </c>
      <c r="AU356" s="24" t="s">
        <v>82</v>
      </c>
      <c r="AY356" s="24" t="s">
        <v>185</v>
      </c>
      <c r="BE356" s="186">
        <f>IF(N356="základní",J356,0)</f>
        <v>0</v>
      </c>
      <c r="BF356" s="186">
        <f>IF(N356="snížená",J356,0)</f>
        <v>0</v>
      </c>
      <c r="BG356" s="186">
        <f>IF(N356="zákl. přenesená",J356,0)</f>
        <v>0</v>
      </c>
      <c r="BH356" s="186">
        <f>IF(N356="sníž. přenesená",J356,0)</f>
        <v>0</v>
      </c>
      <c r="BI356" s="186">
        <f>IF(N356="nulová",J356,0)</f>
        <v>0</v>
      </c>
      <c r="BJ356" s="24" t="s">
        <v>80</v>
      </c>
      <c r="BK356" s="186">
        <f>ROUND(I356*H356,2)</f>
        <v>0</v>
      </c>
      <c r="BL356" s="24" t="s">
        <v>193</v>
      </c>
      <c r="BM356" s="24" t="s">
        <v>592</v>
      </c>
    </row>
    <row r="357" spans="2:65" s="1" customFormat="1" ht="31.5" customHeight="1">
      <c r="B357" s="174"/>
      <c r="C357" s="175" t="s">
        <v>593</v>
      </c>
      <c r="D357" s="175" t="s">
        <v>188</v>
      </c>
      <c r="E357" s="176" t="s">
        <v>594</v>
      </c>
      <c r="F357" s="177" t="s">
        <v>595</v>
      </c>
      <c r="G357" s="178" t="s">
        <v>232</v>
      </c>
      <c r="H357" s="179">
        <v>191.7</v>
      </c>
      <c r="I357" s="180"/>
      <c r="J357" s="181">
        <f>ROUND(I357*H357,2)</f>
        <v>0</v>
      </c>
      <c r="K357" s="177" t="s">
        <v>192</v>
      </c>
      <c r="L357" s="41"/>
      <c r="M357" s="182" t="s">
        <v>5</v>
      </c>
      <c r="N357" s="183" t="s">
        <v>43</v>
      </c>
      <c r="O357" s="42"/>
      <c r="P357" s="184">
        <f>O357*H357</f>
        <v>0</v>
      </c>
      <c r="Q357" s="184">
        <v>1.47E-2</v>
      </c>
      <c r="R357" s="184">
        <f>Q357*H357</f>
        <v>2.8179899999999996</v>
      </c>
      <c r="S357" s="184">
        <v>0</v>
      </c>
      <c r="T357" s="185">
        <f>S357*H357</f>
        <v>0</v>
      </c>
      <c r="AR357" s="24" t="s">
        <v>193</v>
      </c>
      <c r="AT357" s="24" t="s">
        <v>188</v>
      </c>
      <c r="AU357" s="24" t="s">
        <v>82</v>
      </c>
      <c r="AY357" s="24" t="s">
        <v>185</v>
      </c>
      <c r="BE357" s="186">
        <f>IF(N357="základní",J357,0)</f>
        <v>0</v>
      </c>
      <c r="BF357" s="186">
        <f>IF(N357="snížená",J357,0)</f>
        <v>0</v>
      </c>
      <c r="BG357" s="186">
        <f>IF(N357="zákl. přenesená",J357,0)</f>
        <v>0</v>
      </c>
      <c r="BH357" s="186">
        <f>IF(N357="sníž. přenesená",J357,0)</f>
        <v>0</v>
      </c>
      <c r="BI357" s="186">
        <f>IF(N357="nulová",J357,0)</f>
        <v>0</v>
      </c>
      <c r="BJ357" s="24" t="s">
        <v>80</v>
      </c>
      <c r="BK357" s="186">
        <f>ROUND(I357*H357,2)</f>
        <v>0</v>
      </c>
      <c r="BL357" s="24" t="s">
        <v>193</v>
      </c>
      <c r="BM357" s="24" t="s">
        <v>596</v>
      </c>
    </row>
    <row r="358" spans="2:65" s="1" customFormat="1" ht="67.5">
      <c r="B358" s="41"/>
      <c r="D358" s="187" t="s">
        <v>195</v>
      </c>
      <c r="F358" s="188" t="s">
        <v>597</v>
      </c>
      <c r="I358" s="189"/>
      <c r="L358" s="41"/>
      <c r="M358" s="190"/>
      <c r="N358" s="42"/>
      <c r="O358" s="42"/>
      <c r="P358" s="42"/>
      <c r="Q358" s="42"/>
      <c r="R358" s="42"/>
      <c r="S358" s="42"/>
      <c r="T358" s="70"/>
      <c r="AT358" s="24" t="s">
        <v>195</v>
      </c>
      <c r="AU358" s="24" t="s">
        <v>82</v>
      </c>
    </row>
    <row r="359" spans="2:65" s="11" customFormat="1">
      <c r="B359" s="191"/>
      <c r="D359" s="208" t="s">
        <v>197</v>
      </c>
      <c r="E359" s="217" t="s">
        <v>5</v>
      </c>
      <c r="F359" s="218" t="s">
        <v>598</v>
      </c>
      <c r="H359" s="219">
        <v>191.7</v>
      </c>
      <c r="I359" s="195"/>
      <c r="L359" s="191"/>
      <c r="M359" s="196"/>
      <c r="N359" s="197"/>
      <c r="O359" s="197"/>
      <c r="P359" s="197"/>
      <c r="Q359" s="197"/>
      <c r="R359" s="197"/>
      <c r="S359" s="197"/>
      <c r="T359" s="198"/>
      <c r="AT359" s="192" t="s">
        <v>197</v>
      </c>
      <c r="AU359" s="192" t="s">
        <v>82</v>
      </c>
      <c r="AV359" s="11" t="s">
        <v>82</v>
      </c>
      <c r="AW359" s="11" t="s">
        <v>35</v>
      </c>
      <c r="AX359" s="11" t="s">
        <v>80</v>
      </c>
      <c r="AY359" s="192" t="s">
        <v>185</v>
      </c>
    </row>
    <row r="360" spans="2:65" s="1" customFormat="1" ht="31.5" customHeight="1">
      <c r="B360" s="174"/>
      <c r="C360" s="175" t="s">
        <v>599</v>
      </c>
      <c r="D360" s="175" t="s">
        <v>188</v>
      </c>
      <c r="E360" s="176" t="s">
        <v>600</v>
      </c>
      <c r="F360" s="177" t="s">
        <v>601</v>
      </c>
      <c r="G360" s="178" t="s">
        <v>232</v>
      </c>
      <c r="H360" s="179">
        <v>1245.1400000000001</v>
      </c>
      <c r="I360" s="180"/>
      <c r="J360" s="181">
        <f>ROUND(I360*H360,2)</f>
        <v>0</v>
      </c>
      <c r="K360" s="177" t="s">
        <v>192</v>
      </c>
      <c r="L360" s="41"/>
      <c r="M360" s="182" t="s">
        <v>5</v>
      </c>
      <c r="N360" s="183" t="s">
        <v>43</v>
      </c>
      <c r="O360" s="42"/>
      <c r="P360" s="184">
        <f>O360*H360</f>
        <v>0</v>
      </c>
      <c r="Q360" s="184">
        <v>1.7330000000000002E-2</v>
      </c>
      <c r="R360" s="184">
        <f>Q360*H360</f>
        <v>21.578276200000005</v>
      </c>
      <c r="S360" s="184">
        <v>0</v>
      </c>
      <c r="T360" s="185">
        <f>S360*H360</f>
        <v>0</v>
      </c>
      <c r="AR360" s="24" t="s">
        <v>193</v>
      </c>
      <c r="AT360" s="24" t="s">
        <v>188</v>
      </c>
      <c r="AU360" s="24" t="s">
        <v>82</v>
      </c>
      <c r="AY360" s="24" t="s">
        <v>185</v>
      </c>
      <c r="BE360" s="186">
        <f>IF(N360="základní",J360,0)</f>
        <v>0</v>
      </c>
      <c r="BF360" s="186">
        <f>IF(N360="snížená",J360,0)</f>
        <v>0</v>
      </c>
      <c r="BG360" s="186">
        <f>IF(N360="zákl. přenesená",J360,0)</f>
        <v>0</v>
      </c>
      <c r="BH360" s="186">
        <f>IF(N360="sníž. přenesená",J360,0)</f>
        <v>0</v>
      </c>
      <c r="BI360" s="186">
        <f>IF(N360="nulová",J360,0)</f>
        <v>0</v>
      </c>
      <c r="BJ360" s="24" t="s">
        <v>80</v>
      </c>
      <c r="BK360" s="186">
        <f>ROUND(I360*H360,2)</f>
        <v>0</v>
      </c>
      <c r="BL360" s="24" t="s">
        <v>193</v>
      </c>
      <c r="BM360" s="24" t="s">
        <v>602</v>
      </c>
    </row>
    <row r="361" spans="2:65" s="1" customFormat="1" ht="67.5">
      <c r="B361" s="41"/>
      <c r="D361" s="187" t="s">
        <v>195</v>
      </c>
      <c r="F361" s="188" t="s">
        <v>597</v>
      </c>
      <c r="I361" s="189"/>
      <c r="L361" s="41"/>
      <c r="M361" s="190"/>
      <c r="N361" s="42"/>
      <c r="O361" s="42"/>
      <c r="P361" s="42"/>
      <c r="Q361" s="42"/>
      <c r="R361" s="42"/>
      <c r="S361" s="42"/>
      <c r="T361" s="70"/>
      <c r="AT361" s="24" t="s">
        <v>195</v>
      </c>
      <c r="AU361" s="24" t="s">
        <v>82</v>
      </c>
    </row>
    <row r="362" spans="2:65" s="11" customFormat="1">
      <c r="B362" s="191"/>
      <c r="D362" s="187" t="s">
        <v>197</v>
      </c>
      <c r="E362" s="192" t="s">
        <v>5</v>
      </c>
      <c r="F362" s="193" t="s">
        <v>603</v>
      </c>
      <c r="H362" s="194">
        <v>1245.1400000000001</v>
      </c>
      <c r="I362" s="195"/>
      <c r="L362" s="191"/>
      <c r="M362" s="196"/>
      <c r="N362" s="197"/>
      <c r="O362" s="197"/>
      <c r="P362" s="197"/>
      <c r="Q362" s="197"/>
      <c r="R362" s="197"/>
      <c r="S362" s="197"/>
      <c r="T362" s="198"/>
      <c r="AT362" s="192" t="s">
        <v>197</v>
      </c>
      <c r="AU362" s="192" t="s">
        <v>82</v>
      </c>
      <c r="AV362" s="11" t="s">
        <v>82</v>
      </c>
      <c r="AW362" s="11" t="s">
        <v>35</v>
      </c>
      <c r="AX362" s="11" t="s">
        <v>72</v>
      </c>
      <c r="AY362" s="192" t="s">
        <v>185</v>
      </c>
    </row>
    <row r="363" spans="2:65" s="13" customFormat="1">
      <c r="B363" s="207"/>
      <c r="D363" s="208" t="s">
        <v>197</v>
      </c>
      <c r="E363" s="209" t="s">
        <v>5</v>
      </c>
      <c r="F363" s="210" t="s">
        <v>222</v>
      </c>
      <c r="H363" s="211">
        <v>1245.1400000000001</v>
      </c>
      <c r="I363" s="212"/>
      <c r="L363" s="207"/>
      <c r="M363" s="213"/>
      <c r="N363" s="214"/>
      <c r="O363" s="214"/>
      <c r="P363" s="214"/>
      <c r="Q363" s="214"/>
      <c r="R363" s="214"/>
      <c r="S363" s="214"/>
      <c r="T363" s="215"/>
      <c r="AT363" s="216" t="s">
        <v>197</v>
      </c>
      <c r="AU363" s="216" t="s">
        <v>82</v>
      </c>
      <c r="AV363" s="13" t="s">
        <v>193</v>
      </c>
      <c r="AW363" s="13" t="s">
        <v>35</v>
      </c>
      <c r="AX363" s="13" t="s">
        <v>80</v>
      </c>
      <c r="AY363" s="216" t="s">
        <v>185</v>
      </c>
    </row>
    <row r="364" spans="2:65" s="1" customFormat="1" ht="31.5" customHeight="1">
      <c r="B364" s="174"/>
      <c r="C364" s="175" t="s">
        <v>604</v>
      </c>
      <c r="D364" s="175" t="s">
        <v>188</v>
      </c>
      <c r="E364" s="176" t="s">
        <v>605</v>
      </c>
      <c r="F364" s="177" t="s">
        <v>606</v>
      </c>
      <c r="G364" s="178" t="s">
        <v>232</v>
      </c>
      <c r="H364" s="179">
        <v>237</v>
      </c>
      <c r="I364" s="180"/>
      <c r="J364" s="181">
        <f>ROUND(I364*H364,2)</f>
        <v>0</v>
      </c>
      <c r="K364" s="177" t="s">
        <v>192</v>
      </c>
      <c r="L364" s="41"/>
      <c r="M364" s="182" t="s">
        <v>5</v>
      </c>
      <c r="N364" s="183" t="s">
        <v>43</v>
      </c>
      <c r="O364" s="42"/>
      <c r="P364" s="184">
        <f>O364*H364</f>
        <v>0</v>
      </c>
      <c r="Q364" s="184">
        <v>2.4000000000000001E-4</v>
      </c>
      <c r="R364" s="184">
        <f>Q364*H364</f>
        <v>5.688E-2</v>
      </c>
      <c r="S364" s="184">
        <v>0</v>
      </c>
      <c r="T364" s="185">
        <f>S364*H364</f>
        <v>0</v>
      </c>
      <c r="AR364" s="24" t="s">
        <v>193</v>
      </c>
      <c r="AT364" s="24" t="s">
        <v>188</v>
      </c>
      <c r="AU364" s="24" t="s">
        <v>82</v>
      </c>
      <c r="AY364" s="24" t="s">
        <v>185</v>
      </c>
      <c r="BE364" s="186">
        <f>IF(N364="základní",J364,0)</f>
        <v>0</v>
      </c>
      <c r="BF364" s="186">
        <f>IF(N364="snížená",J364,0)</f>
        <v>0</v>
      </c>
      <c r="BG364" s="186">
        <f>IF(N364="zákl. přenesená",J364,0)</f>
        <v>0</v>
      </c>
      <c r="BH364" s="186">
        <f>IF(N364="sníž. přenesená",J364,0)</f>
        <v>0</v>
      </c>
      <c r="BI364" s="186">
        <f>IF(N364="nulová",J364,0)</f>
        <v>0</v>
      </c>
      <c r="BJ364" s="24" t="s">
        <v>80</v>
      </c>
      <c r="BK364" s="186">
        <f>ROUND(I364*H364,2)</f>
        <v>0</v>
      </c>
      <c r="BL364" s="24" t="s">
        <v>193</v>
      </c>
      <c r="BM364" s="24" t="s">
        <v>607</v>
      </c>
    </row>
    <row r="365" spans="2:65" s="1" customFormat="1" ht="54">
      <c r="B365" s="41"/>
      <c r="D365" s="187" t="s">
        <v>195</v>
      </c>
      <c r="F365" s="188" t="s">
        <v>608</v>
      </c>
      <c r="I365" s="189"/>
      <c r="L365" s="41"/>
      <c r="M365" s="190"/>
      <c r="N365" s="42"/>
      <c r="O365" s="42"/>
      <c r="P365" s="42"/>
      <c r="Q365" s="42"/>
      <c r="R365" s="42"/>
      <c r="S365" s="42"/>
      <c r="T365" s="70"/>
      <c r="AT365" s="24" t="s">
        <v>195</v>
      </c>
      <c r="AU365" s="24" t="s">
        <v>82</v>
      </c>
    </row>
    <row r="366" spans="2:65" s="11" customFormat="1">
      <c r="B366" s="191"/>
      <c r="D366" s="187" t="s">
        <v>197</v>
      </c>
      <c r="E366" s="192" t="s">
        <v>5</v>
      </c>
      <c r="F366" s="193" t="s">
        <v>609</v>
      </c>
      <c r="H366" s="194">
        <v>110</v>
      </c>
      <c r="I366" s="195"/>
      <c r="L366" s="191"/>
      <c r="M366" s="196"/>
      <c r="N366" s="197"/>
      <c r="O366" s="197"/>
      <c r="P366" s="197"/>
      <c r="Q366" s="197"/>
      <c r="R366" s="197"/>
      <c r="S366" s="197"/>
      <c r="T366" s="198"/>
      <c r="AT366" s="192" t="s">
        <v>197</v>
      </c>
      <c r="AU366" s="192" t="s">
        <v>82</v>
      </c>
      <c r="AV366" s="11" t="s">
        <v>82</v>
      </c>
      <c r="AW366" s="11" t="s">
        <v>35</v>
      </c>
      <c r="AX366" s="11" t="s">
        <v>72</v>
      </c>
      <c r="AY366" s="192" t="s">
        <v>185</v>
      </c>
    </row>
    <row r="367" spans="2:65" s="11" customFormat="1">
      <c r="B367" s="191"/>
      <c r="D367" s="187" t="s">
        <v>197</v>
      </c>
      <c r="E367" s="192" t="s">
        <v>5</v>
      </c>
      <c r="F367" s="193" t="s">
        <v>610</v>
      </c>
      <c r="H367" s="194">
        <v>61</v>
      </c>
      <c r="I367" s="195"/>
      <c r="L367" s="191"/>
      <c r="M367" s="196"/>
      <c r="N367" s="197"/>
      <c r="O367" s="197"/>
      <c r="P367" s="197"/>
      <c r="Q367" s="197"/>
      <c r="R367" s="197"/>
      <c r="S367" s="197"/>
      <c r="T367" s="198"/>
      <c r="AT367" s="192" t="s">
        <v>197</v>
      </c>
      <c r="AU367" s="192" t="s">
        <v>82</v>
      </c>
      <c r="AV367" s="11" t="s">
        <v>82</v>
      </c>
      <c r="AW367" s="11" t="s">
        <v>35</v>
      </c>
      <c r="AX367" s="11" t="s">
        <v>72</v>
      </c>
      <c r="AY367" s="192" t="s">
        <v>185</v>
      </c>
    </row>
    <row r="368" spans="2:65" s="11" customFormat="1">
      <c r="B368" s="191"/>
      <c r="D368" s="187" t="s">
        <v>197</v>
      </c>
      <c r="E368" s="192" t="s">
        <v>5</v>
      </c>
      <c r="F368" s="193" t="s">
        <v>611</v>
      </c>
      <c r="H368" s="194">
        <v>66</v>
      </c>
      <c r="I368" s="195"/>
      <c r="L368" s="191"/>
      <c r="M368" s="196"/>
      <c r="N368" s="197"/>
      <c r="O368" s="197"/>
      <c r="P368" s="197"/>
      <c r="Q368" s="197"/>
      <c r="R368" s="197"/>
      <c r="S368" s="197"/>
      <c r="T368" s="198"/>
      <c r="AT368" s="192" t="s">
        <v>197</v>
      </c>
      <c r="AU368" s="192" t="s">
        <v>82</v>
      </c>
      <c r="AV368" s="11" t="s">
        <v>82</v>
      </c>
      <c r="AW368" s="11" t="s">
        <v>35</v>
      </c>
      <c r="AX368" s="11" t="s">
        <v>72</v>
      </c>
      <c r="AY368" s="192" t="s">
        <v>185</v>
      </c>
    </row>
    <row r="369" spans="2:65" s="13" customFormat="1">
      <c r="B369" s="207"/>
      <c r="D369" s="208" t="s">
        <v>197</v>
      </c>
      <c r="E369" s="209" t="s">
        <v>5</v>
      </c>
      <c r="F369" s="210" t="s">
        <v>222</v>
      </c>
      <c r="H369" s="211">
        <v>237</v>
      </c>
      <c r="I369" s="212"/>
      <c r="L369" s="207"/>
      <c r="M369" s="213"/>
      <c r="N369" s="214"/>
      <c r="O369" s="214"/>
      <c r="P369" s="214"/>
      <c r="Q369" s="214"/>
      <c r="R369" s="214"/>
      <c r="S369" s="214"/>
      <c r="T369" s="215"/>
      <c r="AT369" s="216" t="s">
        <v>197</v>
      </c>
      <c r="AU369" s="216" t="s">
        <v>82</v>
      </c>
      <c r="AV369" s="13" t="s">
        <v>193</v>
      </c>
      <c r="AW369" s="13" t="s">
        <v>35</v>
      </c>
      <c r="AX369" s="13" t="s">
        <v>80</v>
      </c>
      <c r="AY369" s="216" t="s">
        <v>185</v>
      </c>
    </row>
    <row r="370" spans="2:65" s="1" customFormat="1" ht="31.5" customHeight="1">
      <c r="B370" s="174"/>
      <c r="C370" s="175" t="s">
        <v>612</v>
      </c>
      <c r="D370" s="175" t="s">
        <v>188</v>
      </c>
      <c r="E370" s="176" t="s">
        <v>613</v>
      </c>
      <c r="F370" s="177" t="s">
        <v>614</v>
      </c>
      <c r="G370" s="178" t="s">
        <v>376</v>
      </c>
      <c r="H370" s="179">
        <v>618</v>
      </c>
      <c r="I370" s="180"/>
      <c r="J370" s="181">
        <f>ROUND(I370*H370,2)</f>
        <v>0</v>
      </c>
      <c r="K370" s="177" t="s">
        <v>192</v>
      </c>
      <c r="L370" s="41"/>
      <c r="M370" s="182" t="s">
        <v>5</v>
      </c>
      <c r="N370" s="183" t="s">
        <v>43</v>
      </c>
      <c r="O370" s="42"/>
      <c r="P370" s="184">
        <f>O370*H370</f>
        <v>0</v>
      </c>
      <c r="Q370" s="184">
        <v>0</v>
      </c>
      <c r="R370" s="184">
        <f>Q370*H370</f>
        <v>0</v>
      </c>
      <c r="S370" s="184">
        <v>0</v>
      </c>
      <c r="T370" s="185">
        <f>S370*H370</f>
        <v>0</v>
      </c>
      <c r="AR370" s="24" t="s">
        <v>193</v>
      </c>
      <c r="AT370" s="24" t="s">
        <v>188</v>
      </c>
      <c r="AU370" s="24" t="s">
        <v>82</v>
      </c>
      <c r="AY370" s="24" t="s">
        <v>185</v>
      </c>
      <c r="BE370" s="186">
        <f>IF(N370="základní",J370,0)</f>
        <v>0</v>
      </c>
      <c r="BF370" s="186">
        <f>IF(N370="snížená",J370,0)</f>
        <v>0</v>
      </c>
      <c r="BG370" s="186">
        <f>IF(N370="zákl. přenesená",J370,0)</f>
        <v>0</v>
      </c>
      <c r="BH370" s="186">
        <f>IF(N370="sníž. přenesená",J370,0)</f>
        <v>0</v>
      </c>
      <c r="BI370" s="186">
        <f>IF(N370="nulová",J370,0)</f>
        <v>0</v>
      </c>
      <c r="BJ370" s="24" t="s">
        <v>80</v>
      </c>
      <c r="BK370" s="186">
        <f>ROUND(I370*H370,2)</f>
        <v>0</v>
      </c>
      <c r="BL370" s="24" t="s">
        <v>193</v>
      </c>
      <c r="BM370" s="24" t="s">
        <v>615</v>
      </c>
    </row>
    <row r="371" spans="2:65" s="1" customFormat="1" ht="54">
      <c r="B371" s="41"/>
      <c r="D371" s="187" t="s">
        <v>195</v>
      </c>
      <c r="F371" s="188" t="s">
        <v>608</v>
      </c>
      <c r="I371" s="189"/>
      <c r="L371" s="41"/>
      <c r="M371" s="190"/>
      <c r="N371" s="42"/>
      <c r="O371" s="42"/>
      <c r="P371" s="42"/>
      <c r="Q371" s="42"/>
      <c r="R371" s="42"/>
      <c r="S371" s="42"/>
      <c r="T371" s="70"/>
      <c r="AT371" s="24" t="s">
        <v>195</v>
      </c>
      <c r="AU371" s="24" t="s">
        <v>82</v>
      </c>
    </row>
    <row r="372" spans="2:65" s="11" customFormat="1">
      <c r="B372" s="191"/>
      <c r="D372" s="187" t="s">
        <v>197</v>
      </c>
      <c r="E372" s="192" t="s">
        <v>5</v>
      </c>
      <c r="F372" s="193" t="s">
        <v>616</v>
      </c>
      <c r="H372" s="194">
        <v>510</v>
      </c>
      <c r="I372" s="195"/>
      <c r="L372" s="191"/>
      <c r="M372" s="196"/>
      <c r="N372" s="197"/>
      <c r="O372" s="197"/>
      <c r="P372" s="197"/>
      <c r="Q372" s="197"/>
      <c r="R372" s="197"/>
      <c r="S372" s="197"/>
      <c r="T372" s="198"/>
      <c r="AT372" s="192" t="s">
        <v>197</v>
      </c>
      <c r="AU372" s="192" t="s">
        <v>82</v>
      </c>
      <c r="AV372" s="11" t="s">
        <v>82</v>
      </c>
      <c r="AW372" s="11" t="s">
        <v>35</v>
      </c>
      <c r="AX372" s="11" t="s">
        <v>72</v>
      </c>
      <c r="AY372" s="192" t="s">
        <v>185</v>
      </c>
    </row>
    <row r="373" spans="2:65" s="11" customFormat="1">
      <c r="B373" s="191"/>
      <c r="D373" s="187" t="s">
        <v>197</v>
      </c>
      <c r="E373" s="192" t="s">
        <v>5</v>
      </c>
      <c r="F373" s="193" t="s">
        <v>617</v>
      </c>
      <c r="H373" s="194">
        <v>108</v>
      </c>
      <c r="I373" s="195"/>
      <c r="L373" s="191"/>
      <c r="M373" s="196"/>
      <c r="N373" s="197"/>
      <c r="O373" s="197"/>
      <c r="P373" s="197"/>
      <c r="Q373" s="197"/>
      <c r="R373" s="197"/>
      <c r="S373" s="197"/>
      <c r="T373" s="198"/>
      <c r="AT373" s="192" t="s">
        <v>197</v>
      </c>
      <c r="AU373" s="192" t="s">
        <v>82</v>
      </c>
      <c r="AV373" s="11" t="s">
        <v>82</v>
      </c>
      <c r="AW373" s="11" t="s">
        <v>35</v>
      </c>
      <c r="AX373" s="11" t="s">
        <v>72</v>
      </c>
      <c r="AY373" s="192" t="s">
        <v>185</v>
      </c>
    </row>
    <row r="374" spans="2:65" s="13" customFormat="1">
      <c r="B374" s="207"/>
      <c r="D374" s="208" t="s">
        <v>197</v>
      </c>
      <c r="E374" s="209" t="s">
        <v>5</v>
      </c>
      <c r="F374" s="210" t="s">
        <v>222</v>
      </c>
      <c r="H374" s="211">
        <v>618</v>
      </c>
      <c r="I374" s="212"/>
      <c r="L374" s="207"/>
      <c r="M374" s="213"/>
      <c r="N374" s="214"/>
      <c r="O374" s="214"/>
      <c r="P374" s="214"/>
      <c r="Q374" s="214"/>
      <c r="R374" s="214"/>
      <c r="S374" s="214"/>
      <c r="T374" s="215"/>
      <c r="AT374" s="216" t="s">
        <v>197</v>
      </c>
      <c r="AU374" s="216" t="s">
        <v>82</v>
      </c>
      <c r="AV374" s="13" t="s">
        <v>193</v>
      </c>
      <c r="AW374" s="13" t="s">
        <v>35</v>
      </c>
      <c r="AX374" s="13" t="s">
        <v>80</v>
      </c>
      <c r="AY374" s="216" t="s">
        <v>185</v>
      </c>
    </row>
    <row r="375" spans="2:65" s="1" customFormat="1" ht="31.5" customHeight="1">
      <c r="B375" s="174"/>
      <c r="C375" s="175" t="s">
        <v>618</v>
      </c>
      <c r="D375" s="175" t="s">
        <v>188</v>
      </c>
      <c r="E375" s="176" t="s">
        <v>619</v>
      </c>
      <c r="F375" s="177" t="s">
        <v>620</v>
      </c>
      <c r="G375" s="178" t="s">
        <v>232</v>
      </c>
      <c r="H375" s="179">
        <v>460.58</v>
      </c>
      <c r="I375" s="180"/>
      <c r="J375" s="181">
        <f>ROUND(I375*H375,2)</f>
        <v>0</v>
      </c>
      <c r="K375" s="177" t="s">
        <v>192</v>
      </c>
      <c r="L375" s="41"/>
      <c r="M375" s="182" t="s">
        <v>5</v>
      </c>
      <c r="N375" s="183" t="s">
        <v>43</v>
      </c>
      <c r="O375" s="42"/>
      <c r="P375" s="184">
        <f>O375*H375</f>
        <v>0</v>
      </c>
      <c r="Q375" s="184">
        <v>4.7800000000000004E-3</v>
      </c>
      <c r="R375" s="184">
        <f>Q375*H375</f>
        <v>2.2015724000000003</v>
      </c>
      <c r="S375" s="184">
        <v>0</v>
      </c>
      <c r="T375" s="185">
        <f>S375*H375</f>
        <v>0</v>
      </c>
      <c r="AR375" s="24" t="s">
        <v>193</v>
      </c>
      <c r="AT375" s="24" t="s">
        <v>188</v>
      </c>
      <c r="AU375" s="24" t="s">
        <v>82</v>
      </c>
      <c r="AY375" s="24" t="s">
        <v>185</v>
      </c>
      <c r="BE375" s="186">
        <f>IF(N375="základní",J375,0)</f>
        <v>0</v>
      </c>
      <c r="BF375" s="186">
        <f>IF(N375="snížená",J375,0)</f>
        <v>0</v>
      </c>
      <c r="BG375" s="186">
        <f>IF(N375="zákl. přenesená",J375,0)</f>
        <v>0</v>
      </c>
      <c r="BH375" s="186">
        <f>IF(N375="sníž. přenesená",J375,0)</f>
        <v>0</v>
      </c>
      <c r="BI375" s="186">
        <f>IF(N375="nulová",J375,0)</f>
        <v>0</v>
      </c>
      <c r="BJ375" s="24" t="s">
        <v>80</v>
      </c>
      <c r="BK375" s="186">
        <f>ROUND(I375*H375,2)</f>
        <v>0</v>
      </c>
      <c r="BL375" s="24" t="s">
        <v>193</v>
      </c>
      <c r="BM375" s="24" t="s">
        <v>621</v>
      </c>
    </row>
    <row r="376" spans="2:65" s="12" customFormat="1">
      <c r="B376" s="199"/>
      <c r="D376" s="187" t="s">
        <v>197</v>
      </c>
      <c r="E376" s="200" t="s">
        <v>5</v>
      </c>
      <c r="F376" s="201" t="s">
        <v>622</v>
      </c>
      <c r="H376" s="202" t="s">
        <v>5</v>
      </c>
      <c r="I376" s="203"/>
      <c r="L376" s="199"/>
      <c r="M376" s="204"/>
      <c r="N376" s="205"/>
      <c r="O376" s="205"/>
      <c r="P376" s="205"/>
      <c r="Q376" s="205"/>
      <c r="R376" s="205"/>
      <c r="S376" s="205"/>
      <c r="T376" s="206"/>
      <c r="AT376" s="202" t="s">
        <v>197</v>
      </c>
      <c r="AU376" s="202" t="s">
        <v>82</v>
      </c>
      <c r="AV376" s="12" t="s">
        <v>80</v>
      </c>
      <c r="AW376" s="12" t="s">
        <v>35</v>
      </c>
      <c r="AX376" s="12" t="s">
        <v>72</v>
      </c>
      <c r="AY376" s="202" t="s">
        <v>185</v>
      </c>
    </row>
    <row r="377" spans="2:65" s="11" customFormat="1">
      <c r="B377" s="191"/>
      <c r="D377" s="187" t="s">
        <v>197</v>
      </c>
      <c r="E377" s="192" t="s">
        <v>5</v>
      </c>
      <c r="F377" s="193" t="s">
        <v>623</v>
      </c>
      <c r="H377" s="194">
        <v>61.95</v>
      </c>
      <c r="I377" s="195"/>
      <c r="L377" s="191"/>
      <c r="M377" s="196"/>
      <c r="N377" s="197"/>
      <c r="O377" s="197"/>
      <c r="P377" s="197"/>
      <c r="Q377" s="197"/>
      <c r="R377" s="197"/>
      <c r="S377" s="197"/>
      <c r="T377" s="198"/>
      <c r="AT377" s="192" t="s">
        <v>197</v>
      </c>
      <c r="AU377" s="192" t="s">
        <v>82</v>
      </c>
      <c r="AV377" s="11" t="s">
        <v>82</v>
      </c>
      <c r="AW377" s="11" t="s">
        <v>35</v>
      </c>
      <c r="AX377" s="11" t="s">
        <v>72</v>
      </c>
      <c r="AY377" s="192" t="s">
        <v>185</v>
      </c>
    </row>
    <row r="378" spans="2:65" s="11" customFormat="1">
      <c r="B378" s="191"/>
      <c r="D378" s="187" t="s">
        <v>197</v>
      </c>
      <c r="E378" s="192" t="s">
        <v>5</v>
      </c>
      <c r="F378" s="193" t="s">
        <v>624</v>
      </c>
      <c r="H378" s="194">
        <v>76.03</v>
      </c>
      <c r="I378" s="195"/>
      <c r="L378" s="191"/>
      <c r="M378" s="196"/>
      <c r="N378" s="197"/>
      <c r="O378" s="197"/>
      <c r="P378" s="197"/>
      <c r="Q378" s="197"/>
      <c r="R378" s="197"/>
      <c r="S378" s="197"/>
      <c r="T378" s="198"/>
      <c r="AT378" s="192" t="s">
        <v>197</v>
      </c>
      <c r="AU378" s="192" t="s">
        <v>82</v>
      </c>
      <c r="AV378" s="11" t="s">
        <v>82</v>
      </c>
      <c r="AW378" s="11" t="s">
        <v>35</v>
      </c>
      <c r="AX378" s="11" t="s">
        <v>72</v>
      </c>
      <c r="AY378" s="192" t="s">
        <v>185</v>
      </c>
    </row>
    <row r="379" spans="2:65" s="11" customFormat="1">
      <c r="B379" s="191"/>
      <c r="D379" s="187" t="s">
        <v>197</v>
      </c>
      <c r="E379" s="192" t="s">
        <v>5</v>
      </c>
      <c r="F379" s="193" t="s">
        <v>625</v>
      </c>
      <c r="H379" s="194">
        <v>92.2</v>
      </c>
      <c r="I379" s="195"/>
      <c r="L379" s="191"/>
      <c r="M379" s="196"/>
      <c r="N379" s="197"/>
      <c r="O379" s="197"/>
      <c r="P379" s="197"/>
      <c r="Q379" s="197"/>
      <c r="R379" s="197"/>
      <c r="S379" s="197"/>
      <c r="T379" s="198"/>
      <c r="AT379" s="192" t="s">
        <v>197</v>
      </c>
      <c r="AU379" s="192" t="s">
        <v>82</v>
      </c>
      <c r="AV379" s="11" t="s">
        <v>82</v>
      </c>
      <c r="AW379" s="11" t="s">
        <v>35</v>
      </c>
      <c r="AX379" s="11" t="s">
        <v>72</v>
      </c>
      <c r="AY379" s="192" t="s">
        <v>185</v>
      </c>
    </row>
    <row r="380" spans="2:65" s="11" customFormat="1">
      <c r="B380" s="191"/>
      <c r="D380" s="187" t="s">
        <v>197</v>
      </c>
      <c r="E380" s="192" t="s">
        <v>5</v>
      </c>
      <c r="F380" s="193" t="s">
        <v>626</v>
      </c>
      <c r="H380" s="194">
        <v>22.5</v>
      </c>
      <c r="I380" s="195"/>
      <c r="L380" s="191"/>
      <c r="M380" s="196"/>
      <c r="N380" s="197"/>
      <c r="O380" s="197"/>
      <c r="P380" s="197"/>
      <c r="Q380" s="197"/>
      <c r="R380" s="197"/>
      <c r="S380" s="197"/>
      <c r="T380" s="198"/>
      <c r="AT380" s="192" t="s">
        <v>197</v>
      </c>
      <c r="AU380" s="192" t="s">
        <v>82</v>
      </c>
      <c r="AV380" s="11" t="s">
        <v>82</v>
      </c>
      <c r="AW380" s="11" t="s">
        <v>35</v>
      </c>
      <c r="AX380" s="11" t="s">
        <v>72</v>
      </c>
      <c r="AY380" s="192" t="s">
        <v>185</v>
      </c>
    </row>
    <row r="381" spans="2:65" s="12" customFormat="1">
      <c r="B381" s="199"/>
      <c r="D381" s="187" t="s">
        <v>197</v>
      </c>
      <c r="E381" s="200" t="s">
        <v>5</v>
      </c>
      <c r="F381" s="201" t="s">
        <v>627</v>
      </c>
      <c r="H381" s="202" t="s">
        <v>5</v>
      </c>
      <c r="I381" s="203"/>
      <c r="L381" s="199"/>
      <c r="M381" s="204"/>
      <c r="N381" s="205"/>
      <c r="O381" s="205"/>
      <c r="P381" s="205"/>
      <c r="Q381" s="205"/>
      <c r="R381" s="205"/>
      <c r="S381" s="205"/>
      <c r="T381" s="206"/>
      <c r="AT381" s="202" t="s">
        <v>197</v>
      </c>
      <c r="AU381" s="202" t="s">
        <v>82</v>
      </c>
      <c r="AV381" s="12" t="s">
        <v>80</v>
      </c>
      <c r="AW381" s="12" t="s">
        <v>35</v>
      </c>
      <c r="AX381" s="12" t="s">
        <v>72</v>
      </c>
      <c r="AY381" s="202" t="s">
        <v>185</v>
      </c>
    </row>
    <row r="382" spans="2:65" s="11" customFormat="1">
      <c r="B382" s="191"/>
      <c r="D382" s="187" t="s">
        <v>197</v>
      </c>
      <c r="E382" s="192" t="s">
        <v>5</v>
      </c>
      <c r="F382" s="193" t="s">
        <v>628</v>
      </c>
      <c r="H382" s="194">
        <v>7.56</v>
      </c>
      <c r="I382" s="195"/>
      <c r="L382" s="191"/>
      <c r="M382" s="196"/>
      <c r="N382" s="197"/>
      <c r="O382" s="197"/>
      <c r="P382" s="197"/>
      <c r="Q382" s="197"/>
      <c r="R382" s="197"/>
      <c r="S382" s="197"/>
      <c r="T382" s="198"/>
      <c r="AT382" s="192" t="s">
        <v>197</v>
      </c>
      <c r="AU382" s="192" t="s">
        <v>82</v>
      </c>
      <c r="AV382" s="11" t="s">
        <v>82</v>
      </c>
      <c r="AW382" s="11" t="s">
        <v>35</v>
      </c>
      <c r="AX382" s="11" t="s">
        <v>72</v>
      </c>
      <c r="AY382" s="192" t="s">
        <v>185</v>
      </c>
    </row>
    <row r="383" spans="2:65" s="11" customFormat="1">
      <c r="B383" s="191"/>
      <c r="D383" s="187" t="s">
        <v>197</v>
      </c>
      <c r="E383" s="192" t="s">
        <v>5</v>
      </c>
      <c r="F383" s="193" t="s">
        <v>629</v>
      </c>
      <c r="H383" s="194">
        <v>7.4</v>
      </c>
      <c r="I383" s="195"/>
      <c r="L383" s="191"/>
      <c r="M383" s="196"/>
      <c r="N383" s="197"/>
      <c r="O383" s="197"/>
      <c r="P383" s="197"/>
      <c r="Q383" s="197"/>
      <c r="R383" s="197"/>
      <c r="S383" s="197"/>
      <c r="T383" s="198"/>
      <c r="AT383" s="192" t="s">
        <v>197</v>
      </c>
      <c r="AU383" s="192" t="s">
        <v>82</v>
      </c>
      <c r="AV383" s="11" t="s">
        <v>82</v>
      </c>
      <c r="AW383" s="11" t="s">
        <v>35</v>
      </c>
      <c r="AX383" s="11" t="s">
        <v>72</v>
      </c>
      <c r="AY383" s="192" t="s">
        <v>185</v>
      </c>
    </row>
    <row r="384" spans="2:65" s="11" customFormat="1">
      <c r="B384" s="191"/>
      <c r="D384" s="187" t="s">
        <v>197</v>
      </c>
      <c r="E384" s="192" t="s">
        <v>5</v>
      </c>
      <c r="F384" s="193" t="s">
        <v>630</v>
      </c>
      <c r="H384" s="194">
        <v>7.9</v>
      </c>
      <c r="I384" s="195"/>
      <c r="L384" s="191"/>
      <c r="M384" s="196"/>
      <c r="N384" s="197"/>
      <c r="O384" s="197"/>
      <c r="P384" s="197"/>
      <c r="Q384" s="197"/>
      <c r="R384" s="197"/>
      <c r="S384" s="197"/>
      <c r="T384" s="198"/>
      <c r="AT384" s="192" t="s">
        <v>197</v>
      </c>
      <c r="AU384" s="192" t="s">
        <v>82</v>
      </c>
      <c r="AV384" s="11" t="s">
        <v>82</v>
      </c>
      <c r="AW384" s="11" t="s">
        <v>35</v>
      </c>
      <c r="AX384" s="11" t="s">
        <v>72</v>
      </c>
      <c r="AY384" s="192" t="s">
        <v>185</v>
      </c>
    </row>
    <row r="385" spans="2:65" s="12" customFormat="1">
      <c r="B385" s="199"/>
      <c r="D385" s="187" t="s">
        <v>197</v>
      </c>
      <c r="E385" s="200" t="s">
        <v>5</v>
      </c>
      <c r="F385" s="201" t="s">
        <v>631</v>
      </c>
      <c r="H385" s="202" t="s">
        <v>5</v>
      </c>
      <c r="I385" s="203"/>
      <c r="L385" s="199"/>
      <c r="M385" s="204"/>
      <c r="N385" s="205"/>
      <c r="O385" s="205"/>
      <c r="P385" s="205"/>
      <c r="Q385" s="205"/>
      <c r="R385" s="205"/>
      <c r="S385" s="205"/>
      <c r="T385" s="206"/>
      <c r="AT385" s="202" t="s">
        <v>197</v>
      </c>
      <c r="AU385" s="202" t="s">
        <v>82</v>
      </c>
      <c r="AV385" s="12" t="s">
        <v>80</v>
      </c>
      <c r="AW385" s="12" t="s">
        <v>35</v>
      </c>
      <c r="AX385" s="12" t="s">
        <v>72</v>
      </c>
      <c r="AY385" s="202" t="s">
        <v>185</v>
      </c>
    </row>
    <row r="386" spans="2:65" s="11" customFormat="1">
      <c r="B386" s="191"/>
      <c r="D386" s="187" t="s">
        <v>197</v>
      </c>
      <c r="E386" s="192" t="s">
        <v>5</v>
      </c>
      <c r="F386" s="193" t="s">
        <v>632</v>
      </c>
      <c r="H386" s="194">
        <v>44.3</v>
      </c>
      <c r="I386" s="195"/>
      <c r="L386" s="191"/>
      <c r="M386" s="196"/>
      <c r="N386" s="197"/>
      <c r="O386" s="197"/>
      <c r="P386" s="197"/>
      <c r="Q386" s="197"/>
      <c r="R386" s="197"/>
      <c r="S386" s="197"/>
      <c r="T386" s="198"/>
      <c r="AT386" s="192" t="s">
        <v>197</v>
      </c>
      <c r="AU386" s="192" t="s">
        <v>82</v>
      </c>
      <c r="AV386" s="11" t="s">
        <v>82</v>
      </c>
      <c r="AW386" s="11" t="s">
        <v>35</v>
      </c>
      <c r="AX386" s="11" t="s">
        <v>72</v>
      </c>
      <c r="AY386" s="192" t="s">
        <v>185</v>
      </c>
    </row>
    <row r="387" spans="2:65" s="11" customFormat="1">
      <c r="B387" s="191"/>
      <c r="D387" s="187" t="s">
        <v>197</v>
      </c>
      <c r="E387" s="192" t="s">
        <v>5</v>
      </c>
      <c r="F387" s="193" t="s">
        <v>633</v>
      </c>
      <c r="H387" s="194">
        <v>45.28</v>
      </c>
      <c r="I387" s="195"/>
      <c r="L387" s="191"/>
      <c r="M387" s="196"/>
      <c r="N387" s="197"/>
      <c r="O387" s="197"/>
      <c r="P387" s="197"/>
      <c r="Q387" s="197"/>
      <c r="R387" s="197"/>
      <c r="S387" s="197"/>
      <c r="T387" s="198"/>
      <c r="AT387" s="192" t="s">
        <v>197</v>
      </c>
      <c r="AU387" s="192" t="s">
        <v>82</v>
      </c>
      <c r="AV387" s="11" t="s">
        <v>82</v>
      </c>
      <c r="AW387" s="11" t="s">
        <v>35</v>
      </c>
      <c r="AX387" s="11" t="s">
        <v>72</v>
      </c>
      <c r="AY387" s="192" t="s">
        <v>185</v>
      </c>
    </row>
    <row r="388" spans="2:65" s="11" customFormat="1">
      <c r="B388" s="191"/>
      <c r="D388" s="187" t="s">
        <v>197</v>
      </c>
      <c r="E388" s="192" t="s">
        <v>5</v>
      </c>
      <c r="F388" s="193" t="s">
        <v>634</v>
      </c>
      <c r="H388" s="194">
        <v>33.1</v>
      </c>
      <c r="I388" s="195"/>
      <c r="L388" s="191"/>
      <c r="M388" s="196"/>
      <c r="N388" s="197"/>
      <c r="O388" s="197"/>
      <c r="P388" s="197"/>
      <c r="Q388" s="197"/>
      <c r="R388" s="197"/>
      <c r="S388" s="197"/>
      <c r="T388" s="198"/>
      <c r="AT388" s="192" t="s">
        <v>197</v>
      </c>
      <c r="AU388" s="192" t="s">
        <v>82</v>
      </c>
      <c r="AV388" s="11" t="s">
        <v>82</v>
      </c>
      <c r="AW388" s="11" t="s">
        <v>35</v>
      </c>
      <c r="AX388" s="11" t="s">
        <v>72</v>
      </c>
      <c r="AY388" s="192" t="s">
        <v>185</v>
      </c>
    </row>
    <row r="389" spans="2:65" s="11" customFormat="1">
      <c r="B389" s="191"/>
      <c r="D389" s="187" t="s">
        <v>197</v>
      </c>
      <c r="E389" s="192" t="s">
        <v>5</v>
      </c>
      <c r="F389" s="193" t="s">
        <v>635</v>
      </c>
      <c r="H389" s="194">
        <v>11.35</v>
      </c>
      <c r="I389" s="195"/>
      <c r="L389" s="191"/>
      <c r="M389" s="196"/>
      <c r="N389" s="197"/>
      <c r="O389" s="197"/>
      <c r="P389" s="197"/>
      <c r="Q389" s="197"/>
      <c r="R389" s="197"/>
      <c r="S389" s="197"/>
      <c r="T389" s="198"/>
      <c r="AT389" s="192" t="s">
        <v>197</v>
      </c>
      <c r="AU389" s="192" t="s">
        <v>82</v>
      </c>
      <c r="AV389" s="11" t="s">
        <v>82</v>
      </c>
      <c r="AW389" s="11" t="s">
        <v>35</v>
      </c>
      <c r="AX389" s="11" t="s">
        <v>72</v>
      </c>
      <c r="AY389" s="192" t="s">
        <v>185</v>
      </c>
    </row>
    <row r="390" spans="2:65" s="11" customFormat="1">
      <c r="B390" s="191"/>
      <c r="D390" s="187" t="s">
        <v>197</v>
      </c>
      <c r="E390" s="192" t="s">
        <v>5</v>
      </c>
      <c r="F390" s="193" t="s">
        <v>636</v>
      </c>
      <c r="H390" s="194">
        <v>45.26</v>
      </c>
      <c r="I390" s="195"/>
      <c r="L390" s="191"/>
      <c r="M390" s="196"/>
      <c r="N390" s="197"/>
      <c r="O390" s="197"/>
      <c r="P390" s="197"/>
      <c r="Q390" s="197"/>
      <c r="R390" s="197"/>
      <c r="S390" s="197"/>
      <c r="T390" s="198"/>
      <c r="AT390" s="192" t="s">
        <v>197</v>
      </c>
      <c r="AU390" s="192" t="s">
        <v>82</v>
      </c>
      <c r="AV390" s="11" t="s">
        <v>82</v>
      </c>
      <c r="AW390" s="11" t="s">
        <v>35</v>
      </c>
      <c r="AX390" s="11" t="s">
        <v>72</v>
      </c>
      <c r="AY390" s="192" t="s">
        <v>185</v>
      </c>
    </row>
    <row r="391" spans="2:65" s="12" customFormat="1">
      <c r="B391" s="199"/>
      <c r="D391" s="187" t="s">
        <v>197</v>
      </c>
      <c r="E391" s="200" t="s">
        <v>5</v>
      </c>
      <c r="F391" s="201" t="s">
        <v>637</v>
      </c>
      <c r="H391" s="202" t="s">
        <v>5</v>
      </c>
      <c r="I391" s="203"/>
      <c r="L391" s="199"/>
      <c r="M391" s="204"/>
      <c r="N391" s="205"/>
      <c r="O391" s="205"/>
      <c r="P391" s="205"/>
      <c r="Q391" s="205"/>
      <c r="R391" s="205"/>
      <c r="S391" s="205"/>
      <c r="T391" s="206"/>
      <c r="AT391" s="202" t="s">
        <v>197</v>
      </c>
      <c r="AU391" s="202" t="s">
        <v>82</v>
      </c>
      <c r="AV391" s="12" t="s">
        <v>80</v>
      </c>
      <c r="AW391" s="12" t="s">
        <v>35</v>
      </c>
      <c r="AX391" s="12" t="s">
        <v>72</v>
      </c>
      <c r="AY391" s="202" t="s">
        <v>185</v>
      </c>
    </row>
    <row r="392" spans="2:65" s="11" customFormat="1">
      <c r="B392" s="191"/>
      <c r="D392" s="187" t="s">
        <v>197</v>
      </c>
      <c r="E392" s="192" t="s">
        <v>5</v>
      </c>
      <c r="F392" s="193" t="s">
        <v>638</v>
      </c>
      <c r="H392" s="194">
        <v>2.7</v>
      </c>
      <c r="I392" s="195"/>
      <c r="L392" s="191"/>
      <c r="M392" s="196"/>
      <c r="N392" s="197"/>
      <c r="O392" s="197"/>
      <c r="P392" s="197"/>
      <c r="Q392" s="197"/>
      <c r="R392" s="197"/>
      <c r="S392" s="197"/>
      <c r="T392" s="198"/>
      <c r="AT392" s="192" t="s">
        <v>197</v>
      </c>
      <c r="AU392" s="192" t="s">
        <v>82</v>
      </c>
      <c r="AV392" s="11" t="s">
        <v>82</v>
      </c>
      <c r="AW392" s="11" t="s">
        <v>35</v>
      </c>
      <c r="AX392" s="11" t="s">
        <v>72</v>
      </c>
      <c r="AY392" s="192" t="s">
        <v>185</v>
      </c>
    </row>
    <row r="393" spans="2:65" s="11" customFormat="1">
      <c r="B393" s="191"/>
      <c r="D393" s="187" t="s">
        <v>197</v>
      </c>
      <c r="E393" s="192" t="s">
        <v>5</v>
      </c>
      <c r="F393" s="193" t="s">
        <v>639</v>
      </c>
      <c r="H393" s="194">
        <v>3.05</v>
      </c>
      <c r="I393" s="195"/>
      <c r="L393" s="191"/>
      <c r="M393" s="196"/>
      <c r="N393" s="197"/>
      <c r="O393" s="197"/>
      <c r="P393" s="197"/>
      <c r="Q393" s="197"/>
      <c r="R393" s="197"/>
      <c r="S393" s="197"/>
      <c r="T393" s="198"/>
      <c r="AT393" s="192" t="s">
        <v>197</v>
      </c>
      <c r="AU393" s="192" t="s">
        <v>82</v>
      </c>
      <c r="AV393" s="11" t="s">
        <v>82</v>
      </c>
      <c r="AW393" s="11" t="s">
        <v>35</v>
      </c>
      <c r="AX393" s="11" t="s">
        <v>72</v>
      </c>
      <c r="AY393" s="192" t="s">
        <v>185</v>
      </c>
    </row>
    <row r="394" spans="2:65" s="13" customFormat="1">
      <c r="B394" s="207"/>
      <c r="D394" s="208" t="s">
        <v>197</v>
      </c>
      <c r="E394" s="209" t="s">
        <v>5</v>
      </c>
      <c r="F394" s="210" t="s">
        <v>222</v>
      </c>
      <c r="H394" s="211">
        <v>460.58</v>
      </c>
      <c r="I394" s="212"/>
      <c r="L394" s="207"/>
      <c r="M394" s="213"/>
      <c r="N394" s="214"/>
      <c r="O394" s="214"/>
      <c r="P394" s="214"/>
      <c r="Q394" s="214"/>
      <c r="R394" s="214"/>
      <c r="S394" s="214"/>
      <c r="T394" s="215"/>
      <c r="AT394" s="216" t="s">
        <v>197</v>
      </c>
      <c r="AU394" s="216" t="s">
        <v>82</v>
      </c>
      <c r="AV394" s="13" t="s">
        <v>193</v>
      </c>
      <c r="AW394" s="13" t="s">
        <v>35</v>
      </c>
      <c r="AX394" s="13" t="s">
        <v>80</v>
      </c>
      <c r="AY394" s="216" t="s">
        <v>185</v>
      </c>
    </row>
    <row r="395" spans="2:65" s="1" customFormat="1" ht="31.5" customHeight="1">
      <c r="B395" s="174"/>
      <c r="C395" s="175" t="s">
        <v>640</v>
      </c>
      <c r="D395" s="175" t="s">
        <v>188</v>
      </c>
      <c r="E395" s="176" t="s">
        <v>641</v>
      </c>
      <c r="F395" s="177" t="s">
        <v>642</v>
      </c>
      <c r="G395" s="178" t="s">
        <v>232</v>
      </c>
      <c r="H395" s="179">
        <v>63.396000000000001</v>
      </c>
      <c r="I395" s="180"/>
      <c r="J395" s="181">
        <f>ROUND(I395*H395,2)</f>
        <v>0</v>
      </c>
      <c r="K395" s="177" t="s">
        <v>192</v>
      </c>
      <c r="L395" s="41"/>
      <c r="M395" s="182" t="s">
        <v>5</v>
      </c>
      <c r="N395" s="183" t="s">
        <v>43</v>
      </c>
      <c r="O395" s="42"/>
      <c r="P395" s="184">
        <f>O395*H395</f>
        <v>0</v>
      </c>
      <c r="Q395" s="184">
        <v>1.2E-4</v>
      </c>
      <c r="R395" s="184">
        <f>Q395*H395</f>
        <v>7.6075200000000004E-3</v>
      </c>
      <c r="S395" s="184">
        <v>0</v>
      </c>
      <c r="T395" s="185">
        <f>S395*H395</f>
        <v>0</v>
      </c>
      <c r="AR395" s="24" t="s">
        <v>193</v>
      </c>
      <c r="AT395" s="24" t="s">
        <v>188</v>
      </c>
      <c r="AU395" s="24" t="s">
        <v>82</v>
      </c>
      <c r="AY395" s="24" t="s">
        <v>185</v>
      </c>
      <c r="BE395" s="186">
        <f>IF(N395="základní",J395,0)</f>
        <v>0</v>
      </c>
      <c r="BF395" s="186">
        <f>IF(N395="snížená",J395,0)</f>
        <v>0</v>
      </c>
      <c r="BG395" s="186">
        <f>IF(N395="zákl. přenesená",J395,0)</f>
        <v>0</v>
      </c>
      <c r="BH395" s="186">
        <f>IF(N395="sníž. přenesená",J395,0)</f>
        <v>0</v>
      </c>
      <c r="BI395" s="186">
        <f>IF(N395="nulová",J395,0)</f>
        <v>0</v>
      </c>
      <c r="BJ395" s="24" t="s">
        <v>80</v>
      </c>
      <c r="BK395" s="186">
        <f>ROUND(I395*H395,2)</f>
        <v>0</v>
      </c>
      <c r="BL395" s="24" t="s">
        <v>193</v>
      </c>
      <c r="BM395" s="24" t="s">
        <v>643</v>
      </c>
    </row>
    <row r="396" spans="2:65" s="1" customFormat="1" ht="40.5">
      <c r="B396" s="41"/>
      <c r="D396" s="187" t="s">
        <v>195</v>
      </c>
      <c r="F396" s="188" t="s">
        <v>644</v>
      </c>
      <c r="I396" s="189"/>
      <c r="L396" s="41"/>
      <c r="M396" s="190"/>
      <c r="N396" s="42"/>
      <c r="O396" s="42"/>
      <c r="P396" s="42"/>
      <c r="Q396" s="42"/>
      <c r="R396" s="42"/>
      <c r="S396" s="42"/>
      <c r="T396" s="70"/>
      <c r="AT396" s="24" t="s">
        <v>195</v>
      </c>
      <c r="AU396" s="24" t="s">
        <v>82</v>
      </c>
    </row>
    <row r="397" spans="2:65" s="12" customFormat="1">
      <c r="B397" s="199"/>
      <c r="D397" s="187" t="s">
        <v>197</v>
      </c>
      <c r="E397" s="200" t="s">
        <v>5</v>
      </c>
      <c r="F397" s="201" t="s">
        <v>645</v>
      </c>
      <c r="H397" s="202" t="s">
        <v>5</v>
      </c>
      <c r="I397" s="203"/>
      <c r="L397" s="199"/>
      <c r="M397" s="204"/>
      <c r="N397" s="205"/>
      <c r="O397" s="205"/>
      <c r="P397" s="205"/>
      <c r="Q397" s="205"/>
      <c r="R397" s="205"/>
      <c r="S397" s="205"/>
      <c r="T397" s="206"/>
      <c r="AT397" s="202" t="s">
        <v>197</v>
      </c>
      <c r="AU397" s="202" t="s">
        <v>82</v>
      </c>
      <c r="AV397" s="12" t="s">
        <v>80</v>
      </c>
      <c r="AW397" s="12" t="s">
        <v>35</v>
      </c>
      <c r="AX397" s="12" t="s">
        <v>72</v>
      </c>
      <c r="AY397" s="202" t="s">
        <v>185</v>
      </c>
    </row>
    <row r="398" spans="2:65" s="11" customFormat="1">
      <c r="B398" s="191"/>
      <c r="D398" s="187" t="s">
        <v>197</v>
      </c>
      <c r="E398" s="192" t="s">
        <v>5</v>
      </c>
      <c r="F398" s="193" t="s">
        <v>646</v>
      </c>
      <c r="H398" s="194">
        <v>39.646000000000001</v>
      </c>
      <c r="I398" s="195"/>
      <c r="L398" s="191"/>
      <c r="M398" s="196"/>
      <c r="N398" s="197"/>
      <c r="O398" s="197"/>
      <c r="P398" s="197"/>
      <c r="Q398" s="197"/>
      <c r="R398" s="197"/>
      <c r="S398" s="197"/>
      <c r="T398" s="198"/>
      <c r="AT398" s="192" t="s">
        <v>197</v>
      </c>
      <c r="AU398" s="192" t="s">
        <v>82</v>
      </c>
      <c r="AV398" s="11" t="s">
        <v>82</v>
      </c>
      <c r="AW398" s="11" t="s">
        <v>35</v>
      </c>
      <c r="AX398" s="11" t="s">
        <v>72</v>
      </c>
      <c r="AY398" s="192" t="s">
        <v>185</v>
      </c>
    </row>
    <row r="399" spans="2:65" s="11" customFormat="1">
      <c r="B399" s="191"/>
      <c r="D399" s="187" t="s">
        <v>197</v>
      </c>
      <c r="E399" s="192" t="s">
        <v>5</v>
      </c>
      <c r="F399" s="193" t="s">
        <v>647</v>
      </c>
      <c r="H399" s="194">
        <v>23.75</v>
      </c>
      <c r="I399" s="195"/>
      <c r="L399" s="191"/>
      <c r="M399" s="196"/>
      <c r="N399" s="197"/>
      <c r="O399" s="197"/>
      <c r="P399" s="197"/>
      <c r="Q399" s="197"/>
      <c r="R399" s="197"/>
      <c r="S399" s="197"/>
      <c r="T399" s="198"/>
      <c r="AT399" s="192" t="s">
        <v>197</v>
      </c>
      <c r="AU399" s="192" t="s">
        <v>82</v>
      </c>
      <c r="AV399" s="11" t="s">
        <v>82</v>
      </c>
      <c r="AW399" s="11" t="s">
        <v>35</v>
      </c>
      <c r="AX399" s="11" t="s">
        <v>72</v>
      </c>
      <c r="AY399" s="192" t="s">
        <v>185</v>
      </c>
    </row>
    <row r="400" spans="2:65" s="13" customFormat="1">
      <c r="B400" s="207"/>
      <c r="D400" s="208" t="s">
        <v>197</v>
      </c>
      <c r="E400" s="209" t="s">
        <v>5</v>
      </c>
      <c r="F400" s="210" t="s">
        <v>222</v>
      </c>
      <c r="H400" s="211">
        <v>63.396000000000001</v>
      </c>
      <c r="I400" s="212"/>
      <c r="L400" s="207"/>
      <c r="M400" s="213"/>
      <c r="N400" s="214"/>
      <c r="O400" s="214"/>
      <c r="P400" s="214"/>
      <c r="Q400" s="214"/>
      <c r="R400" s="214"/>
      <c r="S400" s="214"/>
      <c r="T400" s="215"/>
      <c r="AT400" s="216" t="s">
        <v>197</v>
      </c>
      <c r="AU400" s="216" t="s">
        <v>82</v>
      </c>
      <c r="AV400" s="13" t="s">
        <v>193</v>
      </c>
      <c r="AW400" s="13" t="s">
        <v>35</v>
      </c>
      <c r="AX400" s="13" t="s">
        <v>80</v>
      </c>
      <c r="AY400" s="216" t="s">
        <v>185</v>
      </c>
    </row>
    <row r="401" spans="2:65" s="1" customFormat="1" ht="31.5" customHeight="1">
      <c r="B401" s="174"/>
      <c r="C401" s="175" t="s">
        <v>648</v>
      </c>
      <c r="D401" s="175" t="s">
        <v>188</v>
      </c>
      <c r="E401" s="176" t="s">
        <v>649</v>
      </c>
      <c r="F401" s="177" t="s">
        <v>650</v>
      </c>
      <c r="G401" s="178" t="s">
        <v>232</v>
      </c>
      <c r="H401" s="179">
        <v>143.52500000000001</v>
      </c>
      <c r="I401" s="180"/>
      <c r="J401" s="181">
        <f>ROUND(I401*H401,2)</f>
        <v>0</v>
      </c>
      <c r="K401" s="177" t="s">
        <v>192</v>
      </c>
      <c r="L401" s="41"/>
      <c r="M401" s="182" t="s">
        <v>5</v>
      </c>
      <c r="N401" s="183" t="s">
        <v>43</v>
      </c>
      <c r="O401" s="42"/>
      <c r="P401" s="184">
        <f>O401*H401</f>
        <v>0</v>
      </c>
      <c r="Q401" s="184">
        <v>1.2E-4</v>
      </c>
      <c r="R401" s="184">
        <f>Q401*H401</f>
        <v>1.7223000000000002E-2</v>
      </c>
      <c r="S401" s="184">
        <v>0</v>
      </c>
      <c r="T401" s="185">
        <f>S401*H401</f>
        <v>0</v>
      </c>
      <c r="AR401" s="24" t="s">
        <v>193</v>
      </c>
      <c r="AT401" s="24" t="s">
        <v>188</v>
      </c>
      <c r="AU401" s="24" t="s">
        <v>82</v>
      </c>
      <c r="AY401" s="24" t="s">
        <v>185</v>
      </c>
      <c r="BE401" s="186">
        <f>IF(N401="základní",J401,0)</f>
        <v>0</v>
      </c>
      <c r="BF401" s="186">
        <f>IF(N401="snížená",J401,0)</f>
        <v>0</v>
      </c>
      <c r="BG401" s="186">
        <f>IF(N401="zákl. přenesená",J401,0)</f>
        <v>0</v>
      </c>
      <c r="BH401" s="186">
        <f>IF(N401="sníž. přenesená",J401,0)</f>
        <v>0</v>
      </c>
      <c r="BI401" s="186">
        <f>IF(N401="nulová",J401,0)</f>
        <v>0</v>
      </c>
      <c r="BJ401" s="24" t="s">
        <v>80</v>
      </c>
      <c r="BK401" s="186">
        <f>ROUND(I401*H401,2)</f>
        <v>0</v>
      </c>
      <c r="BL401" s="24" t="s">
        <v>193</v>
      </c>
      <c r="BM401" s="24" t="s">
        <v>651</v>
      </c>
    </row>
    <row r="402" spans="2:65" s="1" customFormat="1" ht="40.5">
      <c r="B402" s="41"/>
      <c r="D402" s="187" t="s">
        <v>195</v>
      </c>
      <c r="F402" s="188" t="s">
        <v>644</v>
      </c>
      <c r="I402" s="189"/>
      <c r="L402" s="41"/>
      <c r="M402" s="190"/>
      <c r="N402" s="42"/>
      <c r="O402" s="42"/>
      <c r="P402" s="42"/>
      <c r="Q402" s="42"/>
      <c r="R402" s="42"/>
      <c r="S402" s="42"/>
      <c r="T402" s="70"/>
      <c r="AT402" s="24" t="s">
        <v>195</v>
      </c>
      <c r="AU402" s="24" t="s">
        <v>82</v>
      </c>
    </row>
    <row r="403" spans="2:65" s="12" customFormat="1">
      <c r="B403" s="199"/>
      <c r="D403" s="187" t="s">
        <v>197</v>
      </c>
      <c r="E403" s="200" t="s">
        <v>5</v>
      </c>
      <c r="F403" s="201" t="s">
        <v>652</v>
      </c>
      <c r="H403" s="202" t="s">
        <v>5</v>
      </c>
      <c r="I403" s="203"/>
      <c r="L403" s="199"/>
      <c r="M403" s="204"/>
      <c r="N403" s="205"/>
      <c r="O403" s="205"/>
      <c r="P403" s="205"/>
      <c r="Q403" s="205"/>
      <c r="R403" s="205"/>
      <c r="S403" s="205"/>
      <c r="T403" s="206"/>
      <c r="AT403" s="202" t="s">
        <v>197</v>
      </c>
      <c r="AU403" s="202" t="s">
        <v>82</v>
      </c>
      <c r="AV403" s="12" t="s">
        <v>80</v>
      </c>
      <c r="AW403" s="12" t="s">
        <v>35</v>
      </c>
      <c r="AX403" s="12" t="s">
        <v>72</v>
      </c>
      <c r="AY403" s="202" t="s">
        <v>185</v>
      </c>
    </row>
    <row r="404" spans="2:65" s="11" customFormat="1">
      <c r="B404" s="191"/>
      <c r="D404" s="187" t="s">
        <v>197</v>
      </c>
      <c r="E404" s="192" t="s">
        <v>5</v>
      </c>
      <c r="F404" s="193" t="s">
        <v>653</v>
      </c>
      <c r="H404" s="194">
        <v>11.145</v>
      </c>
      <c r="I404" s="195"/>
      <c r="L404" s="191"/>
      <c r="M404" s="196"/>
      <c r="N404" s="197"/>
      <c r="O404" s="197"/>
      <c r="P404" s="197"/>
      <c r="Q404" s="197"/>
      <c r="R404" s="197"/>
      <c r="S404" s="197"/>
      <c r="T404" s="198"/>
      <c r="AT404" s="192" t="s">
        <v>197</v>
      </c>
      <c r="AU404" s="192" t="s">
        <v>82</v>
      </c>
      <c r="AV404" s="11" t="s">
        <v>82</v>
      </c>
      <c r="AW404" s="11" t="s">
        <v>35</v>
      </c>
      <c r="AX404" s="11" t="s">
        <v>72</v>
      </c>
      <c r="AY404" s="192" t="s">
        <v>185</v>
      </c>
    </row>
    <row r="405" spans="2:65" s="11" customFormat="1">
      <c r="B405" s="191"/>
      <c r="D405" s="187" t="s">
        <v>197</v>
      </c>
      <c r="E405" s="192" t="s">
        <v>5</v>
      </c>
      <c r="F405" s="193" t="s">
        <v>654</v>
      </c>
      <c r="H405" s="194">
        <v>21.78</v>
      </c>
      <c r="I405" s="195"/>
      <c r="L405" s="191"/>
      <c r="M405" s="196"/>
      <c r="N405" s="197"/>
      <c r="O405" s="197"/>
      <c r="P405" s="197"/>
      <c r="Q405" s="197"/>
      <c r="R405" s="197"/>
      <c r="S405" s="197"/>
      <c r="T405" s="198"/>
      <c r="AT405" s="192" t="s">
        <v>197</v>
      </c>
      <c r="AU405" s="192" t="s">
        <v>82</v>
      </c>
      <c r="AV405" s="11" t="s">
        <v>82</v>
      </c>
      <c r="AW405" s="11" t="s">
        <v>35</v>
      </c>
      <c r="AX405" s="11" t="s">
        <v>72</v>
      </c>
      <c r="AY405" s="192" t="s">
        <v>185</v>
      </c>
    </row>
    <row r="406" spans="2:65" s="12" customFormat="1">
      <c r="B406" s="199"/>
      <c r="D406" s="187" t="s">
        <v>197</v>
      </c>
      <c r="E406" s="200" t="s">
        <v>5</v>
      </c>
      <c r="F406" s="201" t="s">
        <v>655</v>
      </c>
      <c r="H406" s="202" t="s">
        <v>5</v>
      </c>
      <c r="I406" s="203"/>
      <c r="L406" s="199"/>
      <c r="M406" s="204"/>
      <c r="N406" s="205"/>
      <c r="O406" s="205"/>
      <c r="P406" s="205"/>
      <c r="Q406" s="205"/>
      <c r="R406" s="205"/>
      <c r="S406" s="205"/>
      <c r="T406" s="206"/>
      <c r="AT406" s="202" t="s">
        <v>197</v>
      </c>
      <c r="AU406" s="202" t="s">
        <v>82</v>
      </c>
      <c r="AV406" s="12" t="s">
        <v>80</v>
      </c>
      <c r="AW406" s="12" t="s">
        <v>35</v>
      </c>
      <c r="AX406" s="12" t="s">
        <v>72</v>
      </c>
      <c r="AY406" s="202" t="s">
        <v>185</v>
      </c>
    </row>
    <row r="407" spans="2:65" s="11" customFormat="1">
      <c r="B407" s="191"/>
      <c r="D407" s="187" t="s">
        <v>197</v>
      </c>
      <c r="E407" s="192" t="s">
        <v>5</v>
      </c>
      <c r="F407" s="193" t="s">
        <v>656</v>
      </c>
      <c r="H407" s="194">
        <v>7.56</v>
      </c>
      <c r="I407" s="195"/>
      <c r="L407" s="191"/>
      <c r="M407" s="196"/>
      <c r="N407" s="197"/>
      <c r="O407" s="197"/>
      <c r="P407" s="197"/>
      <c r="Q407" s="197"/>
      <c r="R407" s="197"/>
      <c r="S407" s="197"/>
      <c r="T407" s="198"/>
      <c r="AT407" s="192" t="s">
        <v>197</v>
      </c>
      <c r="AU407" s="192" t="s">
        <v>82</v>
      </c>
      <c r="AV407" s="11" t="s">
        <v>82</v>
      </c>
      <c r="AW407" s="11" t="s">
        <v>35</v>
      </c>
      <c r="AX407" s="11" t="s">
        <v>72</v>
      </c>
      <c r="AY407" s="192" t="s">
        <v>185</v>
      </c>
    </row>
    <row r="408" spans="2:65" s="12" customFormat="1">
      <c r="B408" s="199"/>
      <c r="D408" s="187" t="s">
        <v>197</v>
      </c>
      <c r="E408" s="200" t="s">
        <v>5</v>
      </c>
      <c r="F408" s="201" t="s">
        <v>657</v>
      </c>
      <c r="H408" s="202" t="s">
        <v>5</v>
      </c>
      <c r="I408" s="203"/>
      <c r="L408" s="199"/>
      <c r="M408" s="204"/>
      <c r="N408" s="205"/>
      <c r="O408" s="205"/>
      <c r="P408" s="205"/>
      <c r="Q408" s="205"/>
      <c r="R408" s="205"/>
      <c r="S408" s="205"/>
      <c r="T408" s="206"/>
      <c r="AT408" s="202" t="s">
        <v>197</v>
      </c>
      <c r="AU408" s="202" t="s">
        <v>82</v>
      </c>
      <c r="AV408" s="12" t="s">
        <v>80</v>
      </c>
      <c r="AW408" s="12" t="s">
        <v>35</v>
      </c>
      <c r="AX408" s="12" t="s">
        <v>72</v>
      </c>
      <c r="AY408" s="202" t="s">
        <v>185</v>
      </c>
    </row>
    <row r="409" spans="2:65" s="11" customFormat="1">
      <c r="B409" s="191"/>
      <c r="D409" s="187" t="s">
        <v>197</v>
      </c>
      <c r="E409" s="192" t="s">
        <v>5</v>
      </c>
      <c r="F409" s="193" t="s">
        <v>658</v>
      </c>
      <c r="H409" s="194">
        <v>14.57</v>
      </c>
      <c r="I409" s="195"/>
      <c r="L409" s="191"/>
      <c r="M409" s="196"/>
      <c r="N409" s="197"/>
      <c r="O409" s="197"/>
      <c r="P409" s="197"/>
      <c r="Q409" s="197"/>
      <c r="R409" s="197"/>
      <c r="S409" s="197"/>
      <c r="T409" s="198"/>
      <c r="AT409" s="192" t="s">
        <v>197</v>
      </c>
      <c r="AU409" s="192" t="s">
        <v>82</v>
      </c>
      <c r="AV409" s="11" t="s">
        <v>82</v>
      </c>
      <c r="AW409" s="11" t="s">
        <v>35</v>
      </c>
      <c r="AX409" s="11" t="s">
        <v>72</v>
      </c>
      <c r="AY409" s="192" t="s">
        <v>185</v>
      </c>
    </row>
    <row r="410" spans="2:65" s="12" customFormat="1">
      <c r="B410" s="199"/>
      <c r="D410" s="187" t="s">
        <v>197</v>
      </c>
      <c r="E410" s="200" t="s">
        <v>5</v>
      </c>
      <c r="F410" s="201" t="s">
        <v>659</v>
      </c>
      <c r="H410" s="202" t="s">
        <v>5</v>
      </c>
      <c r="I410" s="203"/>
      <c r="L410" s="199"/>
      <c r="M410" s="204"/>
      <c r="N410" s="205"/>
      <c r="O410" s="205"/>
      <c r="P410" s="205"/>
      <c r="Q410" s="205"/>
      <c r="R410" s="205"/>
      <c r="S410" s="205"/>
      <c r="T410" s="206"/>
      <c r="AT410" s="202" t="s">
        <v>197</v>
      </c>
      <c r="AU410" s="202" t="s">
        <v>82</v>
      </c>
      <c r="AV410" s="12" t="s">
        <v>80</v>
      </c>
      <c r="AW410" s="12" t="s">
        <v>35</v>
      </c>
      <c r="AX410" s="12" t="s">
        <v>72</v>
      </c>
      <c r="AY410" s="202" t="s">
        <v>185</v>
      </c>
    </row>
    <row r="411" spans="2:65" s="11" customFormat="1">
      <c r="B411" s="191"/>
      <c r="D411" s="187" t="s">
        <v>197</v>
      </c>
      <c r="E411" s="192" t="s">
        <v>5</v>
      </c>
      <c r="F411" s="193" t="s">
        <v>660</v>
      </c>
      <c r="H411" s="194">
        <v>88.47</v>
      </c>
      <c r="I411" s="195"/>
      <c r="L411" s="191"/>
      <c r="M411" s="196"/>
      <c r="N411" s="197"/>
      <c r="O411" s="197"/>
      <c r="P411" s="197"/>
      <c r="Q411" s="197"/>
      <c r="R411" s="197"/>
      <c r="S411" s="197"/>
      <c r="T411" s="198"/>
      <c r="AT411" s="192" t="s">
        <v>197</v>
      </c>
      <c r="AU411" s="192" t="s">
        <v>82</v>
      </c>
      <c r="AV411" s="11" t="s">
        <v>82</v>
      </c>
      <c r="AW411" s="11" t="s">
        <v>35</v>
      </c>
      <c r="AX411" s="11" t="s">
        <v>72</v>
      </c>
      <c r="AY411" s="192" t="s">
        <v>185</v>
      </c>
    </row>
    <row r="412" spans="2:65" s="13" customFormat="1">
      <c r="B412" s="207"/>
      <c r="D412" s="208" t="s">
        <v>197</v>
      </c>
      <c r="E412" s="209" t="s">
        <v>5</v>
      </c>
      <c r="F412" s="210" t="s">
        <v>222</v>
      </c>
      <c r="H412" s="211">
        <v>143.52500000000001</v>
      </c>
      <c r="I412" s="212"/>
      <c r="L412" s="207"/>
      <c r="M412" s="213"/>
      <c r="N412" s="214"/>
      <c r="O412" s="214"/>
      <c r="P412" s="214"/>
      <c r="Q412" s="214"/>
      <c r="R412" s="214"/>
      <c r="S412" s="214"/>
      <c r="T412" s="215"/>
      <c r="AT412" s="216" t="s">
        <v>197</v>
      </c>
      <c r="AU412" s="216" t="s">
        <v>82</v>
      </c>
      <c r="AV412" s="13" t="s">
        <v>193</v>
      </c>
      <c r="AW412" s="13" t="s">
        <v>35</v>
      </c>
      <c r="AX412" s="13" t="s">
        <v>80</v>
      </c>
      <c r="AY412" s="216" t="s">
        <v>185</v>
      </c>
    </row>
    <row r="413" spans="2:65" s="1" customFormat="1" ht="22.5" customHeight="1">
      <c r="B413" s="174"/>
      <c r="C413" s="175" t="s">
        <v>661</v>
      </c>
      <c r="D413" s="175" t="s">
        <v>188</v>
      </c>
      <c r="E413" s="176" t="s">
        <v>662</v>
      </c>
      <c r="F413" s="177" t="s">
        <v>663</v>
      </c>
      <c r="G413" s="178" t="s">
        <v>232</v>
      </c>
      <c r="H413" s="179">
        <v>611.89200000000005</v>
      </c>
      <c r="I413" s="180"/>
      <c r="J413" s="181">
        <f>ROUND(I413*H413,2)</f>
        <v>0</v>
      </c>
      <c r="K413" s="177" t="s">
        <v>5</v>
      </c>
      <c r="L413" s="41"/>
      <c r="M413" s="182" t="s">
        <v>5</v>
      </c>
      <c r="N413" s="183" t="s">
        <v>43</v>
      </c>
      <c r="O413" s="42"/>
      <c r="P413" s="184">
        <f>O413*H413</f>
        <v>0</v>
      </c>
      <c r="Q413" s="184">
        <v>0</v>
      </c>
      <c r="R413" s="184">
        <f>Q413*H413</f>
        <v>0</v>
      </c>
      <c r="S413" s="184">
        <v>0</v>
      </c>
      <c r="T413" s="185">
        <f>S413*H413</f>
        <v>0</v>
      </c>
      <c r="AR413" s="24" t="s">
        <v>193</v>
      </c>
      <c r="AT413" s="24" t="s">
        <v>188</v>
      </c>
      <c r="AU413" s="24" t="s">
        <v>82</v>
      </c>
      <c r="AY413" s="24" t="s">
        <v>185</v>
      </c>
      <c r="BE413" s="186">
        <f>IF(N413="základní",J413,0)</f>
        <v>0</v>
      </c>
      <c r="BF413" s="186">
        <f>IF(N413="snížená",J413,0)</f>
        <v>0</v>
      </c>
      <c r="BG413" s="186">
        <f>IF(N413="zákl. přenesená",J413,0)</f>
        <v>0</v>
      </c>
      <c r="BH413" s="186">
        <f>IF(N413="sníž. přenesená",J413,0)</f>
        <v>0</v>
      </c>
      <c r="BI413" s="186">
        <f>IF(N413="nulová",J413,0)</f>
        <v>0</v>
      </c>
      <c r="BJ413" s="24" t="s">
        <v>80</v>
      </c>
      <c r="BK413" s="186">
        <f>ROUND(I413*H413,2)</f>
        <v>0</v>
      </c>
      <c r="BL413" s="24" t="s">
        <v>193</v>
      </c>
      <c r="BM413" s="24" t="s">
        <v>664</v>
      </c>
    </row>
    <row r="414" spans="2:65" s="12" customFormat="1">
      <c r="B414" s="199"/>
      <c r="D414" s="187" t="s">
        <v>197</v>
      </c>
      <c r="E414" s="200" t="s">
        <v>5</v>
      </c>
      <c r="F414" s="201" t="s">
        <v>665</v>
      </c>
      <c r="H414" s="202" t="s">
        <v>5</v>
      </c>
      <c r="I414" s="203"/>
      <c r="L414" s="199"/>
      <c r="M414" s="204"/>
      <c r="N414" s="205"/>
      <c r="O414" s="205"/>
      <c r="P414" s="205"/>
      <c r="Q414" s="205"/>
      <c r="R414" s="205"/>
      <c r="S414" s="205"/>
      <c r="T414" s="206"/>
      <c r="AT414" s="202" t="s">
        <v>197</v>
      </c>
      <c r="AU414" s="202" t="s">
        <v>82</v>
      </c>
      <c r="AV414" s="12" t="s">
        <v>80</v>
      </c>
      <c r="AW414" s="12" t="s">
        <v>35</v>
      </c>
      <c r="AX414" s="12" t="s">
        <v>72</v>
      </c>
      <c r="AY414" s="202" t="s">
        <v>185</v>
      </c>
    </row>
    <row r="415" spans="2:65" s="11" customFormat="1">
      <c r="B415" s="191"/>
      <c r="D415" s="187" t="s">
        <v>197</v>
      </c>
      <c r="E415" s="192" t="s">
        <v>5</v>
      </c>
      <c r="F415" s="193" t="s">
        <v>666</v>
      </c>
      <c r="H415" s="194">
        <v>539.89200000000005</v>
      </c>
      <c r="I415" s="195"/>
      <c r="L415" s="191"/>
      <c r="M415" s="196"/>
      <c r="N415" s="197"/>
      <c r="O415" s="197"/>
      <c r="P415" s="197"/>
      <c r="Q415" s="197"/>
      <c r="R415" s="197"/>
      <c r="S415" s="197"/>
      <c r="T415" s="198"/>
      <c r="AT415" s="192" t="s">
        <v>197</v>
      </c>
      <c r="AU415" s="192" t="s">
        <v>82</v>
      </c>
      <c r="AV415" s="11" t="s">
        <v>82</v>
      </c>
      <c r="AW415" s="11" t="s">
        <v>35</v>
      </c>
      <c r="AX415" s="11" t="s">
        <v>72</v>
      </c>
      <c r="AY415" s="192" t="s">
        <v>185</v>
      </c>
    </row>
    <row r="416" spans="2:65" s="12" customFormat="1">
      <c r="B416" s="199"/>
      <c r="D416" s="187" t="s">
        <v>197</v>
      </c>
      <c r="E416" s="200" t="s">
        <v>5</v>
      </c>
      <c r="F416" s="201" t="s">
        <v>667</v>
      </c>
      <c r="H416" s="202" t="s">
        <v>5</v>
      </c>
      <c r="I416" s="203"/>
      <c r="L416" s="199"/>
      <c r="M416" s="204"/>
      <c r="N416" s="205"/>
      <c r="O416" s="205"/>
      <c r="P416" s="205"/>
      <c r="Q416" s="205"/>
      <c r="R416" s="205"/>
      <c r="S416" s="205"/>
      <c r="T416" s="206"/>
      <c r="AT416" s="202" t="s">
        <v>197</v>
      </c>
      <c r="AU416" s="202" t="s">
        <v>82</v>
      </c>
      <c r="AV416" s="12" t="s">
        <v>80</v>
      </c>
      <c r="AW416" s="12" t="s">
        <v>35</v>
      </c>
      <c r="AX416" s="12" t="s">
        <v>72</v>
      </c>
      <c r="AY416" s="202" t="s">
        <v>185</v>
      </c>
    </row>
    <row r="417" spans="2:65" s="11" customFormat="1">
      <c r="B417" s="191"/>
      <c r="D417" s="187" t="s">
        <v>197</v>
      </c>
      <c r="E417" s="192" t="s">
        <v>5</v>
      </c>
      <c r="F417" s="193" t="s">
        <v>668</v>
      </c>
      <c r="H417" s="194">
        <v>72</v>
      </c>
      <c r="I417" s="195"/>
      <c r="L417" s="191"/>
      <c r="M417" s="196"/>
      <c r="N417" s="197"/>
      <c r="O417" s="197"/>
      <c r="P417" s="197"/>
      <c r="Q417" s="197"/>
      <c r="R417" s="197"/>
      <c r="S417" s="197"/>
      <c r="T417" s="198"/>
      <c r="AT417" s="192" t="s">
        <v>197</v>
      </c>
      <c r="AU417" s="192" t="s">
        <v>82</v>
      </c>
      <c r="AV417" s="11" t="s">
        <v>82</v>
      </c>
      <c r="AW417" s="11" t="s">
        <v>35</v>
      </c>
      <c r="AX417" s="11" t="s">
        <v>72</v>
      </c>
      <c r="AY417" s="192" t="s">
        <v>185</v>
      </c>
    </row>
    <row r="418" spans="2:65" s="13" customFormat="1">
      <c r="B418" s="207"/>
      <c r="D418" s="208" t="s">
        <v>197</v>
      </c>
      <c r="E418" s="209" t="s">
        <v>5</v>
      </c>
      <c r="F418" s="210" t="s">
        <v>222</v>
      </c>
      <c r="H418" s="211">
        <v>611.89200000000005</v>
      </c>
      <c r="I418" s="212"/>
      <c r="L418" s="207"/>
      <c r="M418" s="213"/>
      <c r="N418" s="214"/>
      <c r="O418" s="214"/>
      <c r="P418" s="214"/>
      <c r="Q418" s="214"/>
      <c r="R418" s="214"/>
      <c r="S418" s="214"/>
      <c r="T418" s="215"/>
      <c r="AT418" s="216" t="s">
        <v>197</v>
      </c>
      <c r="AU418" s="216" t="s">
        <v>82</v>
      </c>
      <c r="AV418" s="13" t="s">
        <v>193</v>
      </c>
      <c r="AW418" s="13" t="s">
        <v>35</v>
      </c>
      <c r="AX418" s="13" t="s">
        <v>80</v>
      </c>
      <c r="AY418" s="216" t="s">
        <v>185</v>
      </c>
    </row>
    <row r="419" spans="2:65" s="1" customFormat="1" ht="31.5" customHeight="1">
      <c r="B419" s="174"/>
      <c r="C419" s="175" t="s">
        <v>669</v>
      </c>
      <c r="D419" s="175" t="s">
        <v>188</v>
      </c>
      <c r="E419" s="176" t="s">
        <v>670</v>
      </c>
      <c r="F419" s="177" t="s">
        <v>671</v>
      </c>
      <c r="G419" s="178" t="s">
        <v>376</v>
      </c>
      <c r="H419" s="179">
        <v>485.90300000000002</v>
      </c>
      <c r="I419" s="180"/>
      <c r="J419" s="181">
        <f>ROUND(I419*H419,2)</f>
        <v>0</v>
      </c>
      <c r="K419" s="177" t="s">
        <v>192</v>
      </c>
      <c r="L419" s="41"/>
      <c r="M419" s="182" t="s">
        <v>5</v>
      </c>
      <c r="N419" s="183" t="s">
        <v>43</v>
      </c>
      <c r="O419" s="42"/>
      <c r="P419" s="184">
        <f>O419*H419</f>
        <v>0</v>
      </c>
      <c r="Q419" s="184">
        <v>1.0000000000000001E-5</v>
      </c>
      <c r="R419" s="184">
        <f>Q419*H419</f>
        <v>4.8590300000000003E-3</v>
      </c>
      <c r="S419" s="184">
        <v>0</v>
      </c>
      <c r="T419" s="185">
        <f>S419*H419</f>
        <v>0</v>
      </c>
      <c r="AR419" s="24" t="s">
        <v>193</v>
      </c>
      <c r="AT419" s="24" t="s">
        <v>188</v>
      </c>
      <c r="AU419" s="24" t="s">
        <v>82</v>
      </c>
      <c r="AY419" s="24" t="s">
        <v>185</v>
      </c>
      <c r="BE419" s="186">
        <f>IF(N419="základní",J419,0)</f>
        <v>0</v>
      </c>
      <c r="BF419" s="186">
        <f>IF(N419="snížená",J419,0)</f>
        <v>0</v>
      </c>
      <c r="BG419" s="186">
        <f>IF(N419="zákl. přenesená",J419,0)</f>
        <v>0</v>
      </c>
      <c r="BH419" s="186">
        <f>IF(N419="sníž. přenesená",J419,0)</f>
        <v>0</v>
      </c>
      <c r="BI419" s="186">
        <f>IF(N419="nulová",J419,0)</f>
        <v>0</v>
      </c>
      <c r="BJ419" s="24" t="s">
        <v>80</v>
      </c>
      <c r="BK419" s="186">
        <f>ROUND(I419*H419,2)</f>
        <v>0</v>
      </c>
      <c r="BL419" s="24" t="s">
        <v>193</v>
      </c>
      <c r="BM419" s="24" t="s">
        <v>672</v>
      </c>
    </row>
    <row r="420" spans="2:65" s="11" customFormat="1">
      <c r="B420" s="191"/>
      <c r="D420" s="208" t="s">
        <v>197</v>
      </c>
      <c r="E420" s="217" t="s">
        <v>5</v>
      </c>
      <c r="F420" s="218" t="s">
        <v>673</v>
      </c>
      <c r="H420" s="219">
        <v>485.90300000000002</v>
      </c>
      <c r="I420" s="195"/>
      <c r="L420" s="191"/>
      <c r="M420" s="196"/>
      <c r="N420" s="197"/>
      <c r="O420" s="197"/>
      <c r="P420" s="197"/>
      <c r="Q420" s="197"/>
      <c r="R420" s="197"/>
      <c r="S420" s="197"/>
      <c r="T420" s="198"/>
      <c r="AT420" s="192" t="s">
        <v>197</v>
      </c>
      <c r="AU420" s="192" t="s">
        <v>82</v>
      </c>
      <c r="AV420" s="11" t="s">
        <v>82</v>
      </c>
      <c r="AW420" s="11" t="s">
        <v>35</v>
      </c>
      <c r="AX420" s="11" t="s">
        <v>80</v>
      </c>
      <c r="AY420" s="192" t="s">
        <v>185</v>
      </c>
    </row>
    <row r="421" spans="2:65" s="1" customFormat="1" ht="31.5" customHeight="1">
      <c r="B421" s="174"/>
      <c r="C421" s="175" t="s">
        <v>674</v>
      </c>
      <c r="D421" s="175" t="s">
        <v>188</v>
      </c>
      <c r="E421" s="176" t="s">
        <v>675</v>
      </c>
      <c r="F421" s="177" t="s">
        <v>676</v>
      </c>
      <c r="G421" s="178" t="s">
        <v>254</v>
      </c>
      <c r="H421" s="179">
        <v>34</v>
      </c>
      <c r="I421" s="180"/>
      <c r="J421" s="181">
        <f>ROUND(I421*H421,2)</f>
        <v>0</v>
      </c>
      <c r="K421" s="177" t="s">
        <v>192</v>
      </c>
      <c r="L421" s="41"/>
      <c r="M421" s="182" t="s">
        <v>5</v>
      </c>
      <c r="N421" s="183" t="s">
        <v>43</v>
      </c>
      <c r="O421" s="42"/>
      <c r="P421" s="184">
        <f>O421*H421</f>
        <v>0</v>
      </c>
      <c r="Q421" s="184">
        <v>1.6979999999999999E-2</v>
      </c>
      <c r="R421" s="184">
        <f>Q421*H421</f>
        <v>0.57731999999999994</v>
      </c>
      <c r="S421" s="184">
        <v>0</v>
      </c>
      <c r="T421" s="185">
        <f>S421*H421</f>
        <v>0</v>
      </c>
      <c r="AR421" s="24" t="s">
        <v>193</v>
      </c>
      <c r="AT421" s="24" t="s">
        <v>188</v>
      </c>
      <c r="AU421" s="24" t="s">
        <v>82</v>
      </c>
      <c r="AY421" s="24" t="s">
        <v>185</v>
      </c>
      <c r="BE421" s="186">
        <f>IF(N421="základní",J421,0)</f>
        <v>0</v>
      </c>
      <c r="BF421" s="186">
        <f>IF(N421="snížená",J421,0)</f>
        <v>0</v>
      </c>
      <c r="BG421" s="186">
        <f>IF(N421="zákl. přenesená",J421,0)</f>
        <v>0</v>
      </c>
      <c r="BH421" s="186">
        <f>IF(N421="sníž. přenesená",J421,0)</f>
        <v>0</v>
      </c>
      <c r="BI421" s="186">
        <f>IF(N421="nulová",J421,0)</f>
        <v>0</v>
      </c>
      <c r="BJ421" s="24" t="s">
        <v>80</v>
      </c>
      <c r="BK421" s="186">
        <f>ROUND(I421*H421,2)</f>
        <v>0</v>
      </c>
      <c r="BL421" s="24" t="s">
        <v>193</v>
      </c>
      <c r="BM421" s="24" t="s">
        <v>677</v>
      </c>
    </row>
    <row r="422" spans="2:65" s="1" customFormat="1" ht="121.5">
      <c r="B422" s="41"/>
      <c r="D422" s="187" t="s">
        <v>195</v>
      </c>
      <c r="F422" s="188" t="s">
        <v>678</v>
      </c>
      <c r="I422" s="189"/>
      <c r="L422" s="41"/>
      <c r="M422" s="190"/>
      <c r="N422" s="42"/>
      <c r="O422" s="42"/>
      <c r="P422" s="42"/>
      <c r="Q422" s="42"/>
      <c r="R422" s="42"/>
      <c r="S422" s="42"/>
      <c r="T422" s="70"/>
      <c r="AT422" s="24" t="s">
        <v>195</v>
      </c>
      <c r="AU422" s="24" t="s">
        <v>82</v>
      </c>
    </row>
    <row r="423" spans="2:65" s="11" customFormat="1">
      <c r="B423" s="191"/>
      <c r="D423" s="187" t="s">
        <v>197</v>
      </c>
      <c r="E423" s="192" t="s">
        <v>5</v>
      </c>
      <c r="F423" s="193" t="s">
        <v>679</v>
      </c>
      <c r="H423" s="194">
        <v>34</v>
      </c>
      <c r="I423" s="195"/>
      <c r="L423" s="191"/>
      <c r="M423" s="196"/>
      <c r="N423" s="197"/>
      <c r="O423" s="197"/>
      <c r="P423" s="197"/>
      <c r="Q423" s="197"/>
      <c r="R423" s="197"/>
      <c r="S423" s="197"/>
      <c r="T423" s="198"/>
      <c r="AT423" s="192" t="s">
        <v>197</v>
      </c>
      <c r="AU423" s="192" t="s">
        <v>82</v>
      </c>
      <c r="AV423" s="11" t="s">
        <v>82</v>
      </c>
      <c r="AW423" s="11" t="s">
        <v>35</v>
      </c>
      <c r="AX423" s="11" t="s">
        <v>72</v>
      </c>
      <c r="AY423" s="192" t="s">
        <v>185</v>
      </c>
    </row>
    <row r="424" spans="2:65" s="13" customFormat="1">
      <c r="B424" s="207"/>
      <c r="D424" s="208" t="s">
        <v>197</v>
      </c>
      <c r="E424" s="209" t="s">
        <v>5</v>
      </c>
      <c r="F424" s="210" t="s">
        <v>222</v>
      </c>
      <c r="H424" s="211">
        <v>34</v>
      </c>
      <c r="I424" s="212"/>
      <c r="L424" s="207"/>
      <c r="M424" s="213"/>
      <c r="N424" s="214"/>
      <c r="O424" s="214"/>
      <c r="P424" s="214"/>
      <c r="Q424" s="214"/>
      <c r="R424" s="214"/>
      <c r="S424" s="214"/>
      <c r="T424" s="215"/>
      <c r="AT424" s="216" t="s">
        <v>197</v>
      </c>
      <c r="AU424" s="216" t="s">
        <v>82</v>
      </c>
      <c r="AV424" s="13" t="s">
        <v>193</v>
      </c>
      <c r="AW424" s="13" t="s">
        <v>35</v>
      </c>
      <c r="AX424" s="13" t="s">
        <v>80</v>
      </c>
      <c r="AY424" s="216" t="s">
        <v>185</v>
      </c>
    </row>
    <row r="425" spans="2:65" s="1" customFormat="1" ht="22.5" customHeight="1">
      <c r="B425" s="174"/>
      <c r="C425" s="221" t="s">
        <v>680</v>
      </c>
      <c r="D425" s="221" t="s">
        <v>258</v>
      </c>
      <c r="E425" s="222" t="s">
        <v>681</v>
      </c>
      <c r="F425" s="223" t="s">
        <v>682</v>
      </c>
      <c r="G425" s="224" t="s">
        <v>254</v>
      </c>
      <c r="H425" s="225">
        <v>4</v>
      </c>
      <c r="I425" s="226"/>
      <c r="J425" s="227">
        <f>ROUND(I425*H425,2)</f>
        <v>0</v>
      </c>
      <c r="K425" s="223" t="s">
        <v>5</v>
      </c>
      <c r="L425" s="228"/>
      <c r="M425" s="229" t="s">
        <v>5</v>
      </c>
      <c r="N425" s="230" t="s">
        <v>43</v>
      </c>
      <c r="O425" s="42"/>
      <c r="P425" s="184">
        <f>O425*H425</f>
        <v>0</v>
      </c>
      <c r="Q425" s="184">
        <v>0</v>
      </c>
      <c r="R425" s="184">
        <f>Q425*H425</f>
        <v>0</v>
      </c>
      <c r="S425" s="184">
        <v>0</v>
      </c>
      <c r="T425" s="185">
        <f>S425*H425</f>
        <v>0</v>
      </c>
      <c r="AR425" s="24" t="s">
        <v>261</v>
      </c>
      <c r="AT425" s="24" t="s">
        <v>258</v>
      </c>
      <c r="AU425" s="24" t="s">
        <v>82</v>
      </c>
      <c r="AY425" s="24" t="s">
        <v>185</v>
      </c>
      <c r="BE425" s="186">
        <f>IF(N425="základní",J425,0)</f>
        <v>0</v>
      </c>
      <c r="BF425" s="186">
        <f>IF(N425="snížená",J425,0)</f>
        <v>0</v>
      </c>
      <c r="BG425" s="186">
        <f>IF(N425="zákl. přenesená",J425,0)</f>
        <v>0</v>
      </c>
      <c r="BH425" s="186">
        <f>IF(N425="sníž. přenesená",J425,0)</f>
        <v>0</v>
      </c>
      <c r="BI425" s="186">
        <f>IF(N425="nulová",J425,0)</f>
        <v>0</v>
      </c>
      <c r="BJ425" s="24" t="s">
        <v>80</v>
      </c>
      <c r="BK425" s="186">
        <f>ROUND(I425*H425,2)</f>
        <v>0</v>
      </c>
      <c r="BL425" s="24" t="s">
        <v>193</v>
      </c>
      <c r="BM425" s="24" t="s">
        <v>683</v>
      </c>
    </row>
    <row r="426" spans="2:65" s="11" customFormat="1">
      <c r="B426" s="191"/>
      <c r="D426" s="208" t="s">
        <v>197</v>
      </c>
      <c r="E426" s="217" t="s">
        <v>5</v>
      </c>
      <c r="F426" s="218" t="s">
        <v>684</v>
      </c>
      <c r="H426" s="219">
        <v>4</v>
      </c>
      <c r="I426" s="195"/>
      <c r="L426" s="191"/>
      <c r="M426" s="196"/>
      <c r="N426" s="197"/>
      <c r="O426" s="197"/>
      <c r="P426" s="197"/>
      <c r="Q426" s="197"/>
      <c r="R426" s="197"/>
      <c r="S426" s="197"/>
      <c r="T426" s="198"/>
      <c r="AT426" s="192" t="s">
        <v>197</v>
      </c>
      <c r="AU426" s="192" t="s">
        <v>82</v>
      </c>
      <c r="AV426" s="11" t="s">
        <v>82</v>
      </c>
      <c r="AW426" s="11" t="s">
        <v>35</v>
      </c>
      <c r="AX426" s="11" t="s">
        <v>80</v>
      </c>
      <c r="AY426" s="192" t="s">
        <v>185</v>
      </c>
    </row>
    <row r="427" spans="2:65" s="1" customFormat="1" ht="22.5" customHeight="1">
      <c r="B427" s="174"/>
      <c r="C427" s="221" t="s">
        <v>685</v>
      </c>
      <c r="D427" s="221" t="s">
        <v>258</v>
      </c>
      <c r="E427" s="222" t="s">
        <v>686</v>
      </c>
      <c r="F427" s="223" t="s">
        <v>687</v>
      </c>
      <c r="G427" s="224" t="s">
        <v>254</v>
      </c>
      <c r="H427" s="225">
        <v>11</v>
      </c>
      <c r="I427" s="226"/>
      <c r="J427" s="227">
        <f>ROUND(I427*H427,2)</f>
        <v>0</v>
      </c>
      <c r="K427" s="223" t="s">
        <v>5</v>
      </c>
      <c r="L427" s="228"/>
      <c r="M427" s="229" t="s">
        <v>5</v>
      </c>
      <c r="N427" s="230" t="s">
        <v>43</v>
      </c>
      <c r="O427" s="42"/>
      <c r="P427" s="184">
        <f>O427*H427</f>
        <v>0</v>
      </c>
      <c r="Q427" s="184">
        <v>0</v>
      </c>
      <c r="R427" s="184">
        <f>Q427*H427</f>
        <v>0</v>
      </c>
      <c r="S427" s="184">
        <v>0</v>
      </c>
      <c r="T427" s="185">
        <f>S427*H427</f>
        <v>0</v>
      </c>
      <c r="AR427" s="24" t="s">
        <v>261</v>
      </c>
      <c r="AT427" s="24" t="s">
        <v>258</v>
      </c>
      <c r="AU427" s="24" t="s">
        <v>82</v>
      </c>
      <c r="AY427" s="24" t="s">
        <v>185</v>
      </c>
      <c r="BE427" s="186">
        <f>IF(N427="základní",J427,0)</f>
        <v>0</v>
      </c>
      <c r="BF427" s="186">
        <f>IF(N427="snížená",J427,0)</f>
        <v>0</v>
      </c>
      <c r="BG427" s="186">
        <f>IF(N427="zákl. přenesená",J427,0)</f>
        <v>0</v>
      </c>
      <c r="BH427" s="186">
        <f>IF(N427="sníž. přenesená",J427,0)</f>
        <v>0</v>
      </c>
      <c r="BI427" s="186">
        <f>IF(N427="nulová",J427,0)</f>
        <v>0</v>
      </c>
      <c r="BJ427" s="24" t="s">
        <v>80</v>
      </c>
      <c r="BK427" s="186">
        <f>ROUND(I427*H427,2)</f>
        <v>0</v>
      </c>
      <c r="BL427" s="24" t="s">
        <v>193</v>
      </c>
      <c r="BM427" s="24" t="s">
        <v>688</v>
      </c>
    </row>
    <row r="428" spans="2:65" s="11" customFormat="1">
      <c r="B428" s="191"/>
      <c r="D428" s="208" t="s">
        <v>197</v>
      </c>
      <c r="E428" s="217" t="s">
        <v>5</v>
      </c>
      <c r="F428" s="218" t="s">
        <v>689</v>
      </c>
      <c r="H428" s="219">
        <v>11</v>
      </c>
      <c r="I428" s="195"/>
      <c r="L428" s="191"/>
      <c r="M428" s="196"/>
      <c r="N428" s="197"/>
      <c r="O428" s="197"/>
      <c r="P428" s="197"/>
      <c r="Q428" s="197"/>
      <c r="R428" s="197"/>
      <c r="S428" s="197"/>
      <c r="T428" s="198"/>
      <c r="AT428" s="192" t="s">
        <v>197</v>
      </c>
      <c r="AU428" s="192" t="s">
        <v>82</v>
      </c>
      <c r="AV428" s="11" t="s">
        <v>82</v>
      </c>
      <c r="AW428" s="11" t="s">
        <v>35</v>
      </c>
      <c r="AX428" s="11" t="s">
        <v>80</v>
      </c>
      <c r="AY428" s="192" t="s">
        <v>185</v>
      </c>
    </row>
    <row r="429" spans="2:65" s="1" customFormat="1" ht="22.5" customHeight="1">
      <c r="B429" s="174"/>
      <c r="C429" s="221" t="s">
        <v>690</v>
      </c>
      <c r="D429" s="221" t="s">
        <v>258</v>
      </c>
      <c r="E429" s="222" t="s">
        <v>691</v>
      </c>
      <c r="F429" s="223" t="s">
        <v>692</v>
      </c>
      <c r="G429" s="224" t="s">
        <v>254</v>
      </c>
      <c r="H429" s="225">
        <v>1</v>
      </c>
      <c r="I429" s="226"/>
      <c r="J429" s="227">
        <f>ROUND(I429*H429,2)</f>
        <v>0</v>
      </c>
      <c r="K429" s="223" t="s">
        <v>5</v>
      </c>
      <c r="L429" s="228"/>
      <c r="M429" s="229" t="s">
        <v>5</v>
      </c>
      <c r="N429" s="230" t="s">
        <v>43</v>
      </c>
      <c r="O429" s="42"/>
      <c r="P429" s="184">
        <f>O429*H429</f>
        <v>0</v>
      </c>
      <c r="Q429" s="184">
        <v>0</v>
      </c>
      <c r="R429" s="184">
        <f>Q429*H429</f>
        <v>0</v>
      </c>
      <c r="S429" s="184">
        <v>0</v>
      </c>
      <c r="T429" s="185">
        <f>S429*H429</f>
        <v>0</v>
      </c>
      <c r="AR429" s="24" t="s">
        <v>261</v>
      </c>
      <c r="AT429" s="24" t="s">
        <v>258</v>
      </c>
      <c r="AU429" s="24" t="s">
        <v>82</v>
      </c>
      <c r="AY429" s="24" t="s">
        <v>185</v>
      </c>
      <c r="BE429" s="186">
        <f>IF(N429="základní",J429,0)</f>
        <v>0</v>
      </c>
      <c r="BF429" s="186">
        <f>IF(N429="snížená",J429,0)</f>
        <v>0</v>
      </c>
      <c r="BG429" s="186">
        <f>IF(N429="zákl. přenesená",J429,0)</f>
        <v>0</v>
      </c>
      <c r="BH429" s="186">
        <f>IF(N429="sníž. přenesená",J429,0)</f>
        <v>0</v>
      </c>
      <c r="BI429" s="186">
        <f>IF(N429="nulová",J429,0)</f>
        <v>0</v>
      </c>
      <c r="BJ429" s="24" t="s">
        <v>80</v>
      </c>
      <c r="BK429" s="186">
        <f>ROUND(I429*H429,2)</f>
        <v>0</v>
      </c>
      <c r="BL429" s="24" t="s">
        <v>193</v>
      </c>
      <c r="BM429" s="24" t="s">
        <v>693</v>
      </c>
    </row>
    <row r="430" spans="2:65" s="11" customFormat="1">
      <c r="B430" s="191"/>
      <c r="D430" s="208" t="s">
        <v>197</v>
      </c>
      <c r="E430" s="217" t="s">
        <v>5</v>
      </c>
      <c r="F430" s="218" t="s">
        <v>694</v>
      </c>
      <c r="H430" s="219">
        <v>1</v>
      </c>
      <c r="I430" s="195"/>
      <c r="L430" s="191"/>
      <c r="M430" s="196"/>
      <c r="N430" s="197"/>
      <c r="O430" s="197"/>
      <c r="P430" s="197"/>
      <c r="Q430" s="197"/>
      <c r="R430" s="197"/>
      <c r="S430" s="197"/>
      <c r="T430" s="198"/>
      <c r="AT430" s="192" t="s">
        <v>197</v>
      </c>
      <c r="AU430" s="192" t="s">
        <v>82</v>
      </c>
      <c r="AV430" s="11" t="s">
        <v>82</v>
      </c>
      <c r="AW430" s="11" t="s">
        <v>35</v>
      </c>
      <c r="AX430" s="11" t="s">
        <v>80</v>
      </c>
      <c r="AY430" s="192" t="s">
        <v>185</v>
      </c>
    </row>
    <row r="431" spans="2:65" s="1" customFormat="1" ht="22.5" customHeight="1">
      <c r="B431" s="174"/>
      <c r="C431" s="221" t="s">
        <v>695</v>
      </c>
      <c r="D431" s="221" t="s">
        <v>258</v>
      </c>
      <c r="E431" s="222" t="s">
        <v>696</v>
      </c>
      <c r="F431" s="223" t="s">
        <v>697</v>
      </c>
      <c r="G431" s="224" t="s">
        <v>254</v>
      </c>
      <c r="H431" s="225">
        <v>8</v>
      </c>
      <c r="I431" s="226"/>
      <c r="J431" s="227">
        <f>ROUND(I431*H431,2)</f>
        <v>0</v>
      </c>
      <c r="K431" s="223" t="s">
        <v>5</v>
      </c>
      <c r="L431" s="228"/>
      <c r="M431" s="229" t="s">
        <v>5</v>
      </c>
      <c r="N431" s="230" t="s">
        <v>43</v>
      </c>
      <c r="O431" s="42"/>
      <c r="P431" s="184">
        <f>O431*H431</f>
        <v>0</v>
      </c>
      <c r="Q431" s="184">
        <v>0</v>
      </c>
      <c r="R431" s="184">
        <f>Q431*H431</f>
        <v>0</v>
      </c>
      <c r="S431" s="184">
        <v>0</v>
      </c>
      <c r="T431" s="185">
        <f>S431*H431</f>
        <v>0</v>
      </c>
      <c r="AR431" s="24" t="s">
        <v>261</v>
      </c>
      <c r="AT431" s="24" t="s">
        <v>258</v>
      </c>
      <c r="AU431" s="24" t="s">
        <v>82</v>
      </c>
      <c r="AY431" s="24" t="s">
        <v>185</v>
      </c>
      <c r="BE431" s="186">
        <f>IF(N431="základní",J431,0)</f>
        <v>0</v>
      </c>
      <c r="BF431" s="186">
        <f>IF(N431="snížená",J431,0)</f>
        <v>0</v>
      </c>
      <c r="BG431" s="186">
        <f>IF(N431="zákl. přenesená",J431,0)</f>
        <v>0</v>
      </c>
      <c r="BH431" s="186">
        <f>IF(N431="sníž. přenesená",J431,0)</f>
        <v>0</v>
      </c>
      <c r="BI431" s="186">
        <f>IF(N431="nulová",J431,0)</f>
        <v>0</v>
      </c>
      <c r="BJ431" s="24" t="s">
        <v>80</v>
      </c>
      <c r="BK431" s="186">
        <f>ROUND(I431*H431,2)</f>
        <v>0</v>
      </c>
      <c r="BL431" s="24" t="s">
        <v>193</v>
      </c>
      <c r="BM431" s="24" t="s">
        <v>698</v>
      </c>
    </row>
    <row r="432" spans="2:65" s="11" customFormat="1">
      <c r="B432" s="191"/>
      <c r="D432" s="208" t="s">
        <v>197</v>
      </c>
      <c r="E432" s="217" t="s">
        <v>5</v>
      </c>
      <c r="F432" s="218" t="s">
        <v>699</v>
      </c>
      <c r="H432" s="219">
        <v>8</v>
      </c>
      <c r="I432" s="195"/>
      <c r="L432" s="191"/>
      <c r="M432" s="196"/>
      <c r="N432" s="197"/>
      <c r="O432" s="197"/>
      <c r="P432" s="197"/>
      <c r="Q432" s="197"/>
      <c r="R432" s="197"/>
      <c r="S432" s="197"/>
      <c r="T432" s="198"/>
      <c r="AT432" s="192" t="s">
        <v>197</v>
      </c>
      <c r="AU432" s="192" t="s">
        <v>82</v>
      </c>
      <c r="AV432" s="11" t="s">
        <v>82</v>
      </c>
      <c r="AW432" s="11" t="s">
        <v>35</v>
      </c>
      <c r="AX432" s="11" t="s">
        <v>80</v>
      </c>
      <c r="AY432" s="192" t="s">
        <v>185</v>
      </c>
    </row>
    <row r="433" spans="2:65" s="1" customFormat="1" ht="22.5" customHeight="1">
      <c r="B433" s="174"/>
      <c r="C433" s="221" t="s">
        <v>700</v>
      </c>
      <c r="D433" s="221" t="s">
        <v>258</v>
      </c>
      <c r="E433" s="222" t="s">
        <v>701</v>
      </c>
      <c r="F433" s="223" t="s">
        <v>702</v>
      </c>
      <c r="G433" s="224" t="s">
        <v>254</v>
      </c>
      <c r="H433" s="225">
        <v>7</v>
      </c>
      <c r="I433" s="226"/>
      <c r="J433" s="227">
        <f>ROUND(I433*H433,2)</f>
        <v>0</v>
      </c>
      <c r="K433" s="223" t="s">
        <v>5</v>
      </c>
      <c r="L433" s="228"/>
      <c r="M433" s="229" t="s">
        <v>5</v>
      </c>
      <c r="N433" s="230" t="s">
        <v>43</v>
      </c>
      <c r="O433" s="42"/>
      <c r="P433" s="184">
        <f>O433*H433</f>
        <v>0</v>
      </c>
      <c r="Q433" s="184">
        <v>0</v>
      </c>
      <c r="R433" s="184">
        <f>Q433*H433</f>
        <v>0</v>
      </c>
      <c r="S433" s="184">
        <v>0</v>
      </c>
      <c r="T433" s="185">
        <f>S433*H433</f>
        <v>0</v>
      </c>
      <c r="AR433" s="24" t="s">
        <v>261</v>
      </c>
      <c r="AT433" s="24" t="s">
        <v>258</v>
      </c>
      <c r="AU433" s="24" t="s">
        <v>82</v>
      </c>
      <c r="AY433" s="24" t="s">
        <v>185</v>
      </c>
      <c r="BE433" s="186">
        <f>IF(N433="základní",J433,0)</f>
        <v>0</v>
      </c>
      <c r="BF433" s="186">
        <f>IF(N433="snížená",J433,0)</f>
        <v>0</v>
      </c>
      <c r="BG433" s="186">
        <f>IF(N433="zákl. přenesená",J433,0)</f>
        <v>0</v>
      </c>
      <c r="BH433" s="186">
        <f>IF(N433="sníž. přenesená",J433,0)</f>
        <v>0</v>
      </c>
      <c r="BI433" s="186">
        <f>IF(N433="nulová",J433,0)</f>
        <v>0</v>
      </c>
      <c r="BJ433" s="24" t="s">
        <v>80</v>
      </c>
      <c r="BK433" s="186">
        <f>ROUND(I433*H433,2)</f>
        <v>0</v>
      </c>
      <c r="BL433" s="24" t="s">
        <v>193</v>
      </c>
      <c r="BM433" s="24" t="s">
        <v>703</v>
      </c>
    </row>
    <row r="434" spans="2:65" s="11" customFormat="1">
      <c r="B434" s="191"/>
      <c r="D434" s="208" t="s">
        <v>197</v>
      </c>
      <c r="E434" s="217" t="s">
        <v>5</v>
      </c>
      <c r="F434" s="218" t="s">
        <v>704</v>
      </c>
      <c r="H434" s="219">
        <v>7</v>
      </c>
      <c r="I434" s="195"/>
      <c r="L434" s="191"/>
      <c r="M434" s="196"/>
      <c r="N434" s="197"/>
      <c r="O434" s="197"/>
      <c r="P434" s="197"/>
      <c r="Q434" s="197"/>
      <c r="R434" s="197"/>
      <c r="S434" s="197"/>
      <c r="T434" s="198"/>
      <c r="AT434" s="192" t="s">
        <v>197</v>
      </c>
      <c r="AU434" s="192" t="s">
        <v>82</v>
      </c>
      <c r="AV434" s="11" t="s">
        <v>82</v>
      </c>
      <c r="AW434" s="11" t="s">
        <v>35</v>
      </c>
      <c r="AX434" s="11" t="s">
        <v>80</v>
      </c>
      <c r="AY434" s="192" t="s">
        <v>185</v>
      </c>
    </row>
    <row r="435" spans="2:65" s="1" customFormat="1" ht="22.5" customHeight="1">
      <c r="B435" s="174"/>
      <c r="C435" s="221" t="s">
        <v>705</v>
      </c>
      <c r="D435" s="221" t="s">
        <v>258</v>
      </c>
      <c r="E435" s="222" t="s">
        <v>706</v>
      </c>
      <c r="F435" s="223" t="s">
        <v>707</v>
      </c>
      <c r="G435" s="224" t="s">
        <v>254</v>
      </c>
      <c r="H435" s="225">
        <v>1</v>
      </c>
      <c r="I435" s="226"/>
      <c r="J435" s="227">
        <f>ROUND(I435*H435,2)</f>
        <v>0</v>
      </c>
      <c r="K435" s="223" t="s">
        <v>5</v>
      </c>
      <c r="L435" s="228"/>
      <c r="M435" s="229" t="s">
        <v>5</v>
      </c>
      <c r="N435" s="230" t="s">
        <v>43</v>
      </c>
      <c r="O435" s="42"/>
      <c r="P435" s="184">
        <f>O435*H435</f>
        <v>0</v>
      </c>
      <c r="Q435" s="184">
        <v>0</v>
      </c>
      <c r="R435" s="184">
        <f>Q435*H435</f>
        <v>0</v>
      </c>
      <c r="S435" s="184">
        <v>0</v>
      </c>
      <c r="T435" s="185">
        <f>S435*H435</f>
        <v>0</v>
      </c>
      <c r="AR435" s="24" t="s">
        <v>261</v>
      </c>
      <c r="AT435" s="24" t="s">
        <v>258</v>
      </c>
      <c r="AU435" s="24" t="s">
        <v>82</v>
      </c>
      <c r="AY435" s="24" t="s">
        <v>185</v>
      </c>
      <c r="BE435" s="186">
        <f>IF(N435="základní",J435,0)</f>
        <v>0</v>
      </c>
      <c r="BF435" s="186">
        <f>IF(N435="snížená",J435,0)</f>
        <v>0</v>
      </c>
      <c r="BG435" s="186">
        <f>IF(N435="zákl. přenesená",J435,0)</f>
        <v>0</v>
      </c>
      <c r="BH435" s="186">
        <f>IF(N435="sníž. přenesená",J435,0)</f>
        <v>0</v>
      </c>
      <c r="BI435" s="186">
        <f>IF(N435="nulová",J435,0)</f>
        <v>0</v>
      </c>
      <c r="BJ435" s="24" t="s">
        <v>80</v>
      </c>
      <c r="BK435" s="186">
        <f>ROUND(I435*H435,2)</f>
        <v>0</v>
      </c>
      <c r="BL435" s="24" t="s">
        <v>193</v>
      </c>
      <c r="BM435" s="24" t="s">
        <v>708</v>
      </c>
    </row>
    <row r="436" spans="2:65" s="11" customFormat="1">
      <c r="B436" s="191"/>
      <c r="D436" s="208" t="s">
        <v>197</v>
      </c>
      <c r="E436" s="217" t="s">
        <v>5</v>
      </c>
      <c r="F436" s="218" t="s">
        <v>709</v>
      </c>
      <c r="H436" s="219">
        <v>1</v>
      </c>
      <c r="I436" s="195"/>
      <c r="L436" s="191"/>
      <c r="M436" s="196"/>
      <c r="N436" s="197"/>
      <c r="O436" s="197"/>
      <c r="P436" s="197"/>
      <c r="Q436" s="197"/>
      <c r="R436" s="197"/>
      <c r="S436" s="197"/>
      <c r="T436" s="198"/>
      <c r="AT436" s="192" t="s">
        <v>197</v>
      </c>
      <c r="AU436" s="192" t="s">
        <v>82</v>
      </c>
      <c r="AV436" s="11" t="s">
        <v>82</v>
      </c>
      <c r="AW436" s="11" t="s">
        <v>35</v>
      </c>
      <c r="AX436" s="11" t="s">
        <v>80</v>
      </c>
      <c r="AY436" s="192" t="s">
        <v>185</v>
      </c>
    </row>
    <row r="437" spans="2:65" s="1" customFormat="1" ht="22.5" customHeight="1">
      <c r="B437" s="174"/>
      <c r="C437" s="221" t="s">
        <v>710</v>
      </c>
      <c r="D437" s="221" t="s">
        <v>258</v>
      </c>
      <c r="E437" s="222" t="s">
        <v>711</v>
      </c>
      <c r="F437" s="223" t="s">
        <v>707</v>
      </c>
      <c r="G437" s="224" t="s">
        <v>254</v>
      </c>
      <c r="H437" s="225">
        <v>1</v>
      </c>
      <c r="I437" s="226"/>
      <c r="J437" s="227">
        <f>ROUND(I437*H437,2)</f>
        <v>0</v>
      </c>
      <c r="K437" s="223" t="s">
        <v>5</v>
      </c>
      <c r="L437" s="228"/>
      <c r="M437" s="229" t="s">
        <v>5</v>
      </c>
      <c r="N437" s="230" t="s">
        <v>43</v>
      </c>
      <c r="O437" s="42"/>
      <c r="P437" s="184">
        <f>O437*H437</f>
        <v>0</v>
      </c>
      <c r="Q437" s="184">
        <v>0</v>
      </c>
      <c r="R437" s="184">
        <f>Q437*H437</f>
        <v>0</v>
      </c>
      <c r="S437" s="184">
        <v>0</v>
      </c>
      <c r="T437" s="185">
        <f>S437*H437</f>
        <v>0</v>
      </c>
      <c r="AR437" s="24" t="s">
        <v>261</v>
      </c>
      <c r="AT437" s="24" t="s">
        <v>258</v>
      </c>
      <c r="AU437" s="24" t="s">
        <v>82</v>
      </c>
      <c r="AY437" s="24" t="s">
        <v>185</v>
      </c>
      <c r="BE437" s="186">
        <f>IF(N437="základní",J437,0)</f>
        <v>0</v>
      </c>
      <c r="BF437" s="186">
        <f>IF(N437="snížená",J437,0)</f>
        <v>0</v>
      </c>
      <c r="BG437" s="186">
        <f>IF(N437="zákl. přenesená",J437,0)</f>
        <v>0</v>
      </c>
      <c r="BH437" s="186">
        <f>IF(N437="sníž. přenesená",J437,0)</f>
        <v>0</v>
      </c>
      <c r="BI437" s="186">
        <f>IF(N437="nulová",J437,0)</f>
        <v>0</v>
      </c>
      <c r="BJ437" s="24" t="s">
        <v>80</v>
      </c>
      <c r="BK437" s="186">
        <f>ROUND(I437*H437,2)</f>
        <v>0</v>
      </c>
      <c r="BL437" s="24" t="s">
        <v>193</v>
      </c>
      <c r="BM437" s="24" t="s">
        <v>712</v>
      </c>
    </row>
    <row r="438" spans="2:65" s="11" customFormat="1">
      <c r="B438" s="191"/>
      <c r="D438" s="187" t="s">
        <v>197</v>
      </c>
      <c r="E438" s="192" t="s">
        <v>5</v>
      </c>
      <c r="F438" s="193" t="s">
        <v>713</v>
      </c>
      <c r="H438" s="194">
        <v>1</v>
      </c>
      <c r="I438" s="195"/>
      <c r="L438" s="191"/>
      <c r="M438" s="196"/>
      <c r="N438" s="197"/>
      <c r="O438" s="197"/>
      <c r="P438" s="197"/>
      <c r="Q438" s="197"/>
      <c r="R438" s="197"/>
      <c r="S438" s="197"/>
      <c r="T438" s="198"/>
      <c r="AT438" s="192" t="s">
        <v>197</v>
      </c>
      <c r="AU438" s="192" t="s">
        <v>82</v>
      </c>
      <c r="AV438" s="11" t="s">
        <v>82</v>
      </c>
      <c r="AW438" s="11" t="s">
        <v>35</v>
      </c>
      <c r="AX438" s="11" t="s">
        <v>80</v>
      </c>
      <c r="AY438" s="192" t="s">
        <v>185</v>
      </c>
    </row>
    <row r="439" spans="2:65" s="11" customFormat="1">
      <c r="B439" s="191"/>
      <c r="D439" s="208" t="s">
        <v>197</v>
      </c>
      <c r="E439" s="217" t="s">
        <v>5</v>
      </c>
      <c r="F439" s="218" t="s">
        <v>5</v>
      </c>
      <c r="H439" s="219">
        <v>0</v>
      </c>
      <c r="I439" s="195"/>
      <c r="L439" s="191"/>
      <c r="M439" s="196"/>
      <c r="N439" s="197"/>
      <c r="O439" s="197"/>
      <c r="P439" s="197"/>
      <c r="Q439" s="197"/>
      <c r="R439" s="197"/>
      <c r="S439" s="197"/>
      <c r="T439" s="198"/>
      <c r="AT439" s="192" t="s">
        <v>197</v>
      </c>
      <c r="AU439" s="192" t="s">
        <v>82</v>
      </c>
      <c r="AV439" s="11" t="s">
        <v>82</v>
      </c>
      <c r="AW439" s="11" t="s">
        <v>35</v>
      </c>
      <c r="AX439" s="11" t="s">
        <v>72</v>
      </c>
      <c r="AY439" s="192" t="s">
        <v>185</v>
      </c>
    </row>
    <row r="440" spans="2:65" s="1" customFormat="1" ht="22.5" customHeight="1">
      <c r="B440" s="174"/>
      <c r="C440" s="221" t="s">
        <v>714</v>
      </c>
      <c r="D440" s="221" t="s">
        <v>258</v>
      </c>
      <c r="E440" s="222" t="s">
        <v>715</v>
      </c>
      <c r="F440" s="223" t="s">
        <v>716</v>
      </c>
      <c r="G440" s="224" t="s">
        <v>254</v>
      </c>
      <c r="H440" s="225">
        <v>2</v>
      </c>
      <c r="I440" s="226"/>
      <c r="J440" s="227">
        <f>ROUND(I440*H440,2)</f>
        <v>0</v>
      </c>
      <c r="K440" s="223" t="s">
        <v>5</v>
      </c>
      <c r="L440" s="228"/>
      <c r="M440" s="229" t="s">
        <v>5</v>
      </c>
      <c r="N440" s="230" t="s">
        <v>43</v>
      </c>
      <c r="O440" s="42"/>
      <c r="P440" s="184">
        <f>O440*H440</f>
        <v>0</v>
      </c>
      <c r="Q440" s="184">
        <v>0</v>
      </c>
      <c r="R440" s="184">
        <f>Q440*H440</f>
        <v>0</v>
      </c>
      <c r="S440" s="184">
        <v>0</v>
      </c>
      <c r="T440" s="185">
        <f>S440*H440</f>
        <v>0</v>
      </c>
      <c r="AR440" s="24" t="s">
        <v>261</v>
      </c>
      <c r="AT440" s="24" t="s">
        <v>258</v>
      </c>
      <c r="AU440" s="24" t="s">
        <v>82</v>
      </c>
      <c r="AY440" s="24" t="s">
        <v>185</v>
      </c>
      <c r="BE440" s="186">
        <f>IF(N440="základní",J440,0)</f>
        <v>0</v>
      </c>
      <c r="BF440" s="186">
        <f>IF(N440="snížená",J440,0)</f>
        <v>0</v>
      </c>
      <c r="BG440" s="186">
        <f>IF(N440="zákl. přenesená",J440,0)</f>
        <v>0</v>
      </c>
      <c r="BH440" s="186">
        <f>IF(N440="sníž. přenesená",J440,0)</f>
        <v>0</v>
      </c>
      <c r="BI440" s="186">
        <f>IF(N440="nulová",J440,0)</f>
        <v>0</v>
      </c>
      <c r="BJ440" s="24" t="s">
        <v>80</v>
      </c>
      <c r="BK440" s="186">
        <f>ROUND(I440*H440,2)</f>
        <v>0</v>
      </c>
      <c r="BL440" s="24" t="s">
        <v>193</v>
      </c>
      <c r="BM440" s="24" t="s">
        <v>717</v>
      </c>
    </row>
    <row r="441" spans="2:65" s="11" customFormat="1">
      <c r="B441" s="191"/>
      <c r="D441" s="208" t="s">
        <v>197</v>
      </c>
      <c r="E441" s="217" t="s">
        <v>5</v>
      </c>
      <c r="F441" s="218" t="s">
        <v>718</v>
      </c>
      <c r="H441" s="219">
        <v>2</v>
      </c>
      <c r="I441" s="195"/>
      <c r="L441" s="191"/>
      <c r="M441" s="196"/>
      <c r="N441" s="197"/>
      <c r="O441" s="197"/>
      <c r="P441" s="197"/>
      <c r="Q441" s="197"/>
      <c r="R441" s="197"/>
      <c r="S441" s="197"/>
      <c r="T441" s="198"/>
      <c r="AT441" s="192" t="s">
        <v>197</v>
      </c>
      <c r="AU441" s="192" t="s">
        <v>82</v>
      </c>
      <c r="AV441" s="11" t="s">
        <v>82</v>
      </c>
      <c r="AW441" s="11" t="s">
        <v>35</v>
      </c>
      <c r="AX441" s="11" t="s">
        <v>80</v>
      </c>
      <c r="AY441" s="192" t="s">
        <v>185</v>
      </c>
    </row>
    <row r="442" spans="2:65" s="1" customFormat="1" ht="22.5" customHeight="1">
      <c r="B442" s="174"/>
      <c r="C442" s="221" t="s">
        <v>719</v>
      </c>
      <c r="D442" s="221" t="s">
        <v>258</v>
      </c>
      <c r="E442" s="222" t="s">
        <v>720</v>
      </c>
      <c r="F442" s="223" t="s">
        <v>721</v>
      </c>
      <c r="G442" s="224" t="s">
        <v>254</v>
      </c>
      <c r="H442" s="225">
        <v>4</v>
      </c>
      <c r="I442" s="226"/>
      <c r="J442" s="227">
        <f>ROUND(I442*H442,2)</f>
        <v>0</v>
      </c>
      <c r="K442" s="223" t="s">
        <v>5</v>
      </c>
      <c r="L442" s="228"/>
      <c r="M442" s="229" t="s">
        <v>5</v>
      </c>
      <c r="N442" s="230" t="s">
        <v>43</v>
      </c>
      <c r="O442" s="42"/>
      <c r="P442" s="184">
        <f>O442*H442</f>
        <v>0</v>
      </c>
      <c r="Q442" s="184">
        <v>0</v>
      </c>
      <c r="R442" s="184">
        <f>Q442*H442</f>
        <v>0</v>
      </c>
      <c r="S442" s="184">
        <v>0</v>
      </c>
      <c r="T442" s="185">
        <f>S442*H442</f>
        <v>0</v>
      </c>
      <c r="AR442" s="24" t="s">
        <v>261</v>
      </c>
      <c r="AT442" s="24" t="s">
        <v>258</v>
      </c>
      <c r="AU442" s="24" t="s">
        <v>82</v>
      </c>
      <c r="AY442" s="24" t="s">
        <v>185</v>
      </c>
      <c r="BE442" s="186">
        <f>IF(N442="základní",J442,0)</f>
        <v>0</v>
      </c>
      <c r="BF442" s="186">
        <f>IF(N442="snížená",J442,0)</f>
        <v>0</v>
      </c>
      <c r="BG442" s="186">
        <f>IF(N442="zákl. přenesená",J442,0)</f>
        <v>0</v>
      </c>
      <c r="BH442" s="186">
        <f>IF(N442="sníž. přenesená",J442,0)</f>
        <v>0</v>
      </c>
      <c r="BI442" s="186">
        <f>IF(N442="nulová",J442,0)</f>
        <v>0</v>
      </c>
      <c r="BJ442" s="24" t="s">
        <v>80</v>
      </c>
      <c r="BK442" s="186">
        <f>ROUND(I442*H442,2)</f>
        <v>0</v>
      </c>
      <c r="BL442" s="24" t="s">
        <v>193</v>
      </c>
      <c r="BM442" s="24" t="s">
        <v>722</v>
      </c>
    </row>
    <row r="443" spans="2:65" s="11" customFormat="1">
      <c r="B443" s="191"/>
      <c r="D443" s="208" t="s">
        <v>197</v>
      </c>
      <c r="E443" s="217" t="s">
        <v>5</v>
      </c>
      <c r="F443" s="218" t="s">
        <v>723</v>
      </c>
      <c r="H443" s="219">
        <v>4</v>
      </c>
      <c r="I443" s="195"/>
      <c r="L443" s="191"/>
      <c r="M443" s="196"/>
      <c r="N443" s="197"/>
      <c r="O443" s="197"/>
      <c r="P443" s="197"/>
      <c r="Q443" s="197"/>
      <c r="R443" s="197"/>
      <c r="S443" s="197"/>
      <c r="T443" s="198"/>
      <c r="AT443" s="192" t="s">
        <v>197</v>
      </c>
      <c r="AU443" s="192" t="s">
        <v>82</v>
      </c>
      <c r="AV443" s="11" t="s">
        <v>82</v>
      </c>
      <c r="AW443" s="11" t="s">
        <v>35</v>
      </c>
      <c r="AX443" s="11" t="s">
        <v>80</v>
      </c>
      <c r="AY443" s="192" t="s">
        <v>185</v>
      </c>
    </row>
    <row r="444" spans="2:65" s="1" customFormat="1" ht="22.5" customHeight="1">
      <c r="B444" s="174"/>
      <c r="C444" s="221" t="s">
        <v>724</v>
      </c>
      <c r="D444" s="221" t="s">
        <v>258</v>
      </c>
      <c r="E444" s="222" t="s">
        <v>725</v>
      </c>
      <c r="F444" s="223" t="s">
        <v>726</v>
      </c>
      <c r="G444" s="224" t="s">
        <v>254</v>
      </c>
      <c r="H444" s="225">
        <v>1</v>
      </c>
      <c r="I444" s="226"/>
      <c r="J444" s="227">
        <f>ROUND(I444*H444,2)</f>
        <v>0</v>
      </c>
      <c r="K444" s="223" t="s">
        <v>5</v>
      </c>
      <c r="L444" s="228"/>
      <c r="M444" s="229" t="s">
        <v>5</v>
      </c>
      <c r="N444" s="230" t="s">
        <v>43</v>
      </c>
      <c r="O444" s="42"/>
      <c r="P444" s="184">
        <f>O444*H444</f>
        <v>0</v>
      </c>
      <c r="Q444" s="184">
        <v>0</v>
      </c>
      <c r="R444" s="184">
        <f>Q444*H444</f>
        <v>0</v>
      </c>
      <c r="S444" s="184">
        <v>0</v>
      </c>
      <c r="T444" s="185">
        <f>S444*H444</f>
        <v>0</v>
      </c>
      <c r="AR444" s="24" t="s">
        <v>261</v>
      </c>
      <c r="AT444" s="24" t="s">
        <v>258</v>
      </c>
      <c r="AU444" s="24" t="s">
        <v>82</v>
      </c>
      <c r="AY444" s="24" t="s">
        <v>185</v>
      </c>
      <c r="BE444" s="186">
        <f>IF(N444="základní",J444,0)</f>
        <v>0</v>
      </c>
      <c r="BF444" s="186">
        <f>IF(N444="snížená",J444,0)</f>
        <v>0</v>
      </c>
      <c r="BG444" s="186">
        <f>IF(N444="zákl. přenesená",J444,0)</f>
        <v>0</v>
      </c>
      <c r="BH444" s="186">
        <f>IF(N444="sníž. přenesená",J444,0)</f>
        <v>0</v>
      </c>
      <c r="BI444" s="186">
        <f>IF(N444="nulová",J444,0)</f>
        <v>0</v>
      </c>
      <c r="BJ444" s="24" t="s">
        <v>80</v>
      </c>
      <c r="BK444" s="186">
        <f>ROUND(I444*H444,2)</f>
        <v>0</v>
      </c>
      <c r="BL444" s="24" t="s">
        <v>193</v>
      </c>
      <c r="BM444" s="24" t="s">
        <v>727</v>
      </c>
    </row>
    <row r="445" spans="2:65" s="11" customFormat="1">
      <c r="B445" s="191"/>
      <c r="D445" s="208" t="s">
        <v>197</v>
      </c>
      <c r="E445" s="217" t="s">
        <v>5</v>
      </c>
      <c r="F445" s="218" t="s">
        <v>728</v>
      </c>
      <c r="H445" s="219">
        <v>1</v>
      </c>
      <c r="I445" s="195"/>
      <c r="L445" s="191"/>
      <c r="M445" s="196"/>
      <c r="N445" s="197"/>
      <c r="O445" s="197"/>
      <c r="P445" s="197"/>
      <c r="Q445" s="197"/>
      <c r="R445" s="197"/>
      <c r="S445" s="197"/>
      <c r="T445" s="198"/>
      <c r="AT445" s="192" t="s">
        <v>197</v>
      </c>
      <c r="AU445" s="192" t="s">
        <v>82</v>
      </c>
      <c r="AV445" s="11" t="s">
        <v>82</v>
      </c>
      <c r="AW445" s="11" t="s">
        <v>35</v>
      </c>
      <c r="AX445" s="11" t="s">
        <v>80</v>
      </c>
      <c r="AY445" s="192" t="s">
        <v>185</v>
      </c>
    </row>
    <row r="446" spans="2:65" s="1" customFormat="1" ht="22.5" customHeight="1">
      <c r="B446" s="174"/>
      <c r="C446" s="221" t="s">
        <v>729</v>
      </c>
      <c r="D446" s="221" t="s">
        <v>258</v>
      </c>
      <c r="E446" s="222" t="s">
        <v>730</v>
      </c>
      <c r="F446" s="223" t="s">
        <v>731</v>
      </c>
      <c r="G446" s="224" t="s">
        <v>254</v>
      </c>
      <c r="H446" s="225">
        <v>1</v>
      </c>
      <c r="I446" s="226"/>
      <c r="J446" s="227">
        <f>ROUND(I446*H446,2)</f>
        <v>0</v>
      </c>
      <c r="K446" s="223" t="s">
        <v>5</v>
      </c>
      <c r="L446" s="228"/>
      <c r="M446" s="229" t="s">
        <v>5</v>
      </c>
      <c r="N446" s="230" t="s">
        <v>43</v>
      </c>
      <c r="O446" s="42"/>
      <c r="P446" s="184">
        <f>O446*H446</f>
        <v>0</v>
      </c>
      <c r="Q446" s="184">
        <v>0</v>
      </c>
      <c r="R446" s="184">
        <f>Q446*H446</f>
        <v>0</v>
      </c>
      <c r="S446" s="184">
        <v>0</v>
      </c>
      <c r="T446" s="185">
        <f>S446*H446</f>
        <v>0</v>
      </c>
      <c r="AR446" s="24" t="s">
        <v>261</v>
      </c>
      <c r="AT446" s="24" t="s">
        <v>258</v>
      </c>
      <c r="AU446" s="24" t="s">
        <v>82</v>
      </c>
      <c r="AY446" s="24" t="s">
        <v>185</v>
      </c>
      <c r="BE446" s="186">
        <f>IF(N446="základní",J446,0)</f>
        <v>0</v>
      </c>
      <c r="BF446" s="186">
        <f>IF(N446="snížená",J446,0)</f>
        <v>0</v>
      </c>
      <c r="BG446" s="186">
        <f>IF(N446="zákl. přenesená",J446,0)</f>
        <v>0</v>
      </c>
      <c r="BH446" s="186">
        <f>IF(N446="sníž. přenesená",J446,0)</f>
        <v>0</v>
      </c>
      <c r="BI446" s="186">
        <f>IF(N446="nulová",J446,0)</f>
        <v>0</v>
      </c>
      <c r="BJ446" s="24" t="s">
        <v>80</v>
      </c>
      <c r="BK446" s="186">
        <f>ROUND(I446*H446,2)</f>
        <v>0</v>
      </c>
      <c r="BL446" s="24" t="s">
        <v>193</v>
      </c>
      <c r="BM446" s="24" t="s">
        <v>732</v>
      </c>
    </row>
    <row r="447" spans="2:65" s="11" customFormat="1">
      <c r="B447" s="191"/>
      <c r="D447" s="187" t="s">
        <v>197</v>
      </c>
      <c r="E447" s="192" t="s">
        <v>5</v>
      </c>
      <c r="F447" s="193" t="s">
        <v>733</v>
      </c>
      <c r="H447" s="194">
        <v>1</v>
      </c>
      <c r="I447" s="195"/>
      <c r="L447" s="191"/>
      <c r="M447" s="196"/>
      <c r="N447" s="197"/>
      <c r="O447" s="197"/>
      <c r="P447" s="197"/>
      <c r="Q447" s="197"/>
      <c r="R447" s="197"/>
      <c r="S447" s="197"/>
      <c r="T447" s="198"/>
      <c r="AT447" s="192" t="s">
        <v>197</v>
      </c>
      <c r="AU447" s="192" t="s">
        <v>82</v>
      </c>
      <c r="AV447" s="11" t="s">
        <v>82</v>
      </c>
      <c r="AW447" s="11" t="s">
        <v>35</v>
      </c>
      <c r="AX447" s="11" t="s">
        <v>80</v>
      </c>
      <c r="AY447" s="192" t="s">
        <v>185</v>
      </c>
    </row>
    <row r="448" spans="2:65" s="11" customFormat="1">
      <c r="B448" s="191"/>
      <c r="D448" s="208" t="s">
        <v>197</v>
      </c>
      <c r="E448" s="217" t="s">
        <v>5</v>
      </c>
      <c r="F448" s="218" t="s">
        <v>5</v>
      </c>
      <c r="H448" s="219">
        <v>0</v>
      </c>
      <c r="I448" s="195"/>
      <c r="L448" s="191"/>
      <c r="M448" s="196"/>
      <c r="N448" s="197"/>
      <c r="O448" s="197"/>
      <c r="P448" s="197"/>
      <c r="Q448" s="197"/>
      <c r="R448" s="197"/>
      <c r="S448" s="197"/>
      <c r="T448" s="198"/>
      <c r="AT448" s="192" t="s">
        <v>197</v>
      </c>
      <c r="AU448" s="192" t="s">
        <v>82</v>
      </c>
      <c r="AV448" s="11" t="s">
        <v>82</v>
      </c>
      <c r="AW448" s="11" t="s">
        <v>35</v>
      </c>
      <c r="AX448" s="11" t="s">
        <v>72</v>
      </c>
      <c r="AY448" s="192" t="s">
        <v>185</v>
      </c>
    </row>
    <row r="449" spans="2:65" s="1" customFormat="1" ht="22.5" customHeight="1">
      <c r="B449" s="174"/>
      <c r="C449" s="221" t="s">
        <v>734</v>
      </c>
      <c r="D449" s="221" t="s">
        <v>258</v>
      </c>
      <c r="E449" s="222" t="s">
        <v>735</v>
      </c>
      <c r="F449" s="223" t="s">
        <v>736</v>
      </c>
      <c r="G449" s="224" t="s">
        <v>254</v>
      </c>
      <c r="H449" s="225">
        <v>2</v>
      </c>
      <c r="I449" s="226"/>
      <c r="J449" s="227">
        <f>ROUND(I449*H449,2)</f>
        <v>0</v>
      </c>
      <c r="K449" s="223" t="s">
        <v>5</v>
      </c>
      <c r="L449" s="228"/>
      <c r="M449" s="229" t="s">
        <v>5</v>
      </c>
      <c r="N449" s="230" t="s">
        <v>43</v>
      </c>
      <c r="O449" s="42"/>
      <c r="P449" s="184">
        <f>O449*H449</f>
        <v>0</v>
      </c>
      <c r="Q449" s="184">
        <v>0</v>
      </c>
      <c r="R449" s="184">
        <f>Q449*H449</f>
        <v>0</v>
      </c>
      <c r="S449" s="184">
        <v>0</v>
      </c>
      <c r="T449" s="185">
        <f>S449*H449</f>
        <v>0</v>
      </c>
      <c r="AR449" s="24" t="s">
        <v>261</v>
      </c>
      <c r="AT449" s="24" t="s">
        <v>258</v>
      </c>
      <c r="AU449" s="24" t="s">
        <v>82</v>
      </c>
      <c r="AY449" s="24" t="s">
        <v>185</v>
      </c>
      <c r="BE449" s="186">
        <f>IF(N449="základní",J449,0)</f>
        <v>0</v>
      </c>
      <c r="BF449" s="186">
        <f>IF(N449="snížená",J449,0)</f>
        <v>0</v>
      </c>
      <c r="BG449" s="186">
        <f>IF(N449="zákl. přenesená",J449,0)</f>
        <v>0</v>
      </c>
      <c r="BH449" s="186">
        <f>IF(N449="sníž. přenesená",J449,0)</f>
        <v>0</v>
      </c>
      <c r="BI449" s="186">
        <f>IF(N449="nulová",J449,0)</f>
        <v>0</v>
      </c>
      <c r="BJ449" s="24" t="s">
        <v>80</v>
      </c>
      <c r="BK449" s="186">
        <f>ROUND(I449*H449,2)</f>
        <v>0</v>
      </c>
      <c r="BL449" s="24" t="s">
        <v>193</v>
      </c>
      <c r="BM449" s="24" t="s">
        <v>737</v>
      </c>
    </row>
    <row r="450" spans="2:65" s="11" customFormat="1">
      <c r="B450" s="191"/>
      <c r="D450" s="208" t="s">
        <v>197</v>
      </c>
      <c r="E450" s="217" t="s">
        <v>5</v>
      </c>
      <c r="F450" s="218" t="s">
        <v>718</v>
      </c>
      <c r="H450" s="219">
        <v>2</v>
      </c>
      <c r="I450" s="195"/>
      <c r="L450" s="191"/>
      <c r="M450" s="196"/>
      <c r="N450" s="197"/>
      <c r="O450" s="197"/>
      <c r="P450" s="197"/>
      <c r="Q450" s="197"/>
      <c r="R450" s="197"/>
      <c r="S450" s="197"/>
      <c r="T450" s="198"/>
      <c r="AT450" s="192" t="s">
        <v>197</v>
      </c>
      <c r="AU450" s="192" t="s">
        <v>82</v>
      </c>
      <c r="AV450" s="11" t="s">
        <v>82</v>
      </c>
      <c r="AW450" s="11" t="s">
        <v>35</v>
      </c>
      <c r="AX450" s="11" t="s">
        <v>80</v>
      </c>
      <c r="AY450" s="192" t="s">
        <v>185</v>
      </c>
    </row>
    <row r="451" spans="2:65" s="1" customFormat="1" ht="22.5" customHeight="1">
      <c r="B451" s="174"/>
      <c r="C451" s="221" t="s">
        <v>738</v>
      </c>
      <c r="D451" s="221" t="s">
        <v>258</v>
      </c>
      <c r="E451" s="222" t="s">
        <v>739</v>
      </c>
      <c r="F451" s="223" t="s">
        <v>740</v>
      </c>
      <c r="G451" s="224" t="s">
        <v>254</v>
      </c>
      <c r="H451" s="225">
        <v>4</v>
      </c>
      <c r="I451" s="226"/>
      <c r="J451" s="227">
        <f>ROUND(I451*H451,2)</f>
        <v>0</v>
      </c>
      <c r="K451" s="223" t="s">
        <v>5</v>
      </c>
      <c r="L451" s="228"/>
      <c r="M451" s="229" t="s">
        <v>5</v>
      </c>
      <c r="N451" s="230" t="s">
        <v>43</v>
      </c>
      <c r="O451" s="42"/>
      <c r="P451" s="184">
        <f>O451*H451</f>
        <v>0</v>
      </c>
      <c r="Q451" s="184">
        <v>0</v>
      </c>
      <c r="R451" s="184">
        <f>Q451*H451</f>
        <v>0</v>
      </c>
      <c r="S451" s="184">
        <v>0</v>
      </c>
      <c r="T451" s="185">
        <f>S451*H451</f>
        <v>0</v>
      </c>
      <c r="AR451" s="24" t="s">
        <v>261</v>
      </c>
      <c r="AT451" s="24" t="s">
        <v>258</v>
      </c>
      <c r="AU451" s="24" t="s">
        <v>82</v>
      </c>
      <c r="AY451" s="24" t="s">
        <v>185</v>
      </c>
      <c r="BE451" s="186">
        <f>IF(N451="základní",J451,0)</f>
        <v>0</v>
      </c>
      <c r="BF451" s="186">
        <f>IF(N451="snížená",J451,0)</f>
        <v>0</v>
      </c>
      <c r="BG451" s="186">
        <f>IF(N451="zákl. přenesená",J451,0)</f>
        <v>0</v>
      </c>
      <c r="BH451" s="186">
        <f>IF(N451="sníž. přenesená",J451,0)</f>
        <v>0</v>
      </c>
      <c r="BI451" s="186">
        <f>IF(N451="nulová",J451,0)</f>
        <v>0</v>
      </c>
      <c r="BJ451" s="24" t="s">
        <v>80</v>
      </c>
      <c r="BK451" s="186">
        <f>ROUND(I451*H451,2)</f>
        <v>0</v>
      </c>
      <c r="BL451" s="24" t="s">
        <v>193</v>
      </c>
      <c r="BM451" s="24" t="s">
        <v>741</v>
      </c>
    </row>
    <row r="452" spans="2:65" s="11" customFormat="1">
      <c r="B452" s="191"/>
      <c r="D452" s="208" t="s">
        <v>197</v>
      </c>
      <c r="E452" s="217" t="s">
        <v>5</v>
      </c>
      <c r="F452" s="218" t="s">
        <v>742</v>
      </c>
      <c r="H452" s="219">
        <v>4</v>
      </c>
      <c r="I452" s="195"/>
      <c r="L452" s="191"/>
      <c r="M452" s="196"/>
      <c r="N452" s="197"/>
      <c r="O452" s="197"/>
      <c r="P452" s="197"/>
      <c r="Q452" s="197"/>
      <c r="R452" s="197"/>
      <c r="S452" s="197"/>
      <c r="T452" s="198"/>
      <c r="AT452" s="192" t="s">
        <v>197</v>
      </c>
      <c r="AU452" s="192" t="s">
        <v>82</v>
      </c>
      <c r="AV452" s="11" t="s">
        <v>82</v>
      </c>
      <c r="AW452" s="11" t="s">
        <v>35</v>
      </c>
      <c r="AX452" s="11" t="s">
        <v>80</v>
      </c>
      <c r="AY452" s="192" t="s">
        <v>185</v>
      </c>
    </row>
    <row r="453" spans="2:65" s="1" customFormat="1" ht="22.5" customHeight="1">
      <c r="B453" s="174"/>
      <c r="C453" s="221" t="s">
        <v>743</v>
      </c>
      <c r="D453" s="221" t="s">
        <v>258</v>
      </c>
      <c r="E453" s="222" t="s">
        <v>744</v>
      </c>
      <c r="F453" s="223" t="s">
        <v>745</v>
      </c>
      <c r="G453" s="224" t="s">
        <v>254</v>
      </c>
      <c r="H453" s="225">
        <v>1</v>
      </c>
      <c r="I453" s="226"/>
      <c r="J453" s="227">
        <f>ROUND(I453*H453,2)</f>
        <v>0</v>
      </c>
      <c r="K453" s="223" t="s">
        <v>5</v>
      </c>
      <c r="L453" s="228"/>
      <c r="M453" s="229" t="s">
        <v>5</v>
      </c>
      <c r="N453" s="230" t="s">
        <v>43</v>
      </c>
      <c r="O453" s="42"/>
      <c r="P453" s="184">
        <f>O453*H453</f>
        <v>0</v>
      </c>
      <c r="Q453" s="184">
        <v>0</v>
      </c>
      <c r="R453" s="184">
        <f>Q453*H453</f>
        <v>0</v>
      </c>
      <c r="S453" s="184">
        <v>0</v>
      </c>
      <c r="T453" s="185">
        <f>S453*H453</f>
        <v>0</v>
      </c>
      <c r="AR453" s="24" t="s">
        <v>261</v>
      </c>
      <c r="AT453" s="24" t="s">
        <v>258</v>
      </c>
      <c r="AU453" s="24" t="s">
        <v>82</v>
      </c>
      <c r="AY453" s="24" t="s">
        <v>185</v>
      </c>
      <c r="BE453" s="186">
        <f>IF(N453="základní",J453,0)</f>
        <v>0</v>
      </c>
      <c r="BF453" s="186">
        <f>IF(N453="snížená",J453,0)</f>
        <v>0</v>
      </c>
      <c r="BG453" s="186">
        <f>IF(N453="zákl. přenesená",J453,0)</f>
        <v>0</v>
      </c>
      <c r="BH453" s="186">
        <f>IF(N453="sníž. přenesená",J453,0)</f>
        <v>0</v>
      </c>
      <c r="BI453" s="186">
        <f>IF(N453="nulová",J453,0)</f>
        <v>0</v>
      </c>
      <c r="BJ453" s="24" t="s">
        <v>80</v>
      </c>
      <c r="BK453" s="186">
        <f>ROUND(I453*H453,2)</f>
        <v>0</v>
      </c>
      <c r="BL453" s="24" t="s">
        <v>193</v>
      </c>
      <c r="BM453" s="24" t="s">
        <v>746</v>
      </c>
    </row>
    <row r="454" spans="2:65" s="11" customFormat="1">
      <c r="B454" s="191"/>
      <c r="D454" s="187" t="s">
        <v>197</v>
      </c>
      <c r="E454" s="192" t="s">
        <v>5</v>
      </c>
      <c r="F454" s="193" t="s">
        <v>747</v>
      </c>
      <c r="H454" s="194">
        <v>1</v>
      </c>
      <c r="I454" s="195"/>
      <c r="L454" s="191"/>
      <c r="M454" s="196"/>
      <c r="N454" s="197"/>
      <c r="O454" s="197"/>
      <c r="P454" s="197"/>
      <c r="Q454" s="197"/>
      <c r="R454" s="197"/>
      <c r="S454" s="197"/>
      <c r="T454" s="198"/>
      <c r="AT454" s="192" t="s">
        <v>197</v>
      </c>
      <c r="AU454" s="192" t="s">
        <v>82</v>
      </c>
      <c r="AV454" s="11" t="s">
        <v>82</v>
      </c>
      <c r="AW454" s="11" t="s">
        <v>35</v>
      </c>
      <c r="AX454" s="11" t="s">
        <v>80</v>
      </c>
      <c r="AY454" s="192" t="s">
        <v>185</v>
      </c>
    </row>
    <row r="455" spans="2:65" s="11" customFormat="1">
      <c r="B455" s="191"/>
      <c r="D455" s="208" t="s">
        <v>197</v>
      </c>
      <c r="E455" s="217" t="s">
        <v>5</v>
      </c>
      <c r="F455" s="218" t="s">
        <v>5</v>
      </c>
      <c r="H455" s="219">
        <v>0</v>
      </c>
      <c r="I455" s="195"/>
      <c r="L455" s="191"/>
      <c r="M455" s="196"/>
      <c r="N455" s="197"/>
      <c r="O455" s="197"/>
      <c r="P455" s="197"/>
      <c r="Q455" s="197"/>
      <c r="R455" s="197"/>
      <c r="S455" s="197"/>
      <c r="T455" s="198"/>
      <c r="AT455" s="192" t="s">
        <v>197</v>
      </c>
      <c r="AU455" s="192" t="s">
        <v>82</v>
      </c>
      <c r="AV455" s="11" t="s">
        <v>82</v>
      </c>
      <c r="AW455" s="11" t="s">
        <v>35</v>
      </c>
      <c r="AX455" s="11" t="s">
        <v>72</v>
      </c>
      <c r="AY455" s="192" t="s">
        <v>185</v>
      </c>
    </row>
    <row r="456" spans="2:65" s="1" customFormat="1" ht="22.5" customHeight="1">
      <c r="B456" s="174"/>
      <c r="C456" s="221" t="s">
        <v>748</v>
      </c>
      <c r="D456" s="221" t="s">
        <v>258</v>
      </c>
      <c r="E456" s="222" t="s">
        <v>749</v>
      </c>
      <c r="F456" s="223" t="s">
        <v>750</v>
      </c>
      <c r="G456" s="224" t="s">
        <v>254</v>
      </c>
      <c r="H456" s="225">
        <v>2</v>
      </c>
      <c r="I456" s="226"/>
      <c r="J456" s="227">
        <f>ROUND(I456*H456,2)</f>
        <v>0</v>
      </c>
      <c r="K456" s="223" t="s">
        <v>5</v>
      </c>
      <c r="L456" s="228"/>
      <c r="M456" s="229" t="s">
        <v>5</v>
      </c>
      <c r="N456" s="230" t="s">
        <v>43</v>
      </c>
      <c r="O456" s="42"/>
      <c r="P456" s="184">
        <f>O456*H456</f>
        <v>0</v>
      </c>
      <c r="Q456" s="184">
        <v>0</v>
      </c>
      <c r="R456" s="184">
        <f>Q456*H456</f>
        <v>0</v>
      </c>
      <c r="S456" s="184">
        <v>0</v>
      </c>
      <c r="T456" s="185">
        <f>S456*H456</f>
        <v>0</v>
      </c>
      <c r="AR456" s="24" t="s">
        <v>261</v>
      </c>
      <c r="AT456" s="24" t="s">
        <v>258</v>
      </c>
      <c r="AU456" s="24" t="s">
        <v>82</v>
      </c>
      <c r="AY456" s="24" t="s">
        <v>185</v>
      </c>
      <c r="BE456" s="186">
        <f>IF(N456="základní",J456,0)</f>
        <v>0</v>
      </c>
      <c r="BF456" s="186">
        <f>IF(N456="snížená",J456,0)</f>
        <v>0</v>
      </c>
      <c r="BG456" s="186">
        <f>IF(N456="zákl. přenesená",J456,0)</f>
        <v>0</v>
      </c>
      <c r="BH456" s="186">
        <f>IF(N456="sníž. přenesená",J456,0)</f>
        <v>0</v>
      </c>
      <c r="BI456" s="186">
        <f>IF(N456="nulová",J456,0)</f>
        <v>0</v>
      </c>
      <c r="BJ456" s="24" t="s">
        <v>80</v>
      </c>
      <c r="BK456" s="186">
        <f>ROUND(I456*H456,2)</f>
        <v>0</v>
      </c>
      <c r="BL456" s="24" t="s">
        <v>193</v>
      </c>
      <c r="BM456" s="24" t="s">
        <v>751</v>
      </c>
    </row>
    <row r="457" spans="2:65" s="11" customFormat="1">
      <c r="B457" s="191"/>
      <c r="D457" s="208" t="s">
        <v>197</v>
      </c>
      <c r="E457" s="217" t="s">
        <v>5</v>
      </c>
      <c r="F457" s="218" t="s">
        <v>752</v>
      </c>
      <c r="H457" s="219">
        <v>2</v>
      </c>
      <c r="I457" s="195"/>
      <c r="L457" s="191"/>
      <c r="M457" s="196"/>
      <c r="N457" s="197"/>
      <c r="O457" s="197"/>
      <c r="P457" s="197"/>
      <c r="Q457" s="197"/>
      <c r="R457" s="197"/>
      <c r="S457" s="197"/>
      <c r="T457" s="198"/>
      <c r="AT457" s="192" t="s">
        <v>197</v>
      </c>
      <c r="AU457" s="192" t="s">
        <v>82</v>
      </c>
      <c r="AV457" s="11" t="s">
        <v>82</v>
      </c>
      <c r="AW457" s="11" t="s">
        <v>35</v>
      </c>
      <c r="AX457" s="11" t="s">
        <v>80</v>
      </c>
      <c r="AY457" s="192" t="s">
        <v>185</v>
      </c>
    </row>
    <row r="458" spans="2:65" s="1" customFormat="1" ht="22.5" customHeight="1">
      <c r="B458" s="174"/>
      <c r="C458" s="221" t="s">
        <v>753</v>
      </c>
      <c r="D458" s="221" t="s">
        <v>258</v>
      </c>
      <c r="E458" s="222" t="s">
        <v>754</v>
      </c>
      <c r="F458" s="223" t="s">
        <v>755</v>
      </c>
      <c r="G458" s="224" t="s">
        <v>254</v>
      </c>
      <c r="H458" s="225">
        <v>2</v>
      </c>
      <c r="I458" s="226"/>
      <c r="J458" s="227">
        <f>ROUND(I458*H458,2)</f>
        <v>0</v>
      </c>
      <c r="K458" s="223" t="s">
        <v>5</v>
      </c>
      <c r="L458" s="228"/>
      <c r="M458" s="229" t="s">
        <v>5</v>
      </c>
      <c r="N458" s="230" t="s">
        <v>43</v>
      </c>
      <c r="O458" s="42"/>
      <c r="P458" s="184">
        <f>O458*H458</f>
        <v>0</v>
      </c>
      <c r="Q458" s="184">
        <v>0</v>
      </c>
      <c r="R458" s="184">
        <f>Q458*H458</f>
        <v>0</v>
      </c>
      <c r="S458" s="184">
        <v>0</v>
      </c>
      <c r="T458" s="185">
        <f>S458*H458</f>
        <v>0</v>
      </c>
      <c r="AR458" s="24" t="s">
        <v>261</v>
      </c>
      <c r="AT458" s="24" t="s">
        <v>258</v>
      </c>
      <c r="AU458" s="24" t="s">
        <v>82</v>
      </c>
      <c r="AY458" s="24" t="s">
        <v>185</v>
      </c>
      <c r="BE458" s="186">
        <f>IF(N458="základní",J458,0)</f>
        <v>0</v>
      </c>
      <c r="BF458" s="186">
        <f>IF(N458="snížená",J458,0)</f>
        <v>0</v>
      </c>
      <c r="BG458" s="186">
        <f>IF(N458="zákl. přenesená",J458,0)</f>
        <v>0</v>
      </c>
      <c r="BH458" s="186">
        <f>IF(N458="sníž. přenesená",J458,0)</f>
        <v>0</v>
      </c>
      <c r="BI458" s="186">
        <f>IF(N458="nulová",J458,0)</f>
        <v>0</v>
      </c>
      <c r="BJ458" s="24" t="s">
        <v>80</v>
      </c>
      <c r="BK458" s="186">
        <f>ROUND(I458*H458,2)</f>
        <v>0</v>
      </c>
      <c r="BL458" s="24" t="s">
        <v>193</v>
      </c>
      <c r="BM458" s="24" t="s">
        <v>756</v>
      </c>
    </row>
    <row r="459" spans="2:65" s="11" customFormat="1">
      <c r="B459" s="191"/>
      <c r="D459" s="208" t="s">
        <v>197</v>
      </c>
      <c r="E459" s="217" t="s">
        <v>5</v>
      </c>
      <c r="F459" s="218" t="s">
        <v>757</v>
      </c>
      <c r="H459" s="219">
        <v>2</v>
      </c>
      <c r="I459" s="195"/>
      <c r="L459" s="191"/>
      <c r="M459" s="196"/>
      <c r="N459" s="197"/>
      <c r="O459" s="197"/>
      <c r="P459" s="197"/>
      <c r="Q459" s="197"/>
      <c r="R459" s="197"/>
      <c r="S459" s="197"/>
      <c r="T459" s="198"/>
      <c r="AT459" s="192" t="s">
        <v>197</v>
      </c>
      <c r="AU459" s="192" t="s">
        <v>82</v>
      </c>
      <c r="AV459" s="11" t="s">
        <v>82</v>
      </c>
      <c r="AW459" s="11" t="s">
        <v>35</v>
      </c>
      <c r="AX459" s="11" t="s">
        <v>80</v>
      </c>
      <c r="AY459" s="192" t="s">
        <v>185</v>
      </c>
    </row>
    <row r="460" spans="2:65" s="1" customFormat="1" ht="22.5" customHeight="1">
      <c r="B460" s="174"/>
      <c r="C460" s="221" t="s">
        <v>758</v>
      </c>
      <c r="D460" s="221" t="s">
        <v>258</v>
      </c>
      <c r="E460" s="222" t="s">
        <v>759</v>
      </c>
      <c r="F460" s="223" t="s">
        <v>760</v>
      </c>
      <c r="G460" s="224" t="s">
        <v>254</v>
      </c>
      <c r="H460" s="225">
        <v>1</v>
      </c>
      <c r="I460" s="226"/>
      <c r="J460" s="227">
        <f>ROUND(I460*H460,2)</f>
        <v>0</v>
      </c>
      <c r="K460" s="223" t="s">
        <v>5</v>
      </c>
      <c r="L460" s="228"/>
      <c r="M460" s="229" t="s">
        <v>5</v>
      </c>
      <c r="N460" s="230" t="s">
        <v>43</v>
      </c>
      <c r="O460" s="42"/>
      <c r="P460" s="184">
        <f>O460*H460</f>
        <v>0</v>
      </c>
      <c r="Q460" s="184">
        <v>0</v>
      </c>
      <c r="R460" s="184">
        <f>Q460*H460</f>
        <v>0</v>
      </c>
      <c r="S460" s="184">
        <v>0</v>
      </c>
      <c r="T460" s="185">
        <f>S460*H460</f>
        <v>0</v>
      </c>
      <c r="AR460" s="24" t="s">
        <v>261</v>
      </c>
      <c r="AT460" s="24" t="s">
        <v>258</v>
      </c>
      <c r="AU460" s="24" t="s">
        <v>82</v>
      </c>
      <c r="AY460" s="24" t="s">
        <v>185</v>
      </c>
      <c r="BE460" s="186">
        <f>IF(N460="základní",J460,0)</f>
        <v>0</v>
      </c>
      <c r="BF460" s="186">
        <f>IF(N460="snížená",J460,0)</f>
        <v>0</v>
      </c>
      <c r="BG460" s="186">
        <f>IF(N460="zákl. přenesená",J460,0)</f>
        <v>0</v>
      </c>
      <c r="BH460" s="186">
        <f>IF(N460="sníž. přenesená",J460,0)</f>
        <v>0</v>
      </c>
      <c r="BI460" s="186">
        <f>IF(N460="nulová",J460,0)</f>
        <v>0</v>
      </c>
      <c r="BJ460" s="24" t="s">
        <v>80</v>
      </c>
      <c r="BK460" s="186">
        <f>ROUND(I460*H460,2)</f>
        <v>0</v>
      </c>
      <c r="BL460" s="24" t="s">
        <v>193</v>
      </c>
      <c r="BM460" s="24" t="s">
        <v>761</v>
      </c>
    </row>
    <row r="461" spans="2:65" s="11" customFormat="1">
      <c r="B461" s="191"/>
      <c r="D461" s="208" t="s">
        <v>197</v>
      </c>
      <c r="E461" s="217" t="s">
        <v>5</v>
      </c>
      <c r="F461" s="218" t="s">
        <v>762</v>
      </c>
      <c r="H461" s="219">
        <v>1</v>
      </c>
      <c r="I461" s="195"/>
      <c r="L461" s="191"/>
      <c r="M461" s="196"/>
      <c r="N461" s="197"/>
      <c r="O461" s="197"/>
      <c r="P461" s="197"/>
      <c r="Q461" s="197"/>
      <c r="R461" s="197"/>
      <c r="S461" s="197"/>
      <c r="T461" s="198"/>
      <c r="AT461" s="192" t="s">
        <v>197</v>
      </c>
      <c r="AU461" s="192" t="s">
        <v>82</v>
      </c>
      <c r="AV461" s="11" t="s">
        <v>82</v>
      </c>
      <c r="AW461" s="11" t="s">
        <v>35</v>
      </c>
      <c r="AX461" s="11" t="s">
        <v>80</v>
      </c>
      <c r="AY461" s="192" t="s">
        <v>185</v>
      </c>
    </row>
    <row r="462" spans="2:65" s="1" customFormat="1" ht="22.5" customHeight="1">
      <c r="B462" s="174"/>
      <c r="C462" s="221" t="s">
        <v>763</v>
      </c>
      <c r="D462" s="221" t="s">
        <v>258</v>
      </c>
      <c r="E462" s="222" t="s">
        <v>764</v>
      </c>
      <c r="F462" s="223" t="s">
        <v>765</v>
      </c>
      <c r="G462" s="224" t="s">
        <v>254</v>
      </c>
      <c r="H462" s="225">
        <v>1</v>
      </c>
      <c r="I462" s="226"/>
      <c r="J462" s="227">
        <f>ROUND(I462*H462,2)</f>
        <v>0</v>
      </c>
      <c r="K462" s="223" t="s">
        <v>5</v>
      </c>
      <c r="L462" s="228"/>
      <c r="M462" s="229" t="s">
        <v>5</v>
      </c>
      <c r="N462" s="230" t="s">
        <v>43</v>
      </c>
      <c r="O462" s="42"/>
      <c r="P462" s="184">
        <f>O462*H462</f>
        <v>0</v>
      </c>
      <c r="Q462" s="184">
        <v>0</v>
      </c>
      <c r="R462" s="184">
        <f>Q462*H462</f>
        <v>0</v>
      </c>
      <c r="S462" s="184">
        <v>0</v>
      </c>
      <c r="T462" s="185">
        <f>S462*H462</f>
        <v>0</v>
      </c>
      <c r="AR462" s="24" t="s">
        <v>261</v>
      </c>
      <c r="AT462" s="24" t="s">
        <v>258</v>
      </c>
      <c r="AU462" s="24" t="s">
        <v>82</v>
      </c>
      <c r="AY462" s="24" t="s">
        <v>185</v>
      </c>
      <c r="BE462" s="186">
        <f>IF(N462="základní",J462,0)</f>
        <v>0</v>
      </c>
      <c r="BF462" s="186">
        <f>IF(N462="snížená",J462,0)</f>
        <v>0</v>
      </c>
      <c r="BG462" s="186">
        <f>IF(N462="zákl. přenesená",J462,0)</f>
        <v>0</v>
      </c>
      <c r="BH462" s="186">
        <f>IF(N462="sníž. přenesená",J462,0)</f>
        <v>0</v>
      </c>
      <c r="BI462" s="186">
        <f>IF(N462="nulová",J462,0)</f>
        <v>0</v>
      </c>
      <c r="BJ462" s="24" t="s">
        <v>80</v>
      </c>
      <c r="BK462" s="186">
        <f>ROUND(I462*H462,2)</f>
        <v>0</v>
      </c>
      <c r="BL462" s="24" t="s">
        <v>193</v>
      </c>
      <c r="BM462" s="24" t="s">
        <v>766</v>
      </c>
    </row>
    <row r="463" spans="2:65" s="11" customFormat="1">
      <c r="B463" s="191"/>
      <c r="D463" s="208" t="s">
        <v>197</v>
      </c>
      <c r="E463" s="217" t="s">
        <v>5</v>
      </c>
      <c r="F463" s="218" t="s">
        <v>767</v>
      </c>
      <c r="H463" s="219">
        <v>1</v>
      </c>
      <c r="I463" s="195"/>
      <c r="L463" s="191"/>
      <c r="M463" s="196"/>
      <c r="N463" s="197"/>
      <c r="O463" s="197"/>
      <c r="P463" s="197"/>
      <c r="Q463" s="197"/>
      <c r="R463" s="197"/>
      <c r="S463" s="197"/>
      <c r="T463" s="198"/>
      <c r="AT463" s="192" t="s">
        <v>197</v>
      </c>
      <c r="AU463" s="192" t="s">
        <v>82</v>
      </c>
      <c r="AV463" s="11" t="s">
        <v>82</v>
      </c>
      <c r="AW463" s="11" t="s">
        <v>35</v>
      </c>
      <c r="AX463" s="11" t="s">
        <v>80</v>
      </c>
      <c r="AY463" s="192" t="s">
        <v>185</v>
      </c>
    </row>
    <row r="464" spans="2:65" s="1" customFormat="1" ht="22.5" customHeight="1">
      <c r="B464" s="174"/>
      <c r="C464" s="221" t="s">
        <v>768</v>
      </c>
      <c r="D464" s="221" t="s">
        <v>258</v>
      </c>
      <c r="E464" s="222" t="s">
        <v>769</v>
      </c>
      <c r="F464" s="223" t="s">
        <v>770</v>
      </c>
      <c r="G464" s="224" t="s">
        <v>254</v>
      </c>
      <c r="H464" s="225">
        <v>3</v>
      </c>
      <c r="I464" s="226"/>
      <c r="J464" s="227">
        <f>ROUND(I464*H464,2)</f>
        <v>0</v>
      </c>
      <c r="K464" s="223" t="s">
        <v>5</v>
      </c>
      <c r="L464" s="228"/>
      <c r="M464" s="229" t="s">
        <v>5</v>
      </c>
      <c r="N464" s="230" t="s">
        <v>43</v>
      </c>
      <c r="O464" s="42"/>
      <c r="P464" s="184">
        <f>O464*H464</f>
        <v>0</v>
      </c>
      <c r="Q464" s="184">
        <v>0</v>
      </c>
      <c r="R464" s="184">
        <f>Q464*H464</f>
        <v>0</v>
      </c>
      <c r="S464" s="184">
        <v>0</v>
      </c>
      <c r="T464" s="185">
        <f>S464*H464</f>
        <v>0</v>
      </c>
      <c r="AR464" s="24" t="s">
        <v>261</v>
      </c>
      <c r="AT464" s="24" t="s">
        <v>258</v>
      </c>
      <c r="AU464" s="24" t="s">
        <v>82</v>
      </c>
      <c r="AY464" s="24" t="s">
        <v>185</v>
      </c>
      <c r="BE464" s="186">
        <f>IF(N464="základní",J464,0)</f>
        <v>0</v>
      </c>
      <c r="BF464" s="186">
        <f>IF(N464="snížená",J464,0)</f>
        <v>0</v>
      </c>
      <c r="BG464" s="186">
        <f>IF(N464="zákl. přenesená",J464,0)</f>
        <v>0</v>
      </c>
      <c r="BH464" s="186">
        <f>IF(N464="sníž. přenesená",J464,0)</f>
        <v>0</v>
      </c>
      <c r="BI464" s="186">
        <f>IF(N464="nulová",J464,0)</f>
        <v>0</v>
      </c>
      <c r="BJ464" s="24" t="s">
        <v>80</v>
      </c>
      <c r="BK464" s="186">
        <f>ROUND(I464*H464,2)</f>
        <v>0</v>
      </c>
      <c r="BL464" s="24" t="s">
        <v>193</v>
      </c>
      <c r="BM464" s="24" t="s">
        <v>771</v>
      </c>
    </row>
    <row r="465" spans="2:65" s="11" customFormat="1">
      <c r="B465" s="191"/>
      <c r="D465" s="187" t="s">
        <v>197</v>
      </c>
      <c r="E465" s="192" t="s">
        <v>5</v>
      </c>
      <c r="F465" s="193" t="s">
        <v>772</v>
      </c>
      <c r="H465" s="194">
        <v>2</v>
      </c>
      <c r="I465" s="195"/>
      <c r="L465" s="191"/>
      <c r="M465" s="196"/>
      <c r="N465" s="197"/>
      <c r="O465" s="197"/>
      <c r="P465" s="197"/>
      <c r="Q465" s="197"/>
      <c r="R465" s="197"/>
      <c r="S465" s="197"/>
      <c r="T465" s="198"/>
      <c r="AT465" s="192" t="s">
        <v>197</v>
      </c>
      <c r="AU465" s="192" t="s">
        <v>82</v>
      </c>
      <c r="AV465" s="11" t="s">
        <v>82</v>
      </c>
      <c r="AW465" s="11" t="s">
        <v>35</v>
      </c>
      <c r="AX465" s="11" t="s">
        <v>72</v>
      </c>
      <c r="AY465" s="192" t="s">
        <v>185</v>
      </c>
    </row>
    <row r="466" spans="2:65" s="11" customFormat="1">
      <c r="B466" s="191"/>
      <c r="D466" s="187" t="s">
        <v>197</v>
      </c>
      <c r="E466" s="192" t="s">
        <v>5</v>
      </c>
      <c r="F466" s="193" t="s">
        <v>773</v>
      </c>
      <c r="H466" s="194">
        <v>1</v>
      </c>
      <c r="I466" s="195"/>
      <c r="L466" s="191"/>
      <c r="M466" s="196"/>
      <c r="N466" s="197"/>
      <c r="O466" s="197"/>
      <c r="P466" s="197"/>
      <c r="Q466" s="197"/>
      <c r="R466" s="197"/>
      <c r="S466" s="197"/>
      <c r="T466" s="198"/>
      <c r="AT466" s="192" t="s">
        <v>197</v>
      </c>
      <c r="AU466" s="192" t="s">
        <v>82</v>
      </c>
      <c r="AV466" s="11" t="s">
        <v>82</v>
      </c>
      <c r="AW466" s="11" t="s">
        <v>35</v>
      </c>
      <c r="AX466" s="11" t="s">
        <v>72</v>
      </c>
      <c r="AY466" s="192" t="s">
        <v>185</v>
      </c>
    </row>
    <row r="467" spans="2:65" s="13" customFormat="1">
      <c r="B467" s="207"/>
      <c r="D467" s="208" t="s">
        <v>197</v>
      </c>
      <c r="E467" s="209" t="s">
        <v>5</v>
      </c>
      <c r="F467" s="210" t="s">
        <v>222</v>
      </c>
      <c r="H467" s="211">
        <v>3</v>
      </c>
      <c r="I467" s="212"/>
      <c r="L467" s="207"/>
      <c r="M467" s="213"/>
      <c r="N467" s="214"/>
      <c r="O467" s="214"/>
      <c r="P467" s="214"/>
      <c r="Q467" s="214"/>
      <c r="R467" s="214"/>
      <c r="S467" s="214"/>
      <c r="T467" s="215"/>
      <c r="AT467" s="216" t="s">
        <v>197</v>
      </c>
      <c r="AU467" s="216" t="s">
        <v>82</v>
      </c>
      <c r="AV467" s="13" t="s">
        <v>193</v>
      </c>
      <c r="AW467" s="13" t="s">
        <v>35</v>
      </c>
      <c r="AX467" s="13" t="s">
        <v>80</v>
      </c>
      <c r="AY467" s="216" t="s">
        <v>185</v>
      </c>
    </row>
    <row r="468" spans="2:65" s="1" customFormat="1" ht="22.5" customHeight="1">
      <c r="B468" s="174"/>
      <c r="C468" s="221" t="s">
        <v>774</v>
      </c>
      <c r="D468" s="221" t="s">
        <v>258</v>
      </c>
      <c r="E468" s="222" t="s">
        <v>775</v>
      </c>
      <c r="F468" s="223" t="s">
        <v>776</v>
      </c>
      <c r="G468" s="224" t="s">
        <v>254</v>
      </c>
      <c r="H468" s="225">
        <v>1</v>
      </c>
      <c r="I468" s="226"/>
      <c r="J468" s="227">
        <f>ROUND(I468*H468,2)</f>
        <v>0</v>
      </c>
      <c r="K468" s="223" t="s">
        <v>5</v>
      </c>
      <c r="L468" s="228"/>
      <c r="M468" s="229" t="s">
        <v>5</v>
      </c>
      <c r="N468" s="230" t="s">
        <v>43</v>
      </c>
      <c r="O468" s="42"/>
      <c r="P468" s="184">
        <f>O468*H468</f>
        <v>0</v>
      </c>
      <c r="Q468" s="184">
        <v>0</v>
      </c>
      <c r="R468" s="184">
        <f>Q468*H468</f>
        <v>0</v>
      </c>
      <c r="S468" s="184">
        <v>0</v>
      </c>
      <c r="T468" s="185">
        <f>S468*H468</f>
        <v>0</v>
      </c>
      <c r="AR468" s="24" t="s">
        <v>261</v>
      </c>
      <c r="AT468" s="24" t="s">
        <v>258</v>
      </c>
      <c r="AU468" s="24" t="s">
        <v>82</v>
      </c>
      <c r="AY468" s="24" t="s">
        <v>185</v>
      </c>
      <c r="BE468" s="186">
        <f>IF(N468="základní",J468,0)</f>
        <v>0</v>
      </c>
      <c r="BF468" s="186">
        <f>IF(N468="snížená",J468,0)</f>
        <v>0</v>
      </c>
      <c r="BG468" s="186">
        <f>IF(N468="zákl. přenesená",J468,0)</f>
        <v>0</v>
      </c>
      <c r="BH468" s="186">
        <f>IF(N468="sníž. přenesená",J468,0)</f>
        <v>0</v>
      </c>
      <c r="BI468" s="186">
        <f>IF(N468="nulová",J468,0)</f>
        <v>0</v>
      </c>
      <c r="BJ468" s="24" t="s">
        <v>80</v>
      </c>
      <c r="BK468" s="186">
        <f>ROUND(I468*H468,2)</f>
        <v>0</v>
      </c>
      <c r="BL468" s="24" t="s">
        <v>193</v>
      </c>
      <c r="BM468" s="24" t="s">
        <v>777</v>
      </c>
    </row>
    <row r="469" spans="2:65" s="11" customFormat="1">
      <c r="B469" s="191"/>
      <c r="D469" s="208" t="s">
        <v>197</v>
      </c>
      <c r="E469" s="217" t="s">
        <v>5</v>
      </c>
      <c r="F469" s="218" t="s">
        <v>778</v>
      </c>
      <c r="H469" s="219">
        <v>1</v>
      </c>
      <c r="I469" s="195"/>
      <c r="L469" s="191"/>
      <c r="M469" s="196"/>
      <c r="N469" s="197"/>
      <c r="O469" s="197"/>
      <c r="P469" s="197"/>
      <c r="Q469" s="197"/>
      <c r="R469" s="197"/>
      <c r="S469" s="197"/>
      <c r="T469" s="198"/>
      <c r="AT469" s="192" t="s">
        <v>197</v>
      </c>
      <c r="AU469" s="192" t="s">
        <v>82</v>
      </c>
      <c r="AV469" s="11" t="s">
        <v>82</v>
      </c>
      <c r="AW469" s="11" t="s">
        <v>35</v>
      </c>
      <c r="AX469" s="11" t="s">
        <v>80</v>
      </c>
      <c r="AY469" s="192" t="s">
        <v>185</v>
      </c>
    </row>
    <row r="470" spans="2:65" s="1" customFormat="1" ht="31.5" customHeight="1">
      <c r="B470" s="174"/>
      <c r="C470" s="175" t="s">
        <v>779</v>
      </c>
      <c r="D470" s="175" t="s">
        <v>188</v>
      </c>
      <c r="E470" s="176" t="s">
        <v>780</v>
      </c>
      <c r="F470" s="177" t="s">
        <v>781</v>
      </c>
      <c r="G470" s="178" t="s">
        <v>254</v>
      </c>
      <c r="H470" s="179">
        <v>17</v>
      </c>
      <c r="I470" s="180"/>
      <c r="J470" s="181">
        <f>ROUND(I470*H470,2)</f>
        <v>0</v>
      </c>
      <c r="K470" s="177" t="s">
        <v>192</v>
      </c>
      <c r="L470" s="41"/>
      <c r="M470" s="182" t="s">
        <v>5</v>
      </c>
      <c r="N470" s="183" t="s">
        <v>43</v>
      </c>
      <c r="O470" s="42"/>
      <c r="P470" s="184">
        <f>O470*H470</f>
        <v>0</v>
      </c>
      <c r="Q470" s="184">
        <v>0.44169999999999998</v>
      </c>
      <c r="R470" s="184">
        <f>Q470*H470</f>
        <v>7.5088999999999997</v>
      </c>
      <c r="S470" s="184">
        <v>0</v>
      </c>
      <c r="T470" s="185">
        <f>S470*H470</f>
        <v>0</v>
      </c>
      <c r="AR470" s="24" t="s">
        <v>193</v>
      </c>
      <c r="AT470" s="24" t="s">
        <v>188</v>
      </c>
      <c r="AU470" s="24" t="s">
        <v>82</v>
      </c>
      <c r="AY470" s="24" t="s">
        <v>185</v>
      </c>
      <c r="BE470" s="186">
        <f>IF(N470="základní",J470,0)</f>
        <v>0</v>
      </c>
      <c r="BF470" s="186">
        <f>IF(N470="snížená",J470,0)</f>
        <v>0</v>
      </c>
      <c r="BG470" s="186">
        <f>IF(N470="zákl. přenesená",J470,0)</f>
        <v>0</v>
      </c>
      <c r="BH470" s="186">
        <f>IF(N470="sníž. přenesená",J470,0)</f>
        <v>0</v>
      </c>
      <c r="BI470" s="186">
        <f>IF(N470="nulová",J470,0)</f>
        <v>0</v>
      </c>
      <c r="BJ470" s="24" t="s">
        <v>80</v>
      </c>
      <c r="BK470" s="186">
        <f>ROUND(I470*H470,2)</f>
        <v>0</v>
      </c>
      <c r="BL470" s="24" t="s">
        <v>193</v>
      </c>
      <c r="BM470" s="24" t="s">
        <v>782</v>
      </c>
    </row>
    <row r="471" spans="2:65" s="1" customFormat="1" ht="108">
      <c r="B471" s="41"/>
      <c r="D471" s="187" t="s">
        <v>195</v>
      </c>
      <c r="F471" s="188" t="s">
        <v>783</v>
      </c>
      <c r="I471" s="189"/>
      <c r="L471" s="41"/>
      <c r="M471" s="190"/>
      <c r="N471" s="42"/>
      <c r="O471" s="42"/>
      <c r="P471" s="42"/>
      <c r="Q471" s="42"/>
      <c r="R471" s="42"/>
      <c r="S471" s="42"/>
      <c r="T471" s="70"/>
      <c r="AT471" s="24" t="s">
        <v>195</v>
      </c>
      <c r="AU471" s="24" t="s">
        <v>82</v>
      </c>
    </row>
    <row r="472" spans="2:65" s="11" customFormat="1">
      <c r="B472" s="191"/>
      <c r="D472" s="208" t="s">
        <v>197</v>
      </c>
      <c r="E472" s="217" t="s">
        <v>5</v>
      </c>
      <c r="F472" s="218" t="s">
        <v>784</v>
      </c>
      <c r="H472" s="219">
        <v>17</v>
      </c>
      <c r="I472" s="195"/>
      <c r="L472" s="191"/>
      <c r="M472" s="196"/>
      <c r="N472" s="197"/>
      <c r="O472" s="197"/>
      <c r="P472" s="197"/>
      <c r="Q472" s="197"/>
      <c r="R472" s="197"/>
      <c r="S472" s="197"/>
      <c r="T472" s="198"/>
      <c r="AT472" s="192" t="s">
        <v>197</v>
      </c>
      <c r="AU472" s="192" t="s">
        <v>82</v>
      </c>
      <c r="AV472" s="11" t="s">
        <v>82</v>
      </c>
      <c r="AW472" s="11" t="s">
        <v>35</v>
      </c>
      <c r="AX472" s="11" t="s">
        <v>80</v>
      </c>
      <c r="AY472" s="192" t="s">
        <v>185</v>
      </c>
    </row>
    <row r="473" spans="2:65" s="1" customFormat="1" ht="31.5" customHeight="1">
      <c r="B473" s="174"/>
      <c r="C473" s="175" t="s">
        <v>785</v>
      </c>
      <c r="D473" s="175" t="s">
        <v>188</v>
      </c>
      <c r="E473" s="176" t="s">
        <v>786</v>
      </c>
      <c r="F473" s="177" t="s">
        <v>787</v>
      </c>
      <c r="G473" s="178" t="s">
        <v>254</v>
      </c>
      <c r="H473" s="179">
        <v>7</v>
      </c>
      <c r="I473" s="180"/>
      <c r="J473" s="181">
        <f>ROUND(I473*H473,2)</f>
        <v>0</v>
      </c>
      <c r="K473" s="177" t="s">
        <v>192</v>
      </c>
      <c r="L473" s="41"/>
      <c r="M473" s="182" t="s">
        <v>5</v>
      </c>
      <c r="N473" s="183" t="s">
        <v>43</v>
      </c>
      <c r="O473" s="42"/>
      <c r="P473" s="184">
        <f>O473*H473</f>
        <v>0</v>
      </c>
      <c r="Q473" s="184">
        <v>0.54769000000000001</v>
      </c>
      <c r="R473" s="184">
        <f>Q473*H473</f>
        <v>3.8338299999999998</v>
      </c>
      <c r="S473" s="184">
        <v>0</v>
      </c>
      <c r="T473" s="185">
        <f>S473*H473</f>
        <v>0</v>
      </c>
      <c r="AR473" s="24" t="s">
        <v>193</v>
      </c>
      <c r="AT473" s="24" t="s">
        <v>188</v>
      </c>
      <c r="AU473" s="24" t="s">
        <v>82</v>
      </c>
      <c r="AY473" s="24" t="s">
        <v>185</v>
      </c>
      <c r="BE473" s="186">
        <f>IF(N473="základní",J473,0)</f>
        <v>0</v>
      </c>
      <c r="BF473" s="186">
        <f>IF(N473="snížená",J473,0)</f>
        <v>0</v>
      </c>
      <c r="BG473" s="186">
        <f>IF(N473="zákl. přenesená",J473,0)</f>
        <v>0</v>
      </c>
      <c r="BH473" s="186">
        <f>IF(N473="sníž. přenesená",J473,0)</f>
        <v>0</v>
      </c>
      <c r="BI473" s="186">
        <f>IF(N473="nulová",J473,0)</f>
        <v>0</v>
      </c>
      <c r="BJ473" s="24" t="s">
        <v>80</v>
      </c>
      <c r="BK473" s="186">
        <f>ROUND(I473*H473,2)</f>
        <v>0</v>
      </c>
      <c r="BL473" s="24" t="s">
        <v>193</v>
      </c>
      <c r="BM473" s="24" t="s">
        <v>788</v>
      </c>
    </row>
    <row r="474" spans="2:65" s="1" customFormat="1" ht="108">
      <c r="B474" s="41"/>
      <c r="D474" s="187" t="s">
        <v>195</v>
      </c>
      <c r="F474" s="188" t="s">
        <v>783</v>
      </c>
      <c r="I474" s="189"/>
      <c r="L474" s="41"/>
      <c r="M474" s="190"/>
      <c r="N474" s="42"/>
      <c r="O474" s="42"/>
      <c r="P474" s="42"/>
      <c r="Q474" s="42"/>
      <c r="R474" s="42"/>
      <c r="S474" s="42"/>
      <c r="T474" s="70"/>
      <c r="AT474" s="24" t="s">
        <v>195</v>
      </c>
      <c r="AU474" s="24" t="s">
        <v>82</v>
      </c>
    </row>
    <row r="475" spans="2:65" s="11" customFormat="1">
      <c r="B475" s="191"/>
      <c r="D475" s="187" t="s">
        <v>197</v>
      </c>
      <c r="E475" s="192" t="s">
        <v>5</v>
      </c>
      <c r="F475" s="193" t="s">
        <v>789</v>
      </c>
      <c r="H475" s="194">
        <v>7</v>
      </c>
      <c r="I475" s="195"/>
      <c r="L475" s="191"/>
      <c r="M475" s="196"/>
      <c r="N475" s="197"/>
      <c r="O475" s="197"/>
      <c r="P475" s="197"/>
      <c r="Q475" s="197"/>
      <c r="R475" s="197"/>
      <c r="S475" s="197"/>
      <c r="T475" s="198"/>
      <c r="AT475" s="192" t="s">
        <v>197</v>
      </c>
      <c r="AU475" s="192" t="s">
        <v>82</v>
      </c>
      <c r="AV475" s="11" t="s">
        <v>82</v>
      </c>
      <c r="AW475" s="11" t="s">
        <v>35</v>
      </c>
      <c r="AX475" s="11" t="s">
        <v>80</v>
      </c>
      <c r="AY475" s="192" t="s">
        <v>185</v>
      </c>
    </row>
    <row r="476" spans="2:65" s="10" customFormat="1" ht="29.85" customHeight="1">
      <c r="B476" s="160"/>
      <c r="D476" s="161" t="s">
        <v>71</v>
      </c>
      <c r="E476" s="231" t="s">
        <v>790</v>
      </c>
      <c r="F476" s="231" t="s">
        <v>791</v>
      </c>
      <c r="I476" s="163"/>
      <c r="J476" s="232">
        <f>BK476</f>
        <v>0</v>
      </c>
      <c r="L476" s="160"/>
      <c r="M476" s="165"/>
      <c r="N476" s="166"/>
      <c r="O476" s="166"/>
      <c r="P476" s="167">
        <f>P477+P550+P1070</f>
        <v>0</v>
      </c>
      <c r="Q476" s="166"/>
      <c r="R476" s="167">
        <f>R477+R550+R1070</f>
        <v>3.1307483199999999</v>
      </c>
      <c r="S476" s="166"/>
      <c r="T476" s="168">
        <f>T477+T550+T1070</f>
        <v>578.98387029999981</v>
      </c>
      <c r="AR476" s="161" t="s">
        <v>80</v>
      </c>
      <c r="AT476" s="169" t="s">
        <v>71</v>
      </c>
      <c r="AU476" s="169" t="s">
        <v>80</v>
      </c>
      <c r="AY476" s="161" t="s">
        <v>185</v>
      </c>
      <c r="BK476" s="170">
        <f>BK477+BK550+BK1070</f>
        <v>0</v>
      </c>
    </row>
    <row r="477" spans="2:65" s="10" customFormat="1" ht="14.85" customHeight="1">
      <c r="B477" s="160"/>
      <c r="D477" s="171" t="s">
        <v>71</v>
      </c>
      <c r="E477" s="172" t="s">
        <v>792</v>
      </c>
      <c r="F477" s="172" t="s">
        <v>793</v>
      </c>
      <c r="I477" s="163"/>
      <c r="J477" s="173">
        <f>BK477</f>
        <v>0</v>
      </c>
      <c r="L477" s="160"/>
      <c r="M477" s="165"/>
      <c r="N477" s="166"/>
      <c r="O477" s="166"/>
      <c r="P477" s="167">
        <f>SUM(P478:P549)</f>
        <v>0</v>
      </c>
      <c r="Q477" s="166"/>
      <c r="R477" s="167">
        <f>SUM(R478:R549)</f>
        <v>1.5174420400000002</v>
      </c>
      <c r="S477" s="166"/>
      <c r="T477" s="168">
        <f>SUM(T478:T549)</f>
        <v>0</v>
      </c>
      <c r="AR477" s="161" t="s">
        <v>80</v>
      </c>
      <c r="AT477" s="169" t="s">
        <v>71</v>
      </c>
      <c r="AU477" s="169" t="s">
        <v>82</v>
      </c>
      <c r="AY477" s="161" t="s">
        <v>185</v>
      </c>
      <c r="BK477" s="170">
        <f>SUM(BK478:BK549)</f>
        <v>0</v>
      </c>
    </row>
    <row r="478" spans="2:65" s="1" customFormat="1" ht="31.5" customHeight="1">
      <c r="B478" s="174"/>
      <c r="C478" s="175" t="s">
        <v>794</v>
      </c>
      <c r="D478" s="175" t="s">
        <v>188</v>
      </c>
      <c r="E478" s="176" t="s">
        <v>795</v>
      </c>
      <c r="F478" s="177" t="s">
        <v>796</v>
      </c>
      <c r="G478" s="178" t="s">
        <v>232</v>
      </c>
      <c r="H478" s="179">
        <v>39.697000000000003</v>
      </c>
      <c r="I478" s="180"/>
      <c r="J478" s="181">
        <f>ROUND(I478*H478,2)</f>
        <v>0</v>
      </c>
      <c r="K478" s="177" t="s">
        <v>192</v>
      </c>
      <c r="L478" s="41"/>
      <c r="M478" s="182" t="s">
        <v>5</v>
      </c>
      <c r="N478" s="183" t="s">
        <v>43</v>
      </c>
      <c r="O478" s="42"/>
      <c r="P478" s="184">
        <f>O478*H478</f>
        <v>0</v>
      </c>
      <c r="Q478" s="184">
        <v>1.2E-4</v>
      </c>
      <c r="R478" s="184">
        <f>Q478*H478</f>
        <v>4.7636400000000004E-3</v>
      </c>
      <c r="S478" s="184">
        <v>0</v>
      </c>
      <c r="T478" s="185">
        <f>S478*H478</f>
        <v>0</v>
      </c>
      <c r="AR478" s="24" t="s">
        <v>193</v>
      </c>
      <c r="AT478" s="24" t="s">
        <v>188</v>
      </c>
      <c r="AU478" s="24" t="s">
        <v>199</v>
      </c>
      <c r="AY478" s="24" t="s">
        <v>185</v>
      </c>
      <c r="BE478" s="186">
        <f>IF(N478="základní",J478,0)</f>
        <v>0</v>
      </c>
      <c r="BF478" s="186">
        <f>IF(N478="snížená",J478,0)</f>
        <v>0</v>
      </c>
      <c r="BG478" s="186">
        <f>IF(N478="zákl. přenesená",J478,0)</f>
        <v>0</v>
      </c>
      <c r="BH478" s="186">
        <f>IF(N478="sníž. přenesená",J478,0)</f>
        <v>0</v>
      </c>
      <c r="BI478" s="186">
        <f>IF(N478="nulová",J478,0)</f>
        <v>0</v>
      </c>
      <c r="BJ478" s="24" t="s">
        <v>80</v>
      </c>
      <c r="BK478" s="186">
        <f>ROUND(I478*H478,2)</f>
        <v>0</v>
      </c>
      <c r="BL478" s="24" t="s">
        <v>193</v>
      </c>
      <c r="BM478" s="24" t="s">
        <v>797</v>
      </c>
    </row>
    <row r="479" spans="2:65" s="1" customFormat="1" ht="40.5">
      <c r="B479" s="41"/>
      <c r="D479" s="187" t="s">
        <v>195</v>
      </c>
      <c r="F479" s="188" t="s">
        <v>644</v>
      </c>
      <c r="I479" s="189"/>
      <c r="L479" s="41"/>
      <c r="M479" s="190"/>
      <c r="N479" s="42"/>
      <c r="O479" s="42"/>
      <c r="P479" s="42"/>
      <c r="Q479" s="42"/>
      <c r="R479" s="42"/>
      <c r="S479" s="42"/>
      <c r="T479" s="70"/>
      <c r="AT479" s="24" t="s">
        <v>195</v>
      </c>
      <c r="AU479" s="24" t="s">
        <v>199</v>
      </c>
    </row>
    <row r="480" spans="2:65" s="12" customFormat="1">
      <c r="B480" s="199"/>
      <c r="D480" s="187" t="s">
        <v>197</v>
      </c>
      <c r="E480" s="200" t="s">
        <v>5</v>
      </c>
      <c r="F480" s="201" t="s">
        <v>215</v>
      </c>
      <c r="H480" s="202" t="s">
        <v>5</v>
      </c>
      <c r="I480" s="203"/>
      <c r="L480" s="199"/>
      <c r="M480" s="204"/>
      <c r="N480" s="205"/>
      <c r="O480" s="205"/>
      <c r="P480" s="205"/>
      <c r="Q480" s="205"/>
      <c r="R480" s="205"/>
      <c r="S480" s="205"/>
      <c r="T480" s="206"/>
      <c r="AT480" s="202" t="s">
        <v>197</v>
      </c>
      <c r="AU480" s="202" t="s">
        <v>199</v>
      </c>
      <c r="AV480" s="12" t="s">
        <v>80</v>
      </c>
      <c r="AW480" s="12" t="s">
        <v>35</v>
      </c>
      <c r="AX480" s="12" t="s">
        <v>72</v>
      </c>
      <c r="AY480" s="202" t="s">
        <v>185</v>
      </c>
    </row>
    <row r="481" spans="2:65" s="11" customFormat="1">
      <c r="B481" s="191"/>
      <c r="D481" s="187" t="s">
        <v>197</v>
      </c>
      <c r="E481" s="192" t="s">
        <v>5</v>
      </c>
      <c r="F481" s="193" t="s">
        <v>798</v>
      </c>
      <c r="H481" s="194">
        <v>19.457000000000001</v>
      </c>
      <c r="I481" s="195"/>
      <c r="L481" s="191"/>
      <c r="M481" s="196"/>
      <c r="N481" s="197"/>
      <c r="O481" s="197"/>
      <c r="P481" s="197"/>
      <c r="Q481" s="197"/>
      <c r="R481" s="197"/>
      <c r="S481" s="197"/>
      <c r="T481" s="198"/>
      <c r="AT481" s="192" t="s">
        <v>197</v>
      </c>
      <c r="AU481" s="192" t="s">
        <v>199</v>
      </c>
      <c r="AV481" s="11" t="s">
        <v>82</v>
      </c>
      <c r="AW481" s="11" t="s">
        <v>35</v>
      </c>
      <c r="AX481" s="11" t="s">
        <v>72</v>
      </c>
      <c r="AY481" s="192" t="s">
        <v>185</v>
      </c>
    </row>
    <row r="482" spans="2:65" s="12" customFormat="1">
      <c r="B482" s="199"/>
      <c r="D482" s="187" t="s">
        <v>197</v>
      </c>
      <c r="E482" s="200" t="s">
        <v>5</v>
      </c>
      <c r="F482" s="201" t="s">
        <v>217</v>
      </c>
      <c r="H482" s="202" t="s">
        <v>5</v>
      </c>
      <c r="I482" s="203"/>
      <c r="L482" s="199"/>
      <c r="M482" s="204"/>
      <c r="N482" s="205"/>
      <c r="O482" s="205"/>
      <c r="P482" s="205"/>
      <c r="Q482" s="205"/>
      <c r="R482" s="205"/>
      <c r="S482" s="205"/>
      <c r="T482" s="206"/>
      <c r="AT482" s="202" t="s">
        <v>197</v>
      </c>
      <c r="AU482" s="202" t="s">
        <v>199</v>
      </c>
      <c r="AV482" s="12" t="s">
        <v>80</v>
      </c>
      <c r="AW482" s="12" t="s">
        <v>35</v>
      </c>
      <c r="AX482" s="12" t="s">
        <v>72</v>
      </c>
      <c r="AY482" s="202" t="s">
        <v>185</v>
      </c>
    </row>
    <row r="483" spans="2:65" s="11" customFormat="1">
      <c r="B483" s="191"/>
      <c r="D483" s="187" t="s">
        <v>197</v>
      </c>
      <c r="E483" s="192" t="s">
        <v>5</v>
      </c>
      <c r="F483" s="193" t="s">
        <v>799</v>
      </c>
      <c r="H483" s="194">
        <v>3.78</v>
      </c>
      <c r="I483" s="195"/>
      <c r="L483" s="191"/>
      <c r="M483" s="196"/>
      <c r="N483" s="197"/>
      <c r="O483" s="197"/>
      <c r="P483" s="197"/>
      <c r="Q483" s="197"/>
      <c r="R483" s="197"/>
      <c r="S483" s="197"/>
      <c r="T483" s="198"/>
      <c r="AT483" s="192" t="s">
        <v>197</v>
      </c>
      <c r="AU483" s="192" t="s">
        <v>199</v>
      </c>
      <c r="AV483" s="11" t="s">
        <v>82</v>
      </c>
      <c r="AW483" s="11" t="s">
        <v>35</v>
      </c>
      <c r="AX483" s="11" t="s">
        <v>72</v>
      </c>
      <c r="AY483" s="192" t="s">
        <v>185</v>
      </c>
    </row>
    <row r="484" spans="2:65" s="12" customFormat="1">
      <c r="B484" s="199"/>
      <c r="D484" s="187" t="s">
        <v>197</v>
      </c>
      <c r="E484" s="200" t="s">
        <v>5</v>
      </c>
      <c r="F484" s="201" t="s">
        <v>215</v>
      </c>
      <c r="H484" s="202" t="s">
        <v>5</v>
      </c>
      <c r="I484" s="203"/>
      <c r="L484" s="199"/>
      <c r="M484" s="204"/>
      <c r="N484" s="205"/>
      <c r="O484" s="205"/>
      <c r="P484" s="205"/>
      <c r="Q484" s="205"/>
      <c r="R484" s="205"/>
      <c r="S484" s="205"/>
      <c r="T484" s="206"/>
      <c r="AT484" s="202" t="s">
        <v>197</v>
      </c>
      <c r="AU484" s="202" t="s">
        <v>199</v>
      </c>
      <c r="AV484" s="12" t="s">
        <v>80</v>
      </c>
      <c r="AW484" s="12" t="s">
        <v>35</v>
      </c>
      <c r="AX484" s="12" t="s">
        <v>72</v>
      </c>
      <c r="AY484" s="202" t="s">
        <v>185</v>
      </c>
    </row>
    <row r="485" spans="2:65" s="11" customFormat="1">
      <c r="B485" s="191"/>
      <c r="D485" s="187" t="s">
        <v>197</v>
      </c>
      <c r="E485" s="192" t="s">
        <v>5</v>
      </c>
      <c r="F485" s="193" t="s">
        <v>800</v>
      </c>
      <c r="H485" s="194">
        <v>6.66</v>
      </c>
      <c r="I485" s="195"/>
      <c r="L485" s="191"/>
      <c r="M485" s="196"/>
      <c r="N485" s="197"/>
      <c r="O485" s="197"/>
      <c r="P485" s="197"/>
      <c r="Q485" s="197"/>
      <c r="R485" s="197"/>
      <c r="S485" s="197"/>
      <c r="T485" s="198"/>
      <c r="AT485" s="192" t="s">
        <v>197</v>
      </c>
      <c r="AU485" s="192" t="s">
        <v>199</v>
      </c>
      <c r="AV485" s="11" t="s">
        <v>82</v>
      </c>
      <c r="AW485" s="11" t="s">
        <v>35</v>
      </c>
      <c r="AX485" s="11" t="s">
        <v>72</v>
      </c>
      <c r="AY485" s="192" t="s">
        <v>185</v>
      </c>
    </row>
    <row r="486" spans="2:65" s="12" customFormat="1">
      <c r="B486" s="199"/>
      <c r="D486" s="187" t="s">
        <v>197</v>
      </c>
      <c r="E486" s="200" t="s">
        <v>5</v>
      </c>
      <c r="F486" s="201" t="s">
        <v>801</v>
      </c>
      <c r="H486" s="202" t="s">
        <v>5</v>
      </c>
      <c r="I486" s="203"/>
      <c r="L486" s="199"/>
      <c r="M486" s="204"/>
      <c r="N486" s="205"/>
      <c r="O486" s="205"/>
      <c r="P486" s="205"/>
      <c r="Q486" s="205"/>
      <c r="R486" s="205"/>
      <c r="S486" s="205"/>
      <c r="T486" s="206"/>
      <c r="AT486" s="202" t="s">
        <v>197</v>
      </c>
      <c r="AU486" s="202" t="s">
        <v>199</v>
      </c>
      <c r="AV486" s="12" t="s">
        <v>80</v>
      </c>
      <c r="AW486" s="12" t="s">
        <v>35</v>
      </c>
      <c r="AX486" s="12" t="s">
        <v>72</v>
      </c>
      <c r="AY486" s="202" t="s">
        <v>185</v>
      </c>
    </row>
    <row r="487" spans="2:65" s="11" customFormat="1">
      <c r="B487" s="191"/>
      <c r="D487" s="187" t="s">
        <v>197</v>
      </c>
      <c r="E487" s="192" t="s">
        <v>5</v>
      </c>
      <c r="F487" s="193" t="s">
        <v>802</v>
      </c>
      <c r="H487" s="194">
        <v>9.8000000000000007</v>
      </c>
      <c r="I487" s="195"/>
      <c r="L487" s="191"/>
      <c r="M487" s="196"/>
      <c r="N487" s="197"/>
      <c r="O487" s="197"/>
      <c r="P487" s="197"/>
      <c r="Q487" s="197"/>
      <c r="R487" s="197"/>
      <c r="S487" s="197"/>
      <c r="T487" s="198"/>
      <c r="AT487" s="192" t="s">
        <v>197</v>
      </c>
      <c r="AU487" s="192" t="s">
        <v>199</v>
      </c>
      <c r="AV487" s="11" t="s">
        <v>82</v>
      </c>
      <c r="AW487" s="11" t="s">
        <v>35</v>
      </c>
      <c r="AX487" s="11" t="s">
        <v>72</v>
      </c>
      <c r="AY487" s="192" t="s">
        <v>185</v>
      </c>
    </row>
    <row r="488" spans="2:65" s="13" customFormat="1">
      <c r="B488" s="207"/>
      <c r="D488" s="208" t="s">
        <v>197</v>
      </c>
      <c r="E488" s="209" t="s">
        <v>5</v>
      </c>
      <c r="F488" s="210" t="s">
        <v>222</v>
      </c>
      <c r="H488" s="211">
        <v>39.697000000000003</v>
      </c>
      <c r="I488" s="212"/>
      <c r="L488" s="207"/>
      <c r="M488" s="213"/>
      <c r="N488" s="214"/>
      <c r="O488" s="214"/>
      <c r="P488" s="214"/>
      <c r="Q488" s="214"/>
      <c r="R488" s="214"/>
      <c r="S488" s="214"/>
      <c r="T488" s="215"/>
      <c r="AT488" s="216" t="s">
        <v>197</v>
      </c>
      <c r="AU488" s="216" t="s">
        <v>199</v>
      </c>
      <c r="AV488" s="13" t="s">
        <v>193</v>
      </c>
      <c r="AW488" s="13" t="s">
        <v>35</v>
      </c>
      <c r="AX488" s="13" t="s">
        <v>80</v>
      </c>
      <c r="AY488" s="216" t="s">
        <v>185</v>
      </c>
    </row>
    <row r="489" spans="2:65" s="1" customFormat="1" ht="31.5" customHeight="1">
      <c r="B489" s="174"/>
      <c r="C489" s="175" t="s">
        <v>803</v>
      </c>
      <c r="D489" s="175" t="s">
        <v>188</v>
      </c>
      <c r="E489" s="176" t="s">
        <v>804</v>
      </c>
      <c r="F489" s="177" t="s">
        <v>805</v>
      </c>
      <c r="G489" s="178" t="s">
        <v>232</v>
      </c>
      <c r="H489" s="179">
        <v>97</v>
      </c>
      <c r="I489" s="180"/>
      <c r="J489" s="181">
        <f>ROUND(I489*H489,2)</f>
        <v>0</v>
      </c>
      <c r="K489" s="177" t="s">
        <v>192</v>
      </c>
      <c r="L489" s="41"/>
      <c r="M489" s="182" t="s">
        <v>5</v>
      </c>
      <c r="N489" s="183" t="s">
        <v>43</v>
      </c>
      <c r="O489" s="42"/>
      <c r="P489" s="184">
        <f>O489*H489</f>
        <v>0</v>
      </c>
      <c r="Q489" s="184">
        <v>0</v>
      </c>
      <c r="R489" s="184">
        <f>Q489*H489</f>
        <v>0</v>
      </c>
      <c r="S489" s="184">
        <v>0</v>
      </c>
      <c r="T489" s="185">
        <f>S489*H489</f>
        <v>0</v>
      </c>
      <c r="AR489" s="24" t="s">
        <v>193</v>
      </c>
      <c r="AT489" s="24" t="s">
        <v>188</v>
      </c>
      <c r="AU489" s="24" t="s">
        <v>199</v>
      </c>
      <c r="AY489" s="24" t="s">
        <v>185</v>
      </c>
      <c r="BE489" s="186">
        <f>IF(N489="základní",J489,0)</f>
        <v>0</v>
      </c>
      <c r="BF489" s="186">
        <f>IF(N489="snížená",J489,0)</f>
        <v>0</v>
      </c>
      <c r="BG489" s="186">
        <f>IF(N489="zákl. přenesená",J489,0)</f>
        <v>0</v>
      </c>
      <c r="BH489" s="186">
        <f>IF(N489="sníž. přenesená",J489,0)</f>
        <v>0</v>
      </c>
      <c r="BI489" s="186">
        <f>IF(N489="nulová",J489,0)</f>
        <v>0</v>
      </c>
      <c r="BJ489" s="24" t="s">
        <v>80</v>
      </c>
      <c r="BK489" s="186">
        <f>ROUND(I489*H489,2)</f>
        <v>0</v>
      </c>
      <c r="BL489" s="24" t="s">
        <v>193</v>
      </c>
      <c r="BM489" s="24" t="s">
        <v>806</v>
      </c>
    </row>
    <row r="490" spans="2:65" s="1" customFormat="1" ht="67.5">
      <c r="B490" s="41"/>
      <c r="D490" s="208" t="s">
        <v>195</v>
      </c>
      <c r="F490" s="220" t="s">
        <v>807</v>
      </c>
      <c r="I490" s="189"/>
      <c r="L490" s="41"/>
      <c r="M490" s="190"/>
      <c r="N490" s="42"/>
      <c r="O490" s="42"/>
      <c r="P490" s="42"/>
      <c r="Q490" s="42"/>
      <c r="R490" s="42"/>
      <c r="S490" s="42"/>
      <c r="T490" s="70"/>
      <c r="AT490" s="24" t="s">
        <v>195</v>
      </c>
      <c r="AU490" s="24" t="s">
        <v>199</v>
      </c>
    </row>
    <row r="491" spans="2:65" s="1" customFormat="1" ht="44.25" customHeight="1">
      <c r="B491" s="174"/>
      <c r="C491" s="175" t="s">
        <v>808</v>
      </c>
      <c r="D491" s="175" t="s">
        <v>188</v>
      </c>
      <c r="E491" s="176" t="s">
        <v>809</v>
      </c>
      <c r="F491" s="177" t="s">
        <v>810</v>
      </c>
      <c r="G491" s="178" t="s">
        <v>232</v>
      </c>
      <c r="H491" s="179">
        <v>970</v>
      </c>
      <c r="I491" s="180"/>
      <c r="J491" s="181">
        <f>ROUND(I491*H491,2)</f>
        <v>0</v>
      </c>
      <c r="K491" s="177" t="s">
        <v>192</v>
      </c>
      <c r="L491" s="41"/>
      <c r="M491" s="182" t="s">
        <v>5</v>
      </c>
      <c r="N491" s="183" t="s">
        <v>43</v>
      </c>
      <c r="O491" s="42"/>
      <c r="P491" s="184">
        <f>O491*H491</f>
        <v>0</v>
      </c>
      <c r="Q491" s="184">
        <v>0</v>
      </c>
      <c r="R491" s="184">
        <f>Q491*H491</f>
        <v>0</v>
      </c>
      <c r="S491" s="184">
        <v>0</v>
      </c>
      <c r="T491" s="185">
        <f>S491*H491</f>
        <v>0</v>
      </c>
      <c r="AR491" s="24" t="s">
        <v>193</v>
      </c>
      <c r="AT491" s="24" t="s">
        <v>188</v>
      </c>
      <c r="AU491" s="24" t="s">
        <v>199</v>
      </c>
      <c r="AY491" s="24" t="s">
        <v>185</v>
      </c>
      <c r="BE491" s="186">
        <f>IF(N491="základní",J491,0)</f>
        <v>0</v>
      </c>
      <c r="BF491" s="186">
        <f>IF(N491="snížená",J491,0)</f>
        <v>0</v>
      </c>
      <c r="BG491" s="186">
        <f>IF(N491="zákl. přenesená",J491,0)</f>
        <v>0</v>
      </c>
      <c r="BH491" s="186">
        <f>IF(N491="sníž. přenesená",J491,0)</f>
        <v>0</v>
      </c>
      <c r="BI491" s="186">
        <f>IF(N491="nulová",J491,0)</f>
        <v>0</v>
      </c>
      <c r="BJ491" s="24" t="s">
        <v>80</v>
      </c>
      <c r="BK491" s="186">
        <f>ROUND(I491*H491,2)</f>
        <v>0</v>
      </c>
      <c r="BL491" s="24" t="s">
        <v>193</v>
      </c>
      <c r="BM491" s="24" t="s">
        <v>811</v>
      </c>
    </row>
    <row r="492" spans="2:65" s="1" customFormat="1" ht="67.5">
      <c r="B492" s="41"/>
      <c r="D492" s="208" t="s">
        <v>195</v>
      </c>
      <c r="F492" s="220" t="s">
        <v>807</v>
      </c>
      <c r="I492" s="189"/>
      <c r="L492" s="41"/>
      <c r="M492" s="190"/>
      <c r="N492" s="42"/>
      <c r="O492" s="42"/>
      <c r="P492" s="42"/>
      <c r="Q492" s="42"/>
      <c r="R492" s="42"/>
      <c r="S492" s="42"/>
      <c r="T492" s="70"/>
      <c r="AT492" s="24" t="s">
        <v>195</v>
      </c>
      <c r="AU492" s="24" t="s">
        <v>199</v>
      </c>
    </row>
    <row r="493" spans="2:65" s="1" customFormat="1" ht="31.5" customHeight="1">
      <c r="B493" s="174"/>
      <c r="C493" s="175" t="s">
        <v>812</v>
      </c>
      <c r="D493" s="175" t="s">
        <v>188</v>
      </c>
      <c r="E493" s="176" t="s">
        <v>813</v>
      </c>
      <c r="F493" s="177" t="s">
        <v>814</v>
      </c>
      <c r="G493" s="178" t="s">
        <v>232</v>
      </c>
      <c r="H493" s="179">
        <v>97</v>
      </c>
      <c r="I493" s="180"/>
      <c r="J493" s="181">
        <f>ROUND(I493*H493,2)</f>
        <v>0</v>
      </c>
      <c r="K493" s="177" t="s">
        <v>192</v>
      </c>
      <c r="L493" s="41"/>
      <c r="M493" s="182" t="s">
        <v>5</v>
      </c>
      <c r="N493" s="183" t="s">
        <v>43</v>
      </c>
      <c r="O493" s="42"/>
      <c r="P493" s="184">
        <f>O493*H493</f>
        <v>0</v>
      </c>
      <c r="Q493" s="184">
        <v>0</v>
      </c>
      <c r="R493" s="184">
        <f>Q493*H493</f>
        <v>0</v>
      </c>
      <c r="S493" s="184">
        <v>0</v>
      </c>
      <c r="T493" s="185">
        <f>S493*H493</f>
        <v>0</v>
      </c>
      <c r="AR493" s="24" t="s">
        <v>193</v>
      </c>
      <c r="AT493" s="24" t="s">
        <v>188</v>
      </c>
      <c r="AU493" s="24" t="s">
        <v>199</v>
      </c>
      <c r="AY493" s="24" t="s">
        <v>185</v>
      </c>
      <c r="BE493" s="186">
        <f>IF(N493="základní",J493,0)</f>
        <v>0</v>
      </c>
      <c r="BF493" s="186">
        <f>IF(N493="snížená",J493,0)</f>
        <v>0</v>
      </c>
      <c r="BG493" s="186">
        <f>IF(N493="zákl. přenesená",J493,0)</f>
        <v>0</v>
      </c>
      <c r="BH493" s="186">
        <f>IF(N493="sníž. přenesená",J493,0)</f>
        <v>0</v>
      </c>
      <c r="BI493" s="186">
        <f>IF(N493="nulová",J493,0)</f>
        <v>0</v>
      </c>
      <c r="BJ493" s="24" t="s">
        <v>80</v>
      </c>
      <c r="BK493" s="186">
        <f>ROUND(I493*H493,2)</f>
        <v>0</v>
      </c>
      <c r="BL493" s="24" t="s">
        <v>193</v>
      </c>
      <c r="BM493" s="24" t="s">
        <v>815</v>
      </c>
    </row>
    <row r="494" spans="2:65" s="1" customFormat="1" ht="27">
      <c r="B494" s="41"/>
      <c r="D494" s="208" t="s">
        <v>195</v>
      </c>
      <c r="F494" s="220" t="s">
        <v>816</v>
      </c>
      <c r="I494" s="189"/>
      <c r="L494" s="41"/>
      <c r="M494" s="190"/>
      <c r="N494" s="42"/>
      <c r="O494" s="42"/>
      <c r="P494" s="42"/>
      <c r="Q494" s="42"/>
      <c r="R494" s="42"/>
      <c r="S494" s="42"/>
      <c r="T494" s="70"/>
      <c r="AT494" s="24" t="s">
        <v>195</v>
      </c>
      <c r="AU494" s="24" t="s">
        <v>199</v>
      </c>
    </row>
    <row r="495" spans="2:65" s="1" customFormat="1" ht="22.5" customHeight="1">
      <c r="B495" s="174"/>
      <c r="C495" s="175" t="s">
        <v>817</v>
      </c>
      <c r="D495" s="175" t="s">
        <v>188</v>
      </c>
      <c r="E495" s="176" t="s">
        <v>818</v>
      </c>
      <c r="F495" s="177" t="s">
        <v>819</v>
      </c>
      <c r="G495" s="178" t="s">
        <v>232</v>
      </c>
      <c r="H495" s="179">
        <v>25</v>
      </c>
      <c r="I495" s="180"/>
      <c r="J495" s="181">
        <f>ROUND(I495*H495,2)</f>
        <v>0</v>
      </c>
      <c r="K495" s="177" t="s">
        <v>5</v>
      </c>
      <c r="L495" s="41"/>
      <c r="M495" s="182" t="s">
        <v>5</v>
      </c>
      <c r="N495" s="183" t="s">
        <v>43</v>
      </c>
      <c r="O495" s="42"/>
      <c r="P495" s="184">
        <f>O495*H495</f>
        <v>0</v>
      </c>
      <c r="Q495" s="184">
        <v>0</v>
      </c>
      <c r="R495" s="184">
        <f>Q495*H495</f>
        <v>0</v>
      </c>
      <c r="S495" s="184">
        <v>0</v>
      </c>
      <c r="T495" s="185">
        <f>S495*H495</f>
        <v>0</v>
      </c>
      <c r="AR495" s="24" t="s">
        <v>193</v>
      </c>
      <c r="AT495" s="24" t="s">
        <v>188</v>
      </c>
      <c r="AU495" s="24" t="s">
        <v>199</v>
      </c>
      <c r="AY495" s="24" t="s">
        <v>185</v>
      </c>
      <c r="BE495" s="186">
        <f>IF(N495="základní",J495,0)</f>
        <v>0</v>
      </c>
      <c r="BF495" s="186">
        <f>IF(N495="snížená",J495,0)</f>
        <v>0</v>
      </c>
      <c r="BG495" s="186">
        <f>IF(N495="zákl. přenesená",J495,0)</f>
        <v>0</v>
      </c>
      <c r="BH495" s="186">
        <f>IF(N495="sníž. přenesená",J495,0)</f>
        <v>0</v>
      </c>
      <c r="BI495" s="186">
        <f>IF(N495="nulová",J495,0)</f>
        <v>0</v>
      </c>
      <c r="BJ495" s="24" t="s">
        <v>80</v>
      </c>
      <c r="BK495" s="186">
        <f>ROUND(I495*H495,2)</f>
        <v>0</v>
      </c>
      <c r="BL495" s="24" t="s">
        <v>193</v>
      </c>
      <c r="BM495" s="24" t="s">
        <v>820</v>
      </c>
    </row>
    <row r="496" spans="2:65" s="1" customFormat="1" ht="31.5" customHeight="1">
      <c r="B496" s="174"/>
      <c r="C496" s="175" t="s">
        <v>821</v>
      </c>
      <c r="D496" s="175" t="s">
        <v>188</v>
      </c>
      <c r="E496" s="176" t="s">
        <v>822</v>
      </c>
      <c r="F496" s="177" t="s">
        <v>823</v>
      </c>
      <c r="G496" s="178" t="s">
        <v>232</v>
      </c>
      <c r="H496" s="179">
        <v>1463.7</v>
      </c>
      <c r="I496" s="180"/>
      <c r="J496" s="181">
        <f>ROUND(I496*H496,2)</f>
        <v>0</v>
      </c>
      <c r="K496" s="177" t="s">
        <v>192</v>
      </c>
      <c r="L496" s="41"/>
      <c r="M496" s="182" t="s">
        <v>5</v>
      </c>
      <c r="N496" s="183" t="s">
        <v>43</v>
      </c>
      <c r="O496" s="42"/>
      <c r="P496" s="184">
        <f>O496*H496</f>
        <v>0</v>
      </c>
      <c r="Q496" s="184">
        <v>1.2999999999999999E-4</v>
      </c>
      <c r="R496" s="184">
        <f>Q496*H496</f>
        <v>0.19028099999999998</v>
      </c>
      <c r="S496" s="184">
        <v>0</v>
      </c>
      <c r="T496" s="185">
        <f>S496*H496</f>
        <v>0</v>
      </c>
      <c r="AR496" s="24" t="s">
        <v>193</v>
      </c>
      <c r="AT496" s="24" t="s">
        <v>188</v>
      </c>
      <c r="AU496" s="24" t="s">
        <v>199</v>
      </c>
      <c r="AY496" s="24" t="s">
        <v>185</v>
      </c>
      <c r="BE496" s="186">
        <f>IF(N496="základní",J496,0)</f>
        <v>0</v>
      </c>
      <c r="BF496" s="186">
        <f>IF(N496="snížená",J496,0)</f>
        <v>0</v>
      </c>
      <c r="BG496" s="186">
        <f>IF(N496="zákl. přenesená",J496,0)</f>
        <v>0</v>
      </c>
      <c r="BH496" s="186">
        <f>IF(N496="sníž. přenesená",J496,0)</f>
        <v>0</v>
      </c>
      <c r="BI496" s="186">
        <f>IF(N496="nulová",J496,0)</f>
        <v>0</v>
      </c>
      <c r="BJ496" s="24" t="s">
        <v>80</v>
      </c>
      <c r="BK496" s="186">
        <f>ROUND(I496*H496,2)</f>
        <v>0</v>
      </c>
      <c r="BL496" s="24" t="s">
        <v>193</v>
      </c>
      <c r="BM496" s="24" t="s">
        <v>824</v>
      </c>
    </row>
    <row r="497" spans="2:65" s="1" customFormat="1" ht="54">
      <c r="B497" s="41"/>
      <c r="D497" s="208" t="s">
        <v>195</v>
      </c>
      <c r="F497" s="220" t="s">
        <v>825</v>
      </c>
      <c r="I497" s="189"/>
      <c r="L497" s="41"/>
      <c r="M497" s="190"/>
      <c r="N497" s="42"/>
      <c r="O497" s="42"/>
      <c r="P497" s="42"/>
      <c r="Q497" s="42"/>
      <c r="R497" s="42"/>
      <c r="S497" s="42"/>
      <c r="T497" s="70"/>
      <c r="AT497" s="24" t="s">
        <v>195</v>
      </c>
      <c r="AU497" s="24" t="s">
        <v>199</v>
      </c>
    </row>
    <row r="498" spans="2:65" s="1" customFormat="1" ht="31.5" customHeight="1">
      <c r="B498" s="174"/>
      <c r="C498" s="175" t="s">
        <v>826</v>
      </c>
      <c r="D498" s="175" t="s">
        <v>188</v>
      </c>
      <c r="E498" s="176" t="s">
        <v>827</v>
      </c>
      <c r="F498" s="177" t="s">
        <v>828</v>
      </c>
      <c r="G498" s="178" t="s">
        <v>376</v>
      </c>
      <c r="H498" s="179">
        <v>19.100000000000001</v>
      </c>
      <c r="I498" s="180"/>
      <c r="J498" s="181">
        <f>ROUND(I498*H498,2)</f>
        <v>0</v>
      </c>
      <c r="K498" s="177" t="s">
        <v>192</v>
      </c>
      <c r="L498" s="41"/>
      <c r="M498" s="182" t="s">
        <v>5</v>
      </c>
      <c r="N498" s="183" t="s">
        <v>43</v>
      </c>
      <c r="O498" s="42"/>
      <c r="P498" s="184">
        <f>O498*H498</f>
        <v>0</v>
      </c>
      <c r="Q498" s="184">
        <v>6.6170000000000007E-2</v>
      </c>
      <c r="R498" s="184">
        <f>Q498*H498</f>
        <v>1.2638470000000002</v>
      </c>
      <c r="S498" s="184">
        <v>0</v>
      </c>
      <c r="T498" s="185">
        <f>S498*H498</f>
        <v>0</v>
      </c>
      <c r="AR498" s="24" t="s">
        <v>193</v>
      </c>
      <c r="AT498" s="24" t="s">
        <v>188</v>
      </c>
      <c r="AU498" s="24" t="s">
        <v>199</v>
      </c>
      <c r="AY498" s="24" t="s">
        <v>185</v>
      </c>
      <c r="BE498" s="186">
        <f>IF(N498="základní",J498,0)</f>
        <v>0</v>
      </c>
      <c r="BF498" s="186">
        <f>IF(N498="snížená",J498,0)</f>
        <v>0</v>
      </c>
      <c r="BG498" s="186">
        <f>IF(N498="zákl. přenesená",J498,0)</f>
        <v>0</v>
      </c>
      <c r="BH498" s="186">
        <f>IF(N498="sníž. přenesená",J498,0)</f>
        <v>0</v>
      </c>
      <c r="BI498" s="186">
        <f>IF(N498="nulová",J498,0)</f>
        <v>0</v>
      </c>
      <c r="BJ498" s="24" t="s">
        <v>80</v>
      </c>
      <c r="BK498" s="186">
        <f>ROUND(I498*H498,2)</f>
        <v>0</v>
      </c>
      <c r="BL498" s="24" t="s">
        <v>193</v>
      </c>
      <c r="BM498" s="24" t="s">
        <v>829</v>
      </c>
    </row>
    <row r="499" spans="2:65" s="1" customFormat="1" ht="121.5">
      <c r="B499" s="41"/>
      <c r="D499" s="187" t="s">
        <v>195</v>
      </c>
      <c r="F499" s="188" t="s">
        <v>830</v>
      </c>
      <c r="I499" s="189"/>
      <c r="L499" s="41"/>
      <c r="M499" s="190"/>
      <c r="N499" s="42"/>
      <c r="O499" s="42"/>
      <c r="P499" s="42"/>
      <c r="Q499" s="42"/>
      <c r="R499" s="42"/>
      <c r="S499" s="42"/>
      <c r="T499" s="70"/>
      <c r="AT499" s="24" t="s">
        <v>195</v>
      </c>
      <c r="AU499" s="24" t="s">
        <v>199</v>
      </c>
    </row>
    <row r="500" spans="2:65" s="12" customFormat="1">
      <c r="B500" s="199"/>
      <c r="D500" s="187" t="s">
        <v>197</v>
      </c>
      <c r="E500" s="200" t="s">
        <v>5</v>
      </c>
      <c r="F500" s="201" t="s">
        <v>831</v>
      </c>
      <c r="H500" s="202" t="s">
        <v>5</v>
      </c>
      <c r="I500" s="203"/>
      <c r="L500" s="199"/>
      <c r="M500" s="204"/>
      <c r="N500" s="205"/>
      <c r="O500" s="205"/>
      <c r="P500" s="205"/>
      <c r="Q500" s="205"/>
      <c r="R500" s="205"/>
      <c r="S500" s="205"/>
      <c r="T500" s="206"/>
      <c r="AT500" s="202" t="s">
        <v>197</v>
      </c>
      <c r="AU500" s="202" t="s">
        <v>199</v>
      </c>
      <c r="AV500" s="12" t="s">
        <v>80</v>
      </c>
      <c r="AW500" s="12" t="s">
        <v>35</v>
      </c>
      <c r="AX500" s="12" t="s">
        <v>72</v>
      </c>
      <c r="AY500" s="202" t="s">
        <v>185</v>
      </c>
    </row>
    <row r="501" spans="2:65" s="11" customFormat="1">
      <c r="B501" s="191"/>
      <c r="D501" s="187" t="s">
        <v>197</v>
      </c>
      <c r="E501" s="192" t="s">
        <v>5</v>
      </c>
      <c r="F501" s="193" t="s">
        <v>193</v>
      </c>
      <c r="H501" s="194">
        <v>4</v>
      </c>
      <c r="I501" s="195"/>
      <c r="L501" s="191"/>
      <c r="M501" s="196"/>
      <c r="N501" s="197"/>
      <c r="O501" s="197"/>
      <c r="P501" s="197"/>
      <c r="Q501" s="197"/>
      <c r="R501" s="197"/>
      <c r="S501" s="197"/>
      <c r="T501" s="198"/>
      <c r="AT501" s="192" t="s">
        <v>197</v>
      </c>
      <c r="AU501" s="192" t="s">
        <v>199</v>
      </c>
      <c r="AV501" s="11" t="s">
        <v>82</v>
      </c>
      <c r="AW501" s="11" t="s">
        <v>35</v>
      </c>
      <c r="AX501" s="11" t="s">
        <v>72</v>
      </c>
      <c r="AY501" s="192" t="s">
        <v>185</v>
      </c>
    </row>
    <row r="502" spans="2:65" s="12" customFormat="1">
      <c r="B502" s="199"/>
      <c r="D502" s="187" t="s">
        <v>197</v>
      </c>
      <c r="E502" s="200" t="s">
        <v>5</v>
      </c>
      <c r="F502" s="201" t="s">
        <v>354</v>
      </c>
      <c r="H502" s="202" t="s">
        <v>5</v>
      </c>
      <c r="I502" s="203"/>
      <c r="L502" s="199"/>
      <c r="M502" s="204"/>
      <c r="N502" s="205"/>
      <c r="O502" s="205"/>
      <c r="P502" s="205"/>
      <c r="Q502" s="205"/>
      <c r="R502" s="205"/>
      <c r="S502" s="205"/>
      <c r="T502" s="206"/>
      <c r="AT502" s="202" t="s">
        <v>197</v>
      </c>
      <c r="AU502" s="202" t="s">
        <v>199</v>
      </c>
      <c r="AV502" s="12" t="s">
        <v>80</v>
      </c>
      <c r="AW502" s="12" t="s">
        <v>35</v>
      </c>
      <c r="AX502" s="12" t="s">
        <v>72</v>
      </c>
      <c r="AY502" s="202" t="s">
        <v>185</v>
      </c>
    </row>
    <row r="503" spans="2:65" s="11" customFormat="1">
      <c r="B503" s="191"/>
      <c r="D503" s="187" t="s">
        <v>197</v>
      </c>
      <c r="E503" s="192" t="s">
        <v>5</v>
      </c>
      <c r="F503" s="193" t="s">
        <v>193</v>
      </c>
      <c r="H503" s="194">
        <v>4</v>
      </c>
      <c r="I503" s="195"/>
      <c r="L503" s="191"/>
      <c r="M503" s="196"/>
      <c r="N503" s="197"/>
      <c r="O503" s="197"/>
      <c r="P503" s="197"/>
      <c r="Q503" s="197"/>
      <c r="R503" s="197"/>
      <c r="S503" s="197"/>
      <c r="T503" s="198"/>
      <c r="AT503" s="192" t="s">
        <v>197</v>
      </c>
      <c r="AU503" s="192" t="s">
        <v>199</v>
      </c>
      <c r="AV503" s="11" t="s">
        <v>82</v>
      </c>
      <c r="AW503" s="11" t="s">
        <v>35</v>
      </c>
      <c r="AX503" s="11" t="s">
        <v>72</v>
      </c>
      <c r="AY503" s="192" t="s">
        <v>185</v>
      </c>
    </row>
    <row r="504" spans="2:65" s="12" customFormat="1">
      <c r="B504" s="199"/>
      <c r="D504" s="187" t="s">
        <v>197</v>
      </c>
      <c r="E504" s="200" t="s">
        <v>5</v>
      </c>
      <c r="F504" s="201" t="s">
        <v>358</v>
      </c>
      <c r="H504" s="202" t="s">
        <v>5</v>
      </c>
      <c r="I504" s="203"/>
      <c r="L504" s="199"/>
      <c r="M504" s="204"/>
      <c r="N504" s="205"/>
      <c r="O504" s="205"/>
      <c r="P504" s="205"/>
      <c r="Q504" s="205"/>
      <c r="R504" s="205"/>
      <c r="S504" s="205"/>
      <c r="T504" s="206"/>
      <c r="AT504" s="202" t="s">
        <v>197</v>
      </c>
      <c r="AU504" s="202" t="s">
        <v>199</v>
      </c>
      <c r="AV504" s="12" t="s">
        <v>80</v>
      </c>
      <c r="AW504" s="12" t="s">
        <v>35</v>
      </c>
      <c r="AX504" s="12" t="s">
        <v>72</v>
      </c>
      <c r="AY504" s="202" t="s">
        <v>185</v>
      </c>
    </row>
    <row r="505" spans="2:65" s="11" customFormat="1">
      <c r="B505" s="191"/>
      <c r="D505" s="187" t="s">
        <v>197</v>
      </c>
      <c r="E505" s="192" t="s">
        <v>5</v>
      </c>
      <c r="F505" s="193" t="s">
        <v>832</v>
      </c>
      <c r="H505" s="194">
        <v>3.6</v>
      </c>
      <c r="I505" s="195"/>
      <c r="L505" s="191"/>
      <c r="M505" s="196"/>
      <c r="N505" s="197"/>
      <c r="O505" s="197"/>
      <c r="P505" s="197"/>
      <c r="Q505" s="197"/>
      <c r="R505" s="197"/>
      <c r="S505" s="197"/>
      <c r="T505" s="198"/>
      <c r="AT505" s="192" t="s">
        <v>197</v>
      </c>
      <c r="AU505" s="192" t="s">
        <v>199</v>
      </c>
      <c r="AV505" s="11" t="s">
        <v>82</v>
      </c>
      <c r="AW505" s="11" t="s">
        <v>35</v>
      </c>
      <c r="AX505" s="11" t="s">
        <v>72</v>
      </c>
      <c r="AY505" s="192" t="s">
        <v>185</v>
      </c>
    </row>
    <row r="506" spans="2:65" s="12" customFormat="1">
      <c r="B506" s="199"/>
      <c r="D506" s="187" t="s">
        <v>197</v>
      </c>
      <c r="E506" s="200" t="s">
        <v>5</v>
      </c>
      <c r="F506" s="201" t="s">
        <v>360</v>
      </c>
      <c r="H506" s="202" t="s">
        <v>5</v>
      </c>
      <c r="I506" s="203"/>
      <c r="L506" s="199"/>
      <c r="M506" s="204"/>
      <c r="N506" s="205"/>
      <c r="O506" s="205"/>
      <c r="P506" s="205"/>
      <c r="Q506" s="205"/>
      <c r="R506" s="205"/>
      <c r="S506" s="205"/>
      <c r="T506" s="206"/>
      <c r="AT506" s="202" t="s">
        <v>197</v>
      </c>
      <c r="AU506" s="202" t="s">
        <v>199</v>
      </c>
      <c r="AV506" s="12" t="s">
        <v>80</v>
      </c>
      <c r="AW506" s="12" t="s">
        <v>35</v>
      </c>
      <c r="AX506" s="12" t="s">
        <v>72</v>
      </c>
      <c r="AY506" s="202" t="s">
        <v>185</v>
      </c>
    </row>
    <row r="507" spans="2:65" s="11" customFormat="1">
      <c r="B507" s="191"/>
      <c r="D507" s="187" t="s">
        <v>197</v>
      </c>
      <c r="E507" s="192" t="s">
        <v>5</v>
      </c>
      <c r="F507" s="193" t="s">
        <v>82</v>
      </c>
      <c r="H507" s="194">
        <v>2</v>
      </c>
      <c r="I507" s="195"/>
      <c r="L507" s="191"/>
      <c r="M507" s="196"/>
      <c r="N507" s="197"/>
      <c r="O507" s="197"/>
      <c r="P507" s="197"/>
      <c r="Q507" s="197"/>
      <c r="R507" s="197"/>
      <c r="S507" s="197"/>
      <c r="T507" s="198"/>
      <c r="AT507" s="192" t="s">
        <v>197</v>
      </c>
      <c r="AU507" s="192" t="s">
        <v>199</v>
      </c>
      <c r="AV507" s="11" t="s">
        <v>82</v>
      </c>
      <c r="AW507" s="11" t="s">
        <v>35</v>
      </c>
      <c r="AX507" s="11" t="s">
        <v>72</v>
      </c>
      <c r="AY507" s="192" t="s">
        <v>185</v>
      </c>
    </row>
    <row r="508" spans="2:65" s="12" customFormat="1">
      <c r="B508" s="199"/>
      <c r="D508" s="187" t="s">
        <v>197</v>
      </c>
      <c r="E508" s="200" t="s">
        <v>5</v>
      </c>
      <c r="F508" s="201" t="s">
        <v>361</v>
      </c>
      <c r="H508" s="202" t="s">
        <v>5</v>
      </c>
      <c r="I508" s="203"/>
      <c r="L508" s="199"/>
      <c r="M508" s="204"/>
      <c r="N508" s="205"/>
      <c r="O508" s="205"/>
      <c r="P508" s="205"/>
      <c r="Q508" s="205"/>
      <c r="R508" s="205"/>
      <c r="S508" s="205"/>
      <c r="T508" s="206"/>
      <c r="AT508" s="202" t="s">
        <v>197</v>
      </c>
      <c r="AU508" s="202" t="s">
        <v>199</v>
      </c>
      <c r="AV508" s="12" t="s">
        <v>80</v>
      </c>
      <c r="AW508" s="12" t="s">
        <v>35</v>
      </c>
      <c r="AX508" s="12" t="s">
        <v>72</v>
      </c>
      <c r="AY508" s="202" t="s">
        <v>185</v>
      </c>
    </row>
    <row r="509" spans="2:65" s="11" customFormat="1">
      <c r="B509" s="191"/>
      <c r="D509" s="187" t="s">
        <v>197</v>
      </c>
      <c r="E509" s="192" t="s">
        <v>5</v>
      </c>
      <c r="F509" s="193" t="s">
        <v>833</v>
      </c>
      <c r="H509" s="194">
        <v>1.9</v>
      </c>
      <c r="I509" s="195"/>
      <c r="L509" s="191"/>
      <c r="M509" s="196"/>
      <c r="N509" s="197"/>
      <c r="O509" s="197"/>
      <c r="P509" s="197"/>
      <c r="Q509" s="197"/>
      <c r="R509" s="197"/>
      <c r="S509" s="197"/>
      <c r="T509" s="198"/>
      <c r="AT509" s="192" t="s">
        <v>197</v>
      </c>
      <c r="AU509" s="192" t="s">
        <v>199</v>
      </c>
      <c r="AV509" s="11" t="s">
        <v>82</v>
      </c>
      <c r="AW509" s="11" t="s">
        <v>35</v>
      </c>
      <c r="AX509" s="11" t="s">
        <v>72</v>
      </c>
      <c r="AY509" s="192" t="s">
        <v>185</v>
      </c>
    </row>
    <row r="510" spans="2:65" s="12" customFormat="1">
      <c r="B510" s="199"/>
      <c r="D510" s="187" t="s">
        <v>197</v>
      </c>
      <c r="E510" s="200" t="s">
        <v>5</v>
      </c>
      <c r="F510" s="201" t="s">
        <v>362</v>
      </c>
      <c r="H510" s="202" t="s">
        <v>5</v>
      </c>
      <c r="I510" s="203"/>
      <c r="L510" s="199"/>
      <c r="M510" s="204"/>
      <c r="N510" s="205"/>
      <c r="O510" s="205"/>
      <c r="P510" s="205"/>
      <c r="Q510" s="205"/>
      <c r="R510" s="205"/>
      <c r="S510" s="205"/>
      <c r="T510" s="206"/>
      <c r="AT510" s="202" t="s">
        <v>197</v>
      </c>
      <c r="AU510" s="202" t="s">
        <v>199</v>
      </c>
      <c r="AV510" s="12" t="s">
        <v>80</v>
      </c>
      <c r="AW510" s="12" t="s">
        <v>35</v>
      </c>
      <c r="AX510" s="12" t="s">
        <v>72</v>
      </c>
      <c r="AY510" s="202" t="s">
        <v>185</v>
      </c>
    </row>
    <row r="511" spans="2:65" s="11" customFormat="1">
      <c r="B511" s="191"/>
      <c r="D511" s="187" t="s">
        <v>197</v>
      </c>
      <c r="E511" s="192" t="s">
        <v>5</v>
      </c>
      <c r="F511" s="193" t="s">
        <v>832</v>
      </c>
      <c r="H511" s="194">
        <v>3.6</v>
      </c>
      <c r="I511" s="195"/>
      <c r="L511" s="191"/>
      <c r="M511" s="196"/>
      <c r="N511" s="197"/>
      <c r="O511" s="197"/>
      <c r="P511" s="197"/>
      <c r="Q511" s="197"/>
      <c r="R511" s="197"/>
      <c r="S511" s="197"/>
      <c r="T511" s="198"/>
      <c r="AT511" s="192" t="s">
        <v>197</v>
      </c>
      <c r="AU511" s="192" t="s">
        <v>199</v>
      </c>
      <c r="AV511" s="11" t="s">
        <v>82</v>
      </c>
      <c r="AW511" s="11" t="s">
        <v>35</v>
      </c>
      <c r="AX511" s="11" t="s">
        <v>72</v>
      </c>
      <c r="AY511" s="192" t="s">
        <v>185</v>
      </c>
    </row>
    <row r="512" spans="2:65" s="13" customFormat="1">
      <c r="B512" s="207"/>
      <c r="D512" s="208" t="s">
        <v>197</v>
      </c>
      <c r="E512" s="209" t="s">
        <v>5</v>
      </c>
      <c r="F512" s="210" t="s">
        <v>222</v>
      </c>
      <c r="H512" s="211">
        <v>19.100000000000001</v>
      </c>
      <c r="I512" s="212"/>
      <c r="L512" s="207"/>
      <c r="M512" s="213"/>
      <c r="N512" s="214"/>
      <c r="O512" s="214"/>
      <c r="P512" s="214"/>
      <c r="Q512" s="214"/>
      <c r="R512" s="214"/>
      <c r="S512" s="214"/>
      <c r="T512" s="215"/>
      <c r="AT512" s="216" t="s">
        <v>197</v>
      </c>
      <c r="AU512" s="216" t="s">
        <v>199</v>
      </c>
      <c r="AV512" s="13" t="s">
        <v>193</v>
      </c>
      <c r="AW512" s="13" t="s">
        <v>35</v>
      </c>
      <c r="AX512" s="13" t="s">
        <v>80</v>
      </c>
      <c r="AY512" s="216" t="s">
        <v>185</v>
      </c>
    </row>
    <row r="513" spans="2:65" s="1" customFormat="1" ht="31.5" customHeight="1">
      <c r="B513" s="174"/>
      <c r="C513" s="175" t="s">
        <v>834</v>
      </c>
      <c r="D513" s="175" t="s">
        <v>188</v>
      </c>
      <c r="E513" s="176" t="s">
        <v>835</v>
      </c>
      <c r="F513" s="177" t="s">
        <v>836</v>
      </c>
      <c r="G513" s="178" t="s">
        <v>376</v>
      </c>
      <c r="H513" s="179">
        <v>39.5</v>
      </c>
      <c r="I513" s="180"/>
      <c r="J513" s="181">
        <f>ROUND(I513*H513,2)</f>
        <v>0</v>
      </c>
      <c r="K513" s="177" t="s">
        <v>192</v>
      </c>
      <c r="L513" s="41"/>
      <c r="M513" s="182" t="s">
        <v>5</v>
      </c>
      <c r="N513" s="183" t="s">
        <v>43</v>
      </c>
      <c r="O513" s="42"/>
      <c r="P513" s="184">
        <f>O513*H513</f>
        <v>0</v>
      </c>
      <c r="Q513" s="184">
        <v>0</v>
      </c>
      <c r="R513" s="184">
        <f>Q513*H513</f>
        <v>0</v>
      </c>
      <c r="S513" s="184">
        <v>0</v>
      </c>
      <c r="T513" s="185">
        <f>S513*H513</f>
        <v>0</v>
      </c>
      <c r="AR513" s="24" t="s">
        <v>193</v>
      </c>
      <c r="AT513" s="24" t="s">
        <v>188</v>
      </c>
      <c r="AU513" s="24" t="s">
        <v>199</v>
      </c>
      <c r="AY513" s="24" t="s">
        <v>185</v>
      </c>
      <c r="BE513" s="186">
        <f>IF(N513="základní",J513,0)</f>
        <v>0</v>
      </c>
      <c r="BF513" s="186">
        <f>IF(N513="snížená",J513,0)</f>
        <v>0</v>
      </c>
      <c r="BG513" s="186">
        <f>IF(N513="zákl. přenesená",J513,0)</f>
        <v>0</v>
      </c>
      <c r="BH513" s="186">
        <f>IF(N513="sníž. přenesená",J513,0)</f>
        <v>0</v>
      </c>
      <c r="BI513" s="186">
        <f>IF(N513="nulová",J513,0)</f>
        <v>0</v>
      </c>
      <c r="BJ513" s="24" t="s">
        <v>80</v>
      </c>
      <c r="BK513" s="186">
        <f>ROUND(I513*H513,2)</f>
        <v>0</v>
      </c>
      <c r="BL513" s="24" t="s">
        <v>193</v>
      </c>
      <c r="BM513" s="24" t="s">
        <v>837</v>
      </c>
    </row>
    <row r="514" spans="2:65" s="1" customFormat="1" ht="67.5">
      <c r="B514" s="41"/>
      <c r="D514" s="187" t="s">
        <v>195</v>
      </c>
      <c r="F514" s="188" t="s">
        <v>838</v>
      </c>
      <c r="I514" s="189"/>
      <c r="L514" s="41"/>
      <c r="M514" s="190"/>
      <c r="N514" s="42"/>
      <c r="O514" s="42"/>
      <c r="P514" s="42"/>
      <c r="Q514" s="42"/>
      <c r="R514" s="42"/>
      <c r="S514" s="42"/>
      <c r="T514" s="70"/>
      <c r="AT514" s="24" t="s">
        <v>195</v>
      </c>
      <c r="AU514" s="24" t="s">
        <v>199</v>
      </c>
    </row>
    <row r="515" spans="2:65" s="12" customFormat="1">
      <c r="B515" s="199"/>
      <c r="D515" s="187" t="s">
        <v>197</v>
      </c>
      <c r="E515" s="200" t="s">
        <v>5</v>
      </c>
      <c r="F515" s="201" t="s">
        <v>839</v>
      </c>
      <c r="H515" s="202" t="s">
        <v>5</v>
      </c>
      <c r="I515" s="203"/>
      <c r="L515" s="199"/>
      <c r="M515" s="204"/>
      <c r="N515" s="205"/>
      <c r="O515" s="205"/>
      <c r="P515" s="205"/>
      <c r="Q515" s="205"/>
      <c r="R515" s="205"/>
      <c r="S515" s="205"/>
      <c r="T515" s="206"/>
      <c r="AT515" s="202" t="s">
        <v>197</v>
      </c>
      <c r="AU515" s="202" t="s">
        <v>199</v>
      </c>
      <c r="AV515" s="12" t="s">
        <v>80</v>
      </c>
      <c r="AW515" s="12" t="s">
        <v>35</v>
      </c>
      <c r="AX515" s="12" t="s">
        <v>72</v>
      </c>
      <c r="AY515" s="202" t="s">
        <v>185</v>
      </c>
    </row>
    <row r="516" spans="2:65" s="11" customFormat="1">
      <c r="B516" s="191"/>
      <c r="D516" s="208" t="s">
        <v>197</v>
      </c>
      <c r="E516" s="217" t="s">
        <v>5</v>
      </c>
      <c r="F516" s="218" t="s">
        <v>840</v>
      </c>
      <c r="H516" s="219">
        <v>39.5</v>
      </c>
      <c r="I516" s="195"/>
      <c r="L516" s="191"/>
      <c r="M516" s="196"/>
      <c r="N516" s="197"/>
      <c r="O516" s="197"/>
      <c r="P516" s="197"/>
      <c r="Q516" s="197"/>
      <c r="R516" s="197"/>
      <c r="S516" s="197"/>
      <c r="T516" s="198"/>
      <c r="AT516" s="192" t="s">
        <v>197</v>
      </c>
      <c r="AU516" s="192" t="s">
        <v>199</v>
      </c>
      <c r="AV516" s="11" t="s">
        <v>82</v>
      </c>
      <c r="AW516" s="11" t="s">
        <v>35</v>
      </c>
      <c r="AX516" s="11" t="s">
        <v>80</v>
      </c>
      <c r="AY516" s="192" t="s">
        <v>185</v>
      </c>
    </row>
    <row r="517" spans="2:65" s="1" customFormat="1" ht="31.5" customHeight="1">
      <c r="B517" s="174"/>
      <c r="C517" s="175" t="s">
        <v>841</v>
      </c>
      <c r="D517" s="175" t="s">
        <v>188</v>
      </c>
      <c r="E517" s="176" t="s">
        <v>842</v>
      </c>
      <c r="F517" s="177" t="s">
        <v>843</v>
      </c>
      <c r="G517" s="178" t="s">
        <v>376</v>
      </c>
      <c r="H517" s="179">
        <v>2370</v>
      </c>
      <c r="I517" s="180"/>
      <c r="J517" s="181">
        <f>ROUND(I517*H517,2)</f>
        <v>0</v>
      </c>
      <c r="K517" s="177" t="s">
        <v>192</v>
      </c>
      <c r="L517" s="41"/>
      <c r="M517" s="182" t="s">
        <v>5</v>
      </c>
      <c r="N517" s="183" t="s">
        <v>43</v>
      </c>
      <c r="O517" s="42"/>
      <c r="P517" s="184">
        <f>O517*H517</f>
        <v>0</v>
      </c>
      <c r="Q517" s="184">
        <v>0</v>
      </c>
      <c r="R517" s="184">
        <f>Q517*H517</f>
        <v>0</v>
      </c>
      <c r="S517" s="184">
        <v>0</v>
      </c>
      <c r="T517" s="185">
        <f>S517*H517</f>
        <v>0</v>
      </c>
      <c r="AR517" s="24" t="s">
        <v>193</v>
      </c>
      <c r="AT517" s="24" t="s">
        <v>188</v>
      </c>
      <c r="AU517" s="24" t="s">
        <v>199</v>
      </c>
      <c r="AY517" s="24" t="s">
        <v>185</v>
      </c>
      <c r="BE517" s="186">
        <f>IF(N517="základní",J517,0)</f>
        <v>0</v>
      </c>
      <c r="BF517" s="186">
        <f>IF(N517="snížená",J517,0)</f>
        <v>0</v>
      </c>
      <c r="BG517" s="186">
        <f>IF(N517="zákl. přenesená",J517,0)</f>
        <v>0</v>
      </c>
      <c r="BH517" s="186">
        <f>IF(N517="sníž. přenesená",J517,0)</f>
        <v>0</v>
      </c>
      <c r="BI517" s="186">
        <f>IF(N517="nulová",J517,0)</f>
        <v>0</v>
      </c>
      <c r="BJ517" s="24" t="s">
        <v>80</v>
      </c>
      <c r="BK517" s="186">
        <f>ROUND(I517*H517,2)</f>
        <v>0</v>
      </c>
      <c r="BL517" s="24" t="s">
        <v>193</v>
      </c>
      <c r="BM517" s="24" t="s">
        <v>844</v>
      </c>
    </row>
    <row r="518" spans="2:65" s="1" customFormat="1" ht="67.5">
      <c r="B518" s="41"/>
      <c r="D518" s="187" t="s">
        <v>195</v>
      </c>
      <c r="F518" s="188" t="s">
        <v>838</v>
      </c>
      <c r="I518" s="189"/>
      <c r="L518" s="41"/>
      <c r="M518" s="190"/>
      <c r="N518" s="42"/>
      <c r="O518" s="42"/>
      <c r="P518" s="42"/>
      <c r="Q518" s="42"/>
      <c r="R518" s="42"/>
      <c r="S518" s="42"/>
      <c r="T518" s="70"/>
      <c r="AT518" s="24" t="s">
        <v>195</v>
      </c>
      <c r="AU518" s="24" t="s">
        <v>199</v>
      </c>
    </row>
    <row r="519" spans="2:65" s="11" customFormat="1">
      <c r="B519" s="191"/>
      <c r="D519" s="208" t="s">
        <v>197</v>
      </c>
      <c r="E519" s="217" t="s">
        <v>5</v>
      </c>
      <c r="F519" s="218" t="s">
        <v>845</v>
      </c>
      <c r="H519" s="219">
        <v>2370</v>
      </c>
      <c r="I519" s="195"/>
      <c r="L519" s="191"/>
      <c r="M519" s="196"/>
      <c r="N519" s="197"/>
      <c r="O519" s="197"/>
      <c r="P519" s="197"/>
      <c r="Q519" s="197"/>
      <c r="R519" s="197"/>
      <c r="S519" s="197"/>
      <c r="T519" s="198"/>
      <c r="AT519" s="192" t="s">
        <v>197</v>
      </c>
      <c r="AU519" s="192" t="s">
        <v>199</v>
      </c>
      <c r="AV519" s="11" t="s">
        <v>82</v>
      </c>
      <c r="AW519" s="11" t="s">
        <v>35</v>
      </c>
      <c r="AX519" s="11" t="s">
        <v>80</v>
      </c>
      <c r="AY519" s="192" t="s">
        <v>185</v>
      </c>
    </row>
    <row r="520" spans="2:65" s="1" customFormat="1" ht="31.5" customHeight="1">
      <c r="B520" s="174"/>
      <c r="C520" s="175" t="s">
        <v>846</v>
      </c>
      <c r="D520" s="175" t="s">
        <v>188</v>
      </c>
      <c r="E520" s="176" t="s">
        <v>847</v>
      </c>
      <c r="F520" s="177" t="s">
        <v>848</v>
      </c>
      <c r="G520" s="178" t="s">
        <v>376</v>
      </c>
      <c r="H520" s="179">
        <v>39.5</v>
      </c>
      <c r="I520" s="180"/>
      <c r="J520" s="181">
        <f>ROUND(I520*H520,2)</f>
        <v>0</v>
      </c>
      <c r="K520" s="177" t="s">
        <v>192</v>
      </c>
      <c r="L520" s="41"/>
      <c r="M520" s="182" t="s">
        <v>5</v>
      </c>
      <c r="N520" s="183" t="s">
        <v>43</v>
      </c>
      <c r="O520" s="42"/>
      <c r="P520" s="184">
        <f>O520*H520</f>
        <v>0</v>
      </c>
      <c r="Q520" s="184">
        <v>0</v>
      </c>
      <c r="R520" s="184">
        <f>Q520*H520</f>
        <v>0</v>
      </c>
      <c r="S520" s="184">
        <v>0</v>
      </c>
      <c r="T520" s="185">
        <f>S520*H520</f>
        <v>0</v>
      </c>
      <c r="AR520" s="24" t="s">
        <v>193</v>
      </c>
      <c r="AT520" s="24" t="s">
        <v>188</v>
      </c>
      <c r="AU520" s="24" t="s">
        <v>199</v>
      </c>
      <c r="AY520" s="24" t="s">
        <v>185</v>
      </c>
      <c r="BE520" s="186">
        <f>IF(N520="základní",J520,0)</f>
        <v>0</v>
      </c>
      <c r="BF520" s="186">
        <f>IF(N520="snížená",J520,0)</f>
        <v>0</v>
      </c>
      <c r="BG520" s="186">
        <f>IF(N520="zákl. přenesená",J520,0)</f>
        <v>0</v>
      </c>
      <c r="BH520" s="186">
        <f>IF(N520="sníž. přenesená",J520,0)</f>
        <v>0</v>
      </c>
      <c r="BI520" s="186">
        <f>IF(N520="nulová",J520,0)</f>
        <v>0</v>
      </c>
      <c r="BJ520" s="24" t="s">
        <v>80</v>
      </c>
      <c r="BK520" s="186">
        <f>ROUND(I520*H520,2)</f>
        <v>0</v>
      </c>
      <c r="BL520" s="24" t="s">
        <v>193</v>
      </c>
      <c r="BM520" s="24" t="s">
        <v>849</v>
      </c>
    </row>
    <row r="521" spans="2:65" s="1" customFormat="1" ht="40.5">
      <c r="B521" s="41"/>
      <c r="D521" s="187" t="s">
        <v>195</v>
      </c>
      <c r="F521" s="188" t="s">
        <v>850</v>
      </c>
      <c r="I521" s="189"/>
      <c r="L521" s="41"/>
      <c r="M521" s="190"/>
      <c r="N521" s="42"/>
      <c r="O521" s="42"/>
      <c r="P521" s="42"/>
      <c r="Q521" s="42"/>
      <c r="R521" s="42"/>
      <c r="S521" s="42"/>
      <c r="T521" s="70"/>
      <c r="AT521" s="24" t="s">
        <v>195</v>
      </c>
      <c r="AU521" s="24" t="s">
        <v>199</v>
      </c>
    </row>
    <row r="522" spans="2:65" s="11" customFormat="1">
      <c r="B522" s="191"/>
      <c r="D522" s="208" t="s">
        <v>197</v>
      </c>
      <c r="E522" s="217" t="s">
        <v>5</v>
      </c>
      <c r="F522" s="218" t="s">
        <v>840</v>
      </c>
      <c r="H522" s="219">
        <v>39.5</v>
      </c>
      <c r="I522" s="195"/>
      <c r="L522" s="191"/>
      <c r="M522" s="196"/>
      <c r="N522" s="197"/>
      <c r="O522" s="197"/>
      <c r="P522" s="197"/>
      <c r="Q522" s="197"/>
      <c r="R522" s="197"/>
      <c r="S522" s="197"/>
      <c r="T522" s="198"/>
      <c r="AT522" s="192" t="s">
        <v>197</v>
      </c>
      <c r="AU522" s="192" t="s">
        <v>199</v>
      </c>
      <c r="AV522" s="11" t="s">
        <v>82</v>
      </c>
      <c r="AW522" s="11" t="s">
        <v>35</v>
      </c>
      <c r="AX522" s="11" t="s">
        <v>80</v>
      </c>
      <c r="AY522" s="192" t="s">
        <v>185</v>
      </c>
    </row>
    <row r="523" spans="2:65" s="1" customFormat="1" ht="22.5" customHeight="1">
      <c r="B523" s="174"/>
      <c r="C523" s="175" t="s">
        <v>851</v>
      </c>
      <c r="D523" s="175" t="s">
        <v>188</v>
      </c>
      <c r="E523" s="176" t="s">
        <v>852</v>
      </c>
      <c r="F523" s="177" t="s">
        <v>853</v>
      </c>
      <c r="G523" s="178" t="s">
        <v>232</v>
      </c>
      <c r="H523" s="179">
        <v>970</v>
      </c>
      <c r="I523" s="180"/>
      <c r="J523" s="181">
        <f>ROUND(I523*H523,2)</f>
        <v>0</v>
      </c>
      <c r="K523" s="177" t="s">
        <v>192</v>
      </c>
      <c r="L523" s="41"/>
      <c r="M523" s="182" t="s">
        <v>5</v>
      </c>
      <c r="N523" s="183" t="s">
        <v>43</v>
      </c>
      <c r="O523" s="42"/>
      <c r="P523" s="184">
        <f>O523*H523</f>
        <v>0</v>
      </c>
      <c r="Q523" s="184">
        <v>0</v>
      </c>
      <c r="R523" s="184">
        <f>Q523*H523</f>
        <v>0</v>
      </c>
      <c r="S523" s="184">
        <v>0</v>
      </c>
      <c r="T523" s="185">
        <f>S523*H523</f>
        <v>0</v>
      </c>
      <c r="AR523" s="24" t="s">
        <v>193</v>
      </c>
      <c r="AT523" s="24" t="s">
        <v>188</v>
      </c>
      <c r="AU523" s="24" t="s">
        <v>199</v>
      </c>
      <c r="AY523" s="24" t="s">
        <v>185</v>
      </c>
      <c r="BE523" s="186">
        <f>IF(N523="základní",J523,0)</f>
        <v>0</v>
      </c>
      <c r="BF523" s="186">
        <f>IF(N523="snížená",J523,0)</f>
        <v>0</v>
      </c>
      <c r="BG523" s="186">
        <f>IF(N523="zákl. přenesená",J523,0)</f>
        <v>0</v>
      </c>
      <c r="BH523" s="186">
        <f>IF(N523="sníž. přenesená",J523,0)</f>
        <v>0</v>
      </c>
      <c r="BI523" s="186">
        <f>IF(N523="nulová",J523,0)</f>
        <v>0</v>
      </c>
      <c r="BJ523" s="24" t="s">
        <v>80</v>
      </c>
      <c r="BK523" s="186">
        <f>ROUND(I523*H523,2)</f>
        <v>0</v>
      </c>
      <c r="BL523" s="24" t="s">
        <v>193</v>
      </c>
      <c r="BM523" s="24" t="s">
        <v>854</v>
      </c>
    </row>
    <row r="524" spans="2:65" s="1" customFormat="1" ht="40.5">
      <c r="B524" s="41"/>
      <c r="D524" s="187" t="s">
        <v>195</v>
      </c>
      <c r="F524" s="188" t="s">
        <v>855</v>
      </c>
      <c r="I524" s="189"/>
      <c r="L524" s="41"/>
      <c r="M524" s="190"/>
      <c r="N524" s="42"/>
      <c r="O524" s="42"/>
      <c r="P524" s="42"/>
      <c r="Q524" s="42"/>
      <c r="R524" s="42"/>
      <c r="S524" s="42"/>
      <c r="T524" s="70"/>
      <c r="AT524" s="24" t="s">
        <v>195</v>
      </c>
      <c r="AU524" s="24" t="s">
        <v>199</v>
      </c>
    </row>
    <row r="525" spans="2:65" s="11" customFormat="1">
      <c r="B525" s="191"/>
      <c r="D525" s="208" t="s">
        <v>197</v>
      </c>
      <c r="E525" s="217" t="s">
        <v>5</v>
      </c>
      <c r="F525" s="218" t="s">
        <v>856</v>
      </c>
      <c r="H525" s="219">
        <v>970</v>
      </c>
      <c r="I525" s="195"/>
      <c r="L525" s="191"/>
      <c r="M525" s="196"/>
      <c r="N525" s="197"/>
      <c r="O525" s="197"/>
      <c r="P525" s="197"/>
      <c r="Q525" s="197"/>
      <c r="R525" s="197"/>
      <c r="S525" s="197"/>
      <c r="T525" s="198"/>
      <c r="AT525" s="192" t="s">
        <v>197</v>
      </c>
      <c r="AU525" s="192" t="s">
        <v>199</v>
      </c>
      <c r="AV525" s="11" t="s">
        <v>82</v>
      </c>
      <c r="AW525" s="11" t="s">
        <v>35</v>
      </c>
      <c r="AX525" s="11" t="s">
        <v>80</v>
      </c>
      <c r="AY525" s="192" t="s">
        <v>185</v>
      </c>
    </row>
    <row r="526" spans="2:65" s="1" customFormat="1" ht="22.5" customHeight="1">
      <c r="B526" s="174"/>
      <c r="C526" s="175" t="s">
        <v>857</v>
      </c>
      <c r="D526" s="175" t="s">
        <v>188</v>
      </c>
      <c r="E526" s="176" t="s">
        <v>858</v>
      </c>
      <c r="F526" s="177" t="s">
        <v>859</v>
      </c>
      <c r="G526" s="178" t="s">
        <v>232</v>
      </c>
      <c r="H526" s="179">
        <v>87300</v>
      </c>
      <c r="I526" s="180"/>
      <c r="J526" s="181">
        <f>ROUND(I526*H526,2)</f>
        <v>0</v>
      </c>
      <c r="K526" s="177" t="s">
        <v>192</v>
      </c>
      <c r="L526" s="41"/>
      <c r="M526" s="182" t="s">
        <v>5</v>
      </c>
      <c r="N526" s="183" t="s">
        <v>43</v>
      </c>
      <c r="O526" s="42"/>
      <c r="P526" s="184">
        <f>O526*H526</f>
        <v>0</v>
      </c>
      <c r="Q526" s="184">
        <v>0</v>
      </c>
      <c r="R526" s="184">
        <f>Q526*H526</f>
        <v>0</v>
      </c>
      <c r="S526" s="184">
        <v>0</v>
      </c>
      <c r="T526" s="185">
        <f>S526*H526</f>
        <v>0</v>
      </c>
      <c r="AR526" s="24" t="s">
        <v>193</v>
      </c>
      <c r="AT526" s="24" t="s">
        <v>188</v>
      </c>
      <c r="AU526" s="24" t="s">
        <v>199</v>
      </c>
      <c r="AY526" s="24" t="s">
        <v>185</v>
      </c>
      <c r="BE526" s="186">
        <f>IF(N526="základní",J526,0)</f>
        <v>0</v>
      </c>
      <c r="BF526" s="186">
        <f>IF(N526="snížená",J526,0)</f>
        <v>0</v>
      </c>
      <c r="BG526" s="186">
        <f>IF(N526="zákl. přenesená",J526,0)</f>
        <v>0</v>
      </c>
      <c r="BH526" s="186">
        <f>IF(N526="sníž. přenesená",J526,0)</f>
        <v>0</v>
      </c>
      <c r="BI526" s="186">
        <f>IF(N526="nulová",J526,0)</f>
        <v>0</v>
      </c>
      <c r="BJ526" s="24" t="s">
        <v>80</v>
      </c>
      <c r="BK526" s="186">
        <f>ROUND(I526*H526,2)</f>
        <v>0</v>
      </c>
      <c r="BL526" s="24" t="s">
        <v>193</v>
      </c>
      <c r="BM526" s="24" t="s">
        <v>860</v>
      </c>
    </row>
    <row r="527" spans="2:65" s="1" customFormat="1" ht="40.5">
      <c r="B527" s="41"/>
      <c r="D527" s="187" t="s">
        <v>195</v>
      </c>
      <c r="F527" s="188" t="s">
        <v>855</v>
      </c>
      <c r="I527" s="189"/>
      <c r="L527" s="41"/>
      <c r="M527" s="190"/>
      <c r="N527" s="42"/>
      <c r="O527" s="42"/>
      <c r="P527" s="42"/>
      <c r="Q527" s="42"/>
      <c r="R527" s="42"/>
      <c r="S527" s="42"/>
      <c r="T527" s="70"/>
      <c r="AT527" s="24" t="s">
        <v>195</v>
      </c>
      <c r="AU527" s="24" t="s">
        <v>199</v>
      </c>
    </row>
    <row r="528" spans="2:65" s="11" customFormat="1">
      <c r="B528" s="191"/>
      <c r="D528" s="208" t="s">
        <v>197</v>
      </c>
      <c r="E528" s="217" t="s">
        <v>5</v>
      </c>
      <c r="F528" s="218" t="s">
        <v>861</v>
      </c>
      <c r="H528" s="219">
        <v>87300</v>
      </c>
      <c r="I528" s="195"/>
      <c r="L528" s="191"/>
      <c r="M528" s="196"/>
      <c r="N528" s="197"/>
      <c r="O528" s="197"/>
      <c r="P528" s="197"/>
      <c r="Q528" s="197"/>
      <c r="R528" s="197"/>
      <c r="S528" s="197"/>
      <c r="T528" s="198"/>
      <c r="AT528" s="192" t="s">
        <v>197</v>
      </c>
      <c r="AU528" s="192" t="s">
        <v>199</v>
      </c>
      <c r="AV528" s="11" t="s">
        <v>82</v>
      </c>
      <c r="AW528" s="11" t="s">
        <v>35</v>
      </c>
      <c r="AX528" s="11" t="s">
        <v>80</v>
      </c>
      <c r="AY528" s="192" t="s">
        <v>185</v>
      </c>
    </row>
    <row r="529" spans="2:65" s="1" customFormat="1" ht="22.5" customHeight="1">
      <c r="B529" s="174"/>
      <c r="C529" s="175" t="s">
        <v>862</v>
      </c>
      <c r="D529" s="175" t="s">
        <v>188</v>
      </c>
      <c r="E529" s="176" t="s">
        <v>863</v>
      </c>
      <c r="F529" s="177" t="s">
        <v>864</v>
      </c>
      <c r="G529" s="178" t="s">
        <v>232</v>
      </c>
      <c r="H529" s="179">
        <v>970</v>
      </c>
      <c r="I529" s="180"/>
      <c r="J529" s="181">
        <f>ROUND(I529*H529,2)</f>
        <v>0</v>
      </c>
      <c r="K529" s="177" t="s">
        <v>192</v>
      </c>
      <c r="L529" s="41"/>
      <c r="M529" s="182" t="s">
        <v>5</v>
      </c>
      <c r="N529" s="183" t="s">
        <v>43</v>
      </c>
      <c r="O529" s="42"/>
      <c r="P529" s="184">
        <f>O529*H529</f>
        <v>0</v>
      </c>
      <c r="Q529" s="184">
        <v>0</v>
      </c>
      <c r="R529" s="184">
        <f>Q529*H529</f>
        <v>0</v>
      </c>
      <c r="S529" s="184">
        <v>0</v>
      </c>
      <c r="T529" s="185">
        <f>S529*H529</f>
        <v>0</v>
      </c>
      <c r="AR529" s="24" t="s">
        <v>193</v>
      </c>
      <c r="AT529" s="24" t="s">
        <v>188</v>
      </c>
      <c r="AU529" s="24" t="s">
        <v>199</v>
      </c>
      <c r="AY529" s="24" t="s">
        <v>185</v>
      </c>
      <c r="BE529" s="186">
        <f>IF(N529="základní",J529,0)</f>
        <v>0</v>
      </c>
      <c r="BF529" s="186">
        <f>IF(N529="snížená",J529,0)</f>
        <v>0</v>
      </c>
      <c r="BG529" s="186">
        <f>IF(N529="zákl. přenesená",J529,0)</f>
        <v>0</v>
      </c>
      <c r="BH529" s="186">
        <f>IF(N529="sníž. přenesená",J529,0)</f>
        <v>0</v>
      </c>
      <c r="BI529" s="186">
        <f>IF(N529="nulová",J529,0)</f>
        <v>0</v>
      </c>
      <c r="BJ529" s="24" t="s">
        <v>80</v>
      </c>
      <c r="BK529" s="186">
        <f>ROUND(I529*H529,2)</f>
        <v>0</v>
      </c>
      <c r="BL529" s="24" t="s">
        <v>193</v>
      </c>
      <c r="BM529" s="24" t="s">
        <v>865</v>
      </c>
    </row>
    <row r="530" spans="2:65" s="11" customFormat="1">
      <c r="B530" s="191"/>
      <c r="D530" s="208" t="s">
        <v>197</v>
      </c>
      <c r="E530" s="217" t="s">
        <v>5</v>
      </c>
      <c r="F530" s="218" t="s">
        <v>856</v>
      </c>
      <c r="H530" s="219">
        <v>970</v>
      </c>
      <c r="I530" s="195"/>
      <c r="L530" s="191"/>
      <c r="M530" s="196"/>
      <c r="N530" s="197"/>
      <c r="O530" s="197"/>
      <c r="P530" s="197"/>
      <c r="Q530" s="197"/>
      <c r="R530" s="197"/>
      <c r="S530" s="197"/>
      <c r="T530" s="198"/>
      <c r="AT530" s="192" t="s">
        <v>197</v>
      </c>
      <c r="AU530" s="192" t="s">
        <v>199</v>
      </c>
      <c r="AV530" s="11" t="s">
        <v>82</v>
      </c>
      <c r="AW530" s="11" t="s">
        <v>35</v>
      </c>
      <c r="AX530" s="11" t="s">
        <v>80</v>
      </c>
      <c r="AY530" s="192" t="s">
        <v>185</v>
      </c>
    </row>
    <row r="531" spans="2:65" s="1" customFormat="1" ht="31.5" customHeight="1">
      <c r="B531" s="174"/>
      <c r="C531" s="175" t="s">
        <v>866</v>
      </c>
      <c r="D531" s="175" t="s">
        <v>188</v>
      </c>
      <c r="E531" s="176" t="s">
        <v>867</v>
      </c>
      <c r="F531" s="177" t="s">
        <v>868</v>
      </c>
      <c r="G531" s="178" t="s">
        <v>203</v>
      </c>
      <c r="H531" s="179">
        <v>137.29499999999999</v>
      </c>
      <c r="I531" s="180"/>
      <c r="J531" s="181">
        <f>ROUND(I531*H531,2)</f>
        <v>0</v>
      </c>
      <c r="K531" s="177" t="s">
        <v>192</v>
      </c>
      <c r="L531" s="41"/>
      <c r="M531" s="182" t="s">
        <v>5</v>
      </c>
      <c r="N531" s="183" t="s">
        <v>43</v>
      </c>
      <c r="O531" s="42"/>
      <c r="P531" s="184">
        <f>O531*H531</f>
        <v>0</v>
      </c>
      <c r="Q531" s="184">
        <v>0</v>
      </c>
      <c r="R531" s="184">
        <f>Q531*H531</f>
        <v>0</v>
      </c>
      <c r="S531" s="184">
        <v>0</v>
      </c>
      <c r="T531" s="185">
        <f>S531*H531</f>
        <v>0</v>
      </c>
      <c r="AR531" s="24" t="s">
        <v>193</v>
      </c>
      <c r="AT531" s="24" t="s">
        <v>188</v>
      </c>
      <c r="AU531" s="24" t="s">
        <v>199</v>
      </c>
      <c r="AY531" s="24" t="s">
        <v>185</v>
      </c>
      <c r="BE531" s="186">
        <f>IF(N531="základní",J531,0)</f>
        <v>0</v>
      </c>
      <c r="BF531" s="186">
        <f>IF(N531="snížená",J531,0)</f>
        <v>0</v>
      </c>
      <c r="BG531" s="186">
        <f>IF(N531="zákl. přenesená",J531,0)</f>
        <v>0</v>
      </c>
      <c r="BH531" s="186">
        <f>IF(N531="sníž. přenesená",J531,0)</f>
        <v>0</v>
      </c>
      <c r="BI531" s="186">
        <f>IF(N531="nulová",J531,0)</f>
        <v>0</v>
      </c>
      <c r="BJ531" s="24" t="s">
        <v>80</v>
      </c>
      <c r="BK531" s="186">
        <f>ROUND(I531*H531,2)</f>
        <v>0</v>
      </c>
      <c r="BL531" s="24" t="s">
        <v>193</v>
      </c>
      <c r="BM531" s="24" t="s">
        <v>869</v>
      </c>
    </row>
    <row r="532" spans="2:65" s="1" customFormat="1" ht="108">
      <c r="B532" s="41"/>
      <c r="D532" s="208" t="s">
        <v>195</v>
      </c>
      <c r="F532" s="220" t="s">
        <v>870</v>
      </c>
      <c r="I532" s="189"/>
      <c r="L532" s="41"/>
      <c r="M532" s="190"/>
      <c r="N532" s="42"/>
      <c r="O532" s="42"/>
      <c r="P532" s="42"/>
      <c r="Q532" s="42"/>
      <c r="R532" s="42"/>
      <c r="S532" s="42"/>
      <c r="T532" s="70"/>
      <c r="AT532" s="24" t="s">
        <v>195</v>
      </c>
      <c r="AU532" s="24" t="s">
        <v>199</v>
      </c>
    </row>
    <row r="533" spans="2:65" s="1" customFormat="1" ht="31.5" customHeight="1">
      <c r="B533" s="174"/>
      <c r="C533" s="175" t="s">
        <v>871</v>
      </c>
      <c r="D533" s="175" t="s">
        <v>188</v>
      </c>
      <c r="E533" s="176" t="s">
        <v>872</v>
      </c>
      <c r="F533" s="177" t="s">
        <v>873</v>
      </c>
      <c r="G533" s="178" t="s">
        <v>203</v>
      </c>
      <c r="H533" s="179">
        <v>961.06500000000005</v>
      </c>
      <c r="I533" s="180"/>
      <c r="J533" s="181">
        <f>ROUND(I533*H533,2)</f>
        <v>0</v>
      </c>
      <c r="K533" s="177" t="s">
        <v>192</v>
      </c>
      <c r="L533" s="41"/>
      <c r="M533" s="182" t="s">
        <v>5</v>
      </c>
      <c r="N533" s="183" t="s">
        <v>43</v>
      </c>
      <c r="O533" s="42"/>
      <c r="P533" s="184">
        <f>O533*H533</f>
        <v>0</v>
      </c>
      <c r="Q533" s="184">
        <v>0</v>
      </c>
      <c r="R533" s="184">
        <f>Q533*H533</f>
        <v>0</v>
      </c>
      <c r="S533" s="184">
        <v>0</v>
      </c>
      <c r="T533" s="185">
        <f>S533*H533</f>
        <v>0</v>
      </c>
      <c r="AR533" s="24" t="s">
        <v>193</v>
      </c>
      <c r="AT533" s="24" t="s">
        <v>188</v>
      </c>
      <c r="AU533" s="24" t="s">
        <v>199</v>
      </c>
      <c r="AY533" s="24" t="s">
        <v>185</v>
      </c>
      <c r="BE533" s="186">
        <f>IF(N533="základní",J533,0)</f>
        <v>0</v>
      </c>
      <c r="BF533" s="186">
        <f>IF(N533="snížená",J533,0)</f>
        <v>0</v>
      </c>
      <c r="BG533" s="186">
        <f>IF(N533="zákl. přenesená",J533,0)</f>
        <v>0</v>
      </c>
      <c r="BH533" s="186">
        <f>IF(N533="sníž. přenesená",J533,0)</f>
        <v>0</v>
      </c>
      <c r="BI533" s="186">
        <f>IF(N533="nulová",J533,0)</f>
        <v>0</v>
      </c>
      <c r="BJ533" s="24" t="s">
        <v>80</v>
      </c>
      <c r="BK533" s="186">
        <f>ROUND(I533*H533,2)</f>
        <v>0</v>
      </c>
      <c r="BL533" s="24" t="s">
        <v>193</v>
      </c>
      <c r="BM533" s="24" t="s">
        <v>874</v>
      </c>
    </row>
    <row r="534" spans="2:65" s="1" customFormat="1" ht="108">
      <c r="B534" s="41"/>
      <c r="D534" s="208" t="s">
        <v>195</v>
      </c>
      <c r="F534" s="220" t="s">
        <v>870</v>
      </c>
      <c r="I534" s="189"/>
      <c r="L534" s="41"/>
      <c r="M534" s="190"/>
      <c r="N534" s="42"/>
      <c r="O534" s="42"/>
      <c r="P534" s="42"/>
      <c r="Q534" s="42"/>
      <c r="R534" s="42"/>
      <c r="S534" s="42"/>
      <c r="T534" s="70"/>
      <c r="AT534" s="24" t="s">
        <v>195</v>
      </c>
      <c r="AU534" s="24" t="s">
        <v>199</v>
      </c>
    </row>
    <row r="535" spans="2:65" s="1" customFormat="1" ht="31.5" customHeight="1">
      <c r="B535" s="174"/>
      <c r="C535" s="175" t="s">
        <v>875</v>
      </c>
      <c r="D535" s="175" t="s">
        <v>188</v>
      </c>
      <c r="E535" s="176" t="s">
        <v>876</v>
      </c>
      <c r="F535" s="177" t="s">
        <v>877</v>
      </c>
      <c r="G535" s="178" t="s">
        <v>203</v>
      </c>
      <c r="H535" s="179">
        <v>137.29499999999999</v>
      </c>
      <c r="I535" s="180"/>
      <c r="J535" s="181">
        <f>ROUND(I535*H535,2)</f>
        <v>0</v>
      </c>
      <c r="K535" s="177" t="s">
        <v>192</v>
      </c>
      <c r="L535" s="41"/>
      <c r="M535" s="182" t="s">
        <v>5</v>
      </c>
      <c r="N535" s="183" t="s">
        <v>43</v>
      </c>
      <c r="O535" s="42"/>
      <c r="P535" s="184">
        <f>O535*H535</f>
        <v>0</v>
      </c>
      <c r="Q535" s="184">
        <v>0</v>
      </c>
      <c r="R535" s="184">
        <f>Q535*H535</f>
        <v>0</v>
      </c>
      <c r="S535" s="184">
        <v>0</v>
      </c>
      <c r="T535" s="185">
        <f>S535*H535</f>
        <v>0</v>
      </c>
      <c r="AR535" s="24" t="s">
        <v>193</v>
      </c>
      <c r="AT535" s="24" t="s">
        <v>188</v>
      </c>
      <c r="AU535" s="24" t="s">
        <v>199</v>
      </c>
      <c r="AY535" s="24" t="s">
        <v>185</v>
      </c>
      <c r="BE535" s="186">
        <f>IF(N535="základní",J535,0)</f>
        <v>0</v>
      </c>
      <c r="BF535" s="186">
        <f>IF(N535="snížená",J535,0)</f>
        <v>0</v>
      </c>
      <c r="BG535" s="186">
        <f>IF(N535="zákl. přenesená",J535,0)</f>
        <v>0</v>
      </c>
      <c r="BH535" s="186">
        <f>IF(N535="sníž. přenesená",J535,0)</f>
        <v>0</v>
      </c>
      <c r="BI535" s="186">
        <f>IF(N535="nulová",J535,0)</f>
        <v>0</v>
      </c>
      <c r="BJ535" s="24" t="s">
        <v>80</v>
      </c>
      <c r="BK535" s="186">
        <f>ROUND(I535*H535,2)</f>
        <v>0</v>
      </c>
      <c r="BL535" s="24" t="s">
        <v>193</v>
      </c>
      <c r="BM535" s="24" t="s">
        <v>878</v>
      </c>
    </row>
    <row r="536" spans="2:65" s="1" customFormat="1" ht="54">
      <c r="B536" s="41"/>
      <c r="D536" s="208" t="s">
        <v>195</v>
      </c>
      <c r="F536" s="220" t="s">
        <v>879</v>
      </c>
      <c r="I536" s="189"/>
      <c r="L536" s="41"/>
      <c r="M536" s="190"/>
      <c r="N536" s="42"/>
      <c r="O536" s="42"/>
      <c r="P536" s="42"/>
      <c r="Q536" s="42"/>
      <c r="R536" s="42"/>
      <c r="S536" s="42"/>
      <c r="T536" s="70"/>
      <c r="AT536" s="24" t="s">
        <v>195</v>
      </c>
      <c r="AU536" s="24" t="s">
        <v>199</v>
      </c>
    </row>
    <row r="537" spans="2:65" s="1" customFormat="1" ht="31.5" customHeight="1">
      <c r="B537" s="174"/>
      <c r="C537" s="175" t="s">
        <v>880</v>
      </c>
      <c r="D537" s="175" t="s">
        <v>188</v>
      </c>
      <c r="E537" s="176" t="s">
        <v>881</v>
      </c>
      <c r="F537" s="177" t="s">
        <v>882</v>
      </c>
      <c r="G537" s="178" t="s">
        <v>232</v>
      </c>
      <c r="H537" s="179">
        <v>91.53</v>
      </c>
      <c r="I537" s="180"/>
      <c r="J537" s="181">
        <f>ROUND(I537*H537,2)</f>
        <v>0</v>
      </c>
      <c r="K537" s="177" t="s">
        <v>192</v>
      </c>
      <c r="L537" s="41"/>
      <c r="M537" s="182" t="s">
        <v>5</v>
      </c>
      <c r="N537" s="183" t="s">
        <v>43</v>
      </c>
      <c r="O537" s="42"/>
      <c r="P537" s="184">
        <f>O537*H537</f>
        <v>0</v>
      </c>
      <c r="Q537" s="184">
        <v>0</v>
      </c>
      <c r="R537" s="184">
        <f>Q537*H537</f>
        <v>0</v>
      </c>
      <c r="S537" s="184">
        <v>0</v>
      </c>
      <c r="T537" s="185">
        <f>S537*H537</f>
        <v>0</v>
      </c>
      <c r="AR537" s="24" t="s">
        <v>193</v>
      </c>
      <c r="AT537" s="24" t="s">
        <v>188</v>
      </c>
      <c r="AU537" s="24" t="s">
        <v>199</v>
      </c>
      <c r="AY537" s="24" t="s">
        <v>185</v>
      </c>
      <c r="BE537" s="186">
        <f>IF(N537="základní",J537,0)</f>
        <v>0</v>
      </c>
      <c r="BF537" s="186">
        <f>IF(N537="snížená",J537,0)</f>
        <v>0</v>
      </c>
      <c r="BG537" s="186">
        <f>IF(N537="zákl. přenesená",J537,0)</f>
        <v>0</v>
      </c>
      <c r="BH537" s="186">
        <f>IF(N537="sníž. přenesená",J537,0)</f>
        <v>0</v>
      </c>
      <c r="BI537" s="186">
        <f>IF(N537="nulová",J537,0)</f>
        <v>0</v>
      </c>
      <c r="BJ537" s="24" t="s">
        <v>80</v>
      </c>
      <c r="BK537" s="186">
        <f>ROUND(I537*H537,2)</f>
        <v>0</v>
      </c>
      <c r="BL537" s="24" t="s">
        <v>193</v>
      </c>
      <c r="BM537" s="24" t="s">
        <v>883</v>
      </c>
    </row>
    <row r="538" spans="2:65" s="1" customFormat="1" ht="81">
      <c r="B538" s="41"/>
      <c r="D538" s="208" t="s">
        <v>195</v>
      </c>
      <c r="F538" s="220" t="s">
        <v>884</v>
      </c>
      <c r="I538" s="189"/>
      <c r="L538" s="41"/>
      <c r="M538" s="190"/>
      <c r="N538" s="42"/>
      <c r="O538" s="42"/>
      <c r="P538" s="42"/>
      <c r="Q538" s="42"/>
      <c r="R538" s="42"/>
      <c r="S538" s="42"/>
      <c r="T538" s="70"/>
      <c r="AT538" s="24" t="s">
        <v>195</v>
      </c>
      <c r="AU538" s="24" t="s">
        <v>199</v>
      </c>
    </row>
    <row r="539" spans="2:65" s="1" customFormat="1" ht="31.5" customHeight="1">
      <c r="B539" s="174"/>
      <c r="C539" s="175" t="s">
        <v>885</v>
      </c>
      <c r="D539" s="175" t="s">
        <v>188</v>
      </c>
      <c r="E539" s="176" t="s">
        <v>886</v>
      </c>
      <c r="F539" s="177" t="s">
        <v>887</v>
      </c>
      <c r="G539" s="178" t="s">
        <v>232</v>
      </c>
      <c r="H539" s="179">
        <v>640.71</v>
      </c>
      <c r="I539" s="180"/>
      <c r="J539" s="181">
        <f>ROUND(I539*H539,2)</f>
        <v>0</v>
      </c>
      <c r="K539" s="177" t="s">
        <v>192</v>
      </c>
      <c r="L539" s="41"/>
      <c r="M539" s="182" t="s">
        <v>5</v>
      </c>
      <c r="N539" s="183" t="s">
        <v>43</v>
      </c>
      <c r="O539" s="42"/>
      <c r="P539" s="184">
        <f>O539*H539</f>
        <v>0</v>
      </c>
      <c r="Q539" s="184">
        <v>0</v>
      </c>
      <c r="R539" s="184">
        <f>Q539*H539</f>
        <v>0</v>
      </c>
      <c r="S539" s="184">
        <v>0</v>
      </c>
      <c r="T539" s="185">
        <f>S539*H539</f>
        <v>0</v>
      </c>
      <c r="AR539" s="24" t="s">
        <v>193</v>
      </c>
      <c r="AT539" s="24" t="s">
        <v>188</v>
      </c>
      <c r="AU539" s="24" t="s">
        <v>199</v>
      </c>
      <c r="AY539" s="24" t="s">
        <v>185</v>
      </c>
      <c r="BE539" s="186">
        <f>IF(N539="základní",J539,0)</f>
        <v>0</v>
      </c>
      <c r="BF539" s="186">
        <f>IF(N539="snížená",J539,0)</f>
        <v>0</v>
      </c>
      <c r="BG539" s="186">
        <f>IF(N539="zákl. přenesená",J539,0)</f>
        <v>0</v>
      </c>
      <c r="BH539" s="186">
        <f>IF(N539="sníž. přenesená",J539,0)</f>
        <v>0</v>
      </c>
      <c r="BI539" s="186">
        <f>IF(N539="nulová",J539,0)</f>
        <v>0</v>
      </c>
      <c r="BJ539" s="24" t="s">
        <v>80</v>
      </c>
      <c r="BK539" s="186">
        <f>ROUND(I539*H539,2)</f>
        <v>0</v>
      </c>
      <c r="BL539" s="24" t="s">
        <v>193</v>
      </c>
      <c r="BM539" s="24" t="s">
        <v>888</v>
      </c>
    </row>
    <row r="540" spans="2:65" s="1" customFormat="1" ht="81">
      <c r="B540" s="41"/>
      <c r="D540" s="208" t="s">
        <v>195</v>
      </c>
      <c r="F540" s="220" t="s">
        <v>884</v>
      </c>
      <c r="I540" s="189"/>
      <c r="L540" s="41"/>
      <c r="M540" s="190"/>
      <c r="N540" s="42"/>
      <c r="O540" s="42"/>
      <c r="P540" s="42"/>
      <c r="Q540" s="42"/>
      <c r="R540" s="42"/>
      <c r="S540" s="42"/>
      <c r="T540" s="70"/>
      <c r="AT540" s="24" t="s">
        <v>195</v>
      </c>
      <c r="AU540" s="24" t="s">
        <v>199</v>
      </c>
    </row>
    <row r="541" spans="2:65" s="1" customFormat="1" ht="31.5" customHeight="1">
      <c r="B541" s="174"/>
      <c r="C541" s="175" t="s">
        <v>889</v>
      </c>
      <c r="D541" s="175" t="s">
        <v>188</v>
      </c>
      <c r="E541" s="176" t="s">
        <v>890</v>
      </c>
      <c r="F541" s="177" t="s">
        <v>891</v>
      </c>
      <c r="G541" s="178" t="s">
        <v>232</v>
      </c>
      <c r="H541" s="179">
        <v>91.53</v>
      </c>
      <c r="I541" s="180"/>
      <c r="J541" s="181">
        <f>ROUND(I541*H541,2)</f>
        <v>0</v>
      </c>
      <c r="K541" s="177" t="s">
        <v>192</v>
      </c>
      <c r="L541" s="41"/>
      <c r="M541" s="182" t="s">
        <v>5</v>
      </c>
      <c r="N541" s="183" t="s">
        <v>43</v>
      </c>
      <c r="O541" s="42"/>
      <c r="P541" s="184">
        <f>O541*H541</f>
        <v>0</v>
      </c>
      <c r="Q541" s="184">
        <v>0</v>
      </c>
      <c r="R541" s="184">
        <f>Q541*H541</f>
        <v>0</v>
      </c>
      <c r="S541" s="184">
        <v>0</v>
      </c>
      <c r="T541" s="185">
        <f>S541*H541</f>
        <v>0</v>
      </c>
      <c r="AR541" s="24" t="s">
        <v>193</v>
      </c>
      <c r="AT541" s="24" t="s">
        <v>188</v>
      </c>
      <c r="AU541" s="24" t="s">
        <v>199</v>
      </c>
      <c r="AY541" s="24" t="s">
        <v>185</v>
      </c>
      <c r="BE541" s="186">
        <f>IF(N541="základní",J541,0)</f>
        <v>0</v>
      </c>
      <c r="BF541" s="186">
        <f>IF(N541="snížená",J541,0)</f>
        <v>0</v>
      </c>
      <c r="BG541" s="186">
        <f>IF(N541="zákl. přenesená",J541,0)</f>
        <v>0</v>
      </c>
      <c r="BH541" s="186">
        <f>IF(N541="sníž. přenesená",J541,0)</f>
        <v>0</v>
      </c>
      <c r="BI541" s="186">
        <f>IF(N541="nulová",J541,0)</f>
        <v>0</v>
      </c>
      <c r="BJ541" s="24" t="s">
        <v>80</v>
      </c>
      <c r="BK541" s="186">
        <f>ROUND(I541*H541,2)</f>
        <v>0</v>
      </c>
      <c r="BL541" s="24" t="s">
        <v>193</v>
      </c>
      <c r="BM541" s="24" t="s">
        <v>892</v>
      </c>
    </row>
    <row r="542" spans="2:65" s="1" customFormat="1" ht="54">
      <c r="B542" s="41"/>
      <c r="D542" s="208" t="s">
        <v>195</v>
      </c>
      <c r="F542" s="220" t="s">
        <v>893</v>
      </c>
      <c r="I542" s="189"/>
      <c r="L542" s="41"/>
      <c r="M542" s="190"/>
      <c r="N542" s="42"/>
      <c r="O542" s="42"/>
      <c r="P542" s="42"/>
      <c r="Q542" s="42"/>
      <c r="R542" s="42"/>
      <c r="S542" s="42"/>
      <c r="T542" s="70"/>
      <c r="AT542" s="24" t="s">
        <v>195</v>
      </c>
      <c r="AU542" s="24" t="s">
        <v>199</v>
      </c>
    </row>
    <row r="543" spans="2:65" s="1" customFormat="1" ht="57" customHeight="1">
      <c r="B543" s="174"/>
      <c r="C543" s="175" t="s">
        <v>894</v>
      </c>
      <c r="D543" s="175" t="s">
        <v>188</v>
      </c>
      <c r="E543" s="176" t="s">
        <v>895</v>
      </c>
      <c r="F543" s="177" t="s">
        <v>896</v>
      </c>
      <c r="G543" s="178" t="s">
        <v>232</v>
      </c>
      <c r="H543" s="179">
        <v>1463.76</v>
      </c>
      <c r="I543" s="180"/>
      <c r="J543" s="181">
        <f>ROUND(I543*H543,2)</f>
        <v>0</v>
      </c>
      <c r="K543" s="177" t="s">
        <v>192</v>
      </c>
      <c r="L543" s="41"/>
      <c r="M543" s="182" t="s">
        <v>5</v>
      </c>
      <c r="N543" s="183" t="s">
        <v>43</v>
      </c>
      <c r="O543" s="42"/>
      <c r="P543" s="184">
        <f>O543*H543</f>
        <v>0</v>
      </c>
      <c r="Q543" s="184">
        <v>4.0000000000000003E-5</v>
      </c>
      <c r="R543" s="184">
        <f>Q543*H543</f>
        <v>5.8550400000000002E-2</v>
      </c>
      <c r="S543" s="184">
        <v>0</v>
      </c>
      <c r="T543" s="185">
        <f>S543*H543</f>
        <v>0</v>
      </c>
      <c r="AR543" s="24" t="s">
        <v>193</v>
      </c>
      <c r="AT543" s="24" t="s">
        <v>188</v>
      </c>
      <c r="AU543" s="24" t="s">
        <v>199</v>
      </c>
      <c r="AY543" s="24" t="s">
        <v>185</v>
      </c>
      <c r="BE543" s="186">
        <f>IF(N543="základní",J543,0)</f>
        <v>0</v>
      </c>
      <c r="BF543" s="186">
        <f>IF(N543="snížená",J543,0)</f>
        <v>0</v>
      </c>
      <c r="BG543" s="186">
        <f>IF(N543="zákl. přenesená",J543,0)</f>
        <v>0</v>
      </c>
      <c r="BH543" s="186">
        <f>IF(N543="sníž. přenesená",J543,0)</f>
        <v>0</v>
      </c>
      <c r="BI543" s="186">
        <f>IF(N543="nulová",J543,0)</f>
        <v>0</v>
      </c>
      <c r="BJ543" s="24" t="s">
        <v>80</v>
      </c>
      <c r="BK543" s="186">
        <f>ROUND(I543*H543,2)</f>
        <v>0</v>
      </c>
      <c r="BL543" s="24" t="s">
        <v>193</v>
      </c>
      <c r="BM543" s="24" t="s">
        <v>897</v>
      </c>
    </row>
    <row r="544" spans="2:65" s="1" customFormat="1" ht="94.5">
      <c r="B544" s="41"/>
      <c r="D544" s="187" t="s">
        <v>195</v>
      </c>
      <c r="F544" s="188" t="s">
        <v>898</v>
      </c>
      <c r="I544" s="189"/>
      <c r="L544" s="41"/>
      <c r="M544" s="190"/>
      <c r="N544" s="42"/>
      <c r="O544" s="42"/>
      <c r="P544" s="42"/>
      <c r="Q544" s="42"/>
      <c r="R544" s="42"/>
      <c r="S544" s="42"/>
      <c r="T544" s="70"/>
      <c r="AT544" s="24" t="s">
        <v>195</v>
      </c>
      <c r="AU544" s="24" t="s">
        <v>199</v>
      </c>
    </row>
    <row r="545" spans="2:65" s="11" customFormat="1">
      <c r="B545" s="191"/>
      <c r="D545" s="187" t="s">
        <v>197</v>
      </c>
      <c r="E545" s="192" t="s">
        <v>5</v>
      </c>
      <c r="F545" s="193" t="s">
        <v>899</v>
      </c>
      <c r="H545" s="194">
        <v>412.46</v>
      </c>
      <c r="I545" s="195"/>
      <c r="L545" s="191"/>
      <c r="M545" s="196"/>
      <c r="N545" s="197"/>
      <c r="O545" s="197"/>
      <c r="P545" s="197"/>
      <c r="Q545" s="197"/>
      <c r="R545" s="197"/>
      <c r="S545" s="197"/>
      <c r="T545" s="198"/>
      <c r="AT545" s="192" t="s">
        <v>197</v>
      </c>
      <c r="AU545" s="192" t="s">
        <v>199</v>
      </c>
      <c r="AV545" s="11" t="s">
        <v>82</v>
      </c>
      <c r="AW545" s="11" t="s">
        <v>35</v>
      </c>
      <c r="AX545" s="11" t="s">
        <v>72</v>
      </c>
      <c r="AY545" s="192" t="s">
        <v>185</v>
      </c>
    </row>
    <row r="546" spans="2:65" s="11" customFormat="1">
      <c r="B546" s="191"/>
      <c r="D546" s="187" t="s">
        <v>197</v>
      </c>
      <c r="E546" s="192" t="s">
        <v>5</v>
      </c>
      <c r="F546" s="193" t="s">
        <v>900</v>
      </c>
      <c r="H546" s="194">
        <v>398.05</v>
      </c>
      <c r="I546" s="195"/>
      <c r="L546" s="191"/>
      <c r="M546" s="196"/>
      <c r="N546" s="197"/>
      <c r="O546" s="197"/>
      <c r="P546" s="197"/>
      <c r="Q546" s="197"/>
      <c r="R546" s="197"/>
      <c r="S546" s="197"/>
      <c r="T546" s="198"/>
      <c r="AT546" s="192" t="s">
        <v>197</v>
      </c>
      <c r="AU546" s="192" t="s">
        <v>199</v>
      </c>
      <c r="AV546" s="11" t="s">
        <v>82</v>
      </c>
      <c r="AW546" s="11" t="s">
        <v>35</v>
      </c>
      <c r="AX546" s="11" t="s">
        <v>72</v>
      </c>
      <c r="AY546" s="192" t="s">
        <v>185</v>
      </c>
    </row>
    <row r="547" spans="2:65" s="11" customFormat="1">
      <c r="B547" s="191"/>
      <c r="D547" s="187" t="s">
        <v>197</v>
      </c>
      <c r="E547" s="192" t="s">
        <v>5</v>
      </c>
      <c r="F547" s="193" t="s">
        <v>901</v>
      </c>
      <c r="H547" s="194">
        <v>341.59</v>
      </c>
      <c r="I547" s="195"/>
      <c r="L547" s="191"/>
      <c r="M547" s="196"/>
      <c r="N547" s="197"/>
      <c r="O547" s="197"/>
      <c r="P547" s="197"/>
      <c r="Q547" s="197"/>
      <c r="R547" s="197"/>
      <c r="S547" s="197"/>
      <c r="T547" s="198"/>
      <c r="AT547" s="192" t="s">
        <v>197</v>
      </c>
      <c r="AU547" s="192" t="s">
        <v>199</v>
      </c>
      <c r="AV547" s="11" t="s">
        <v>82</v>
      </c>
      <c r="AW547" s="11" t="s">
        <v>35</v>
      </c>
      <c r="AX547" s="11" t="s">
        <v>72</v>
      </c>
      <c r="AY547" s="192" t="s">
        <v>185</v>
      </c>
    </row>
    <row r="548" spans="2:65" s="11" customFormat="1">
      <c r="B548" s="191"/>
      <c r="D548" s="187" t="s">
        <v>197</v>
      </c>
      <c r="E548" s="192" t="s">
        <v>5</v>
      </c>
      <c r="F548" s="193" t="s">
        <v>902</v>
      </c>
      <c r="H548" s="194">
        <v>311.66000000000003</v>
      </c>
      <c r="I548" s="195"/>
      <c r="L548" s="191"/>
      <c r="M548" s="196"/>
      <c r="N548" s="197"/>
      <c r="O548" s="197"/>
      <c r="P548" s="197"/>
      <c r="Q548" s="197"/>
      <c r="R548" s="197"/>
      <c r="S548" s="197"/>
      <c r="T548" s="198"/>
      <c r="AT548" s="192" t="s">
        <v>197</v>
      </c>
      <c r="AU548" s="192" t="s">
        <v>199</v>
      </c>
      <c r="AV548" s="11" t="s">
        <v>82</v>
      </c>
      <c r="AW548" s="11" t="s">
        <v>35</v>
      </c>
      <c r="AX548" s="11" t="s">
        <v>72</v>
      </c>
      <c r="AY548" s="192" t="s">
        <v>185</v>
      </c>
    </row>
    <row r="549" spans="2:65" s="13" customFormat="1">
      <c r="B549" s="207"/>
      <c r="D549" s="187" t="s">
        <v>197</v>
      </c>
      <c r="E549" s="233" t="s">
        <v>5</v>
      </c>
      <c r="F549" s="234" t="s">
        <v>222</v>
      </c>
      <c r="H549" s="235">
        <v>1463.76</v>
      </c>
      <c r="I549" s="212"/>
      <c r="L549" s="207"/>
      <c r="M549" s="213"/>
      <c r="N549" s="214"/>
      <c r="O549" s="214"/>
      <c r="P549" s="214"/>
      <c r="Q549" s="214"/>
      <c r="R549" s="214"/>
      <c r="S549" s="214"/>
      <c r="T549" s="215"/>
      <c r="AT549" s="216" t="s">
        <v>197</v>
      </c>
      <c r="AU549" s="216" t="s">
        <v>199</v>
      </c>
      <c r="AV549" s="13" t="s">
        <v>193</v>
      </c>
      <c r="AW549" s="13" t="s">
        <v>35</v>
      </c>
      <c r="AX549" s="13" t="s">
        <v>80</v>
      </c>
      <c r="AY549" s="216" t="s">
        <v>185</v>
      </c>
    </row>
    <row r="550" spans="2:65" s="10" customFormat="1" ht="22.35" customHeight="1">
      <c r="B550" s="160"/>
      <c r="D550" s="171" t="s">
        <v>71</v>
      </c>
      <c r="E550" s="172" t="s">
        <v>525</v>
      </c>
      <c r="F550" s="172" t="s">
        <v>903</v>
      </c>
      <c r="I550" s="163"/>
      <c r="J550" s="173">
        <f>BK550</f>
        <v>0</v>
      </c>
      <c r="L550" s="160"/>
      <c r="M550" s="165"/>
      <c r="N550" s="166"/>
      <c r="O550" s="166"/>
      <c r="P550" s="167">
        <f>SUM(P551:P1069)</f>
        <v>0</v>
      </c>
      <c r="Q550" s="166"/>
      <c r="R550" s="167">
        <f>SUM(R551:R1069)</f>
        <v>1.58472978</v>
      </c>
      <c r="S550" s="166"/>
      <c r="T550" s="168">
        <f>SUM(T551:T1069)</f>
        <v>572.22071229999983</v>
      </c>
      <c r="AR550" s="161" t="s">
        <v>80</v>
      </c>
      <c r="AT550" s="169" t="s">
        <v>71</v>
      </c>
      <c r="AU550" s="169" t="s">
        <v>82</v>
      </c>
      <c r="AY550" s="161" t="s">
        <v>185</v>
      </c>
      <c r="BK550" s="170">
        <f>SUM(BK551:BK1069)</f>
        <v>0</v>
      </c>
    </row>
    <row r="551" spans="2:65" s="1" customFormat="1" ht="22.5" customHeight="1">
      <c r="B551" s="174"/>
      <c r="C551" s="175" t="s">
        <v>904</v>
      </c>
      <c r="D551" s="175" t="s">
        <v>188</v>
      </c>
      <c r="E551" s="176" t="s">
        <v>905</v>
      </c>
      <c r="F551" s="177" t="s">
        <v>906</v>
      </c>
      <c r="G551" s="178" t="s">
        <v>376</v>
      </c>
      <c r="H551" s="179">
        <v>163.9</v>
      </c>
      <c r="I551" s="180"/>
      <c r="J551" s="181">
        <f>ROUND(I551*H551,2)</f>
        <v>0</v>
      </c>
      <c r="K551" s="177" t="s">
        <v>5</v>
      </c>
      <c r="L551" s="41"/>
      <c r="M551" s="182" t="s">
        <v>5</v>
      </c>
      <c r="N551" s="183" t="s">
        <v>43</v>
      </c>
      <c r="O551" s="42"/>
      <c r="P551" s="184">
        <f>O551*H551</f>
        <v>0</v>
      </c>
      <c r="Q551" s="184">
        <v>0</v>
      </c>
      <c r="R551" s="184">
        <f>Q551*H551</f>
        <v>0</v>
      </c>
      <c r="S551" s="184">
        <v>3.0000000000000001E-3</v>
      </c>
      <c r="T551" s="185">
        <f>S551*H551</f>
        <v>0.49170000000000003</v>
      </c>
      <c r="AR551" s="24" t="s">
        <v>193</v>
      </c>
      <c r="AT551" s="24" t="s">
        <v>188</v>
      </c>
      <c r="AU551" s="24" t="s">
        <v>199</v>
      </c>
      <c r="AY551" s="24" t="s">
        <v>185</v>
      </c>
      <c r="BE551" s="186">
        <f>IF(N551="základní",J551,0)</f>
        <v>0</v>
      </c>
      <c r="BF551" s="186">
        <f>IF(N551="snížená",J551,0)</f>
        <v>0</v>
      </c>
      <c r="BG551" s="186">
        <f>IF(N551="zákl. přenesená",J551,0)</f>
        <v>0</v>
      </c>
      <c r="BH551" s="186">
        <f>IF(N551="sníž. přenesená",J551,0)</f>
        <v>0</v>
      </c>
      <c r="BI551" s="186">
        <f>IF(N551="nulová",J551,0)</f>
        <v>0</v>
      </c>
      <c r="BJ551" s="24" t="s">
        <v>80</v>
      </c>
      <c r="BK551" s="186">
        <f>ROUND(I551*H551,2)</f>
        <v>0</v>
      </c>
      <c r="BL551" s="24" t="s">
        <v>193</v>
      </c>
      <c r="BM551" s="24" t="s">
        <v>907</v>
      </c>
    </row>
    <row r="552" spans="2:65" s="12" customFormat="1">
      <c r="B552" s="199"/>
      <c r="D552" s="187" t="s">
        <v>197</v>
      </c>
      <c r="E552" s="200" t="s">
        <v>5</v>
      </c>
      <c r="F552" s="201" t="s">
        <v>908</v>
      </c>
      <c r="H552" s="202" t="s">
        <v>5</v>
      </c>
      <c r="I552" s="203"/>
      <c r="L552" s="199"/>
      <c r="M552" s="204"/>
      <c r="N552" s="205"/>
      <c r="O552" s="205"/>
      <c r="P552" s="205"/>
      <c r="Q552" s="205"/>
      <c r="R552" s="205"/>
      <c r="S552" s="205"/>
      <c r="T552" s="206"/>
      <c r="AT552" s="202" t="s">
        <v>197</v>
      </c>
      <c r="AU552" s="202" t="s">
        <v>199</v>
      </c>
      <c r="AV552" s="12" t="s">
        <v>80</v>
      </c>
      <c r="AW552" s="12" t="s">
        <v>35</v>
      </c>
      <c r="AX552" s="12" t="s">
        <v>72</v>
      </c>
      <c r="AY552" s="202" t="s">
        <v>185</v>
      </c>
    </row>
    <row r="553" spans="2:65" s="11" customFormat="1">
      <c r="B553" s="191"/>
      <c r="D553" s="187" t="s">
        <v>197</v>
      </c>
      <c r="E553" s="192" t="s">
        <v>5</v>
      </c>
      <c r="F553" s="193" t="s">
        <v>909</v>
      </c>
      <c r="H553" s="194">
        <v>17.5</v>
      </c>
      <c r="I553" s="195"/>
      <c r="L553" s="191"/>
      <c r="M553" s="196"/>
      <c r="N553" s="197"/>
      <c r="O553" s="197"/>
      <c r="P553" s="197"/>
      <c r="Q553" s="197"/>
      <c r="R553" s="197"/>
      <c r="S553" s="197"/>
      <c r="T553" s="198"/>
      <c r="AT553" s="192" t="s">
        <v>197</v>
      </c>
      <c r="AU553" s="192" t="s">
        <v>199</v>
      </c>
      <c r="AV553" s="11" t="s">
        <v>82</v>
      </c>
      <c r="AW553" s="11" t="s">
        <v>35</v>
      </c>
      <c r="AX553" s="11" t="s">
        <v>72</v>
      </c>
      <c r="AY553" s="192" t="s">
        <v>185</v>
      </c>
    </row>
    <row r="554" spans="2:65" s="12" customFormat="1">
      <c r="B554" s="199"/>
      <c r="D554" s="187" t="s">
        <v>197</v>
      </c>
      <c r="E554" s="200" t="s">
        <v>5</v>
      </c>
      <c r="F554" s="201" t="s">
        <v>910</v>
      </c>
      <c r="H554" s="202" t="s">
        <v>5</v>
      </c>
      <c r="I554" s="203"/>
      <c r="L554" s="199"/>
      <c r="M554" s="204"/>
      <c r="N554" s="205"/>
      <c r="O554" s="205"/>
      <c r="P554" s="205"/>
      <c r="Q554" s="205"/>
      <c r="R554" s="205"/>
      <c r="S554" s="205"/>
      <c r="T554" s="206"/>
      <c r="AT554" s="202" t="s">
        <v>197</v>
      </c>
      <c r="AU554" s="202" t="s">
        <v>199</v>
      </c>
      <c r="AV554" s="12" t="s">
        <v>80</v>
      </c>
      <c r="AW554" s="12" t="s">
        <v>35</v>
      </c>
      <c r="AX554" s="12" t="s">
        <v>72</v>
      </c>
      <c r="AY554" s="202" t="s">
        <v>185</v>
      </c>
    </row>
    <row r="555" spans="2:65" s="11" customFormat="1">
      <c r="B555" s="191"/>
      <c r="D555" s="187" t="s">
        <v>197</v>
      </c>
      <c r="E555" s="192" t="s">
        <v>5</v>
      </c>
      <c r="F555" s="193" t="s">
        <v>911</v>
      </c>
      <c r="H555" s="194">
        <v>14.4</v>
      </c>
      <c r="I555" s="195"/>
      <c r="L555" s="191"/>
      <c r="M555" s="196"/>
      <c r="N555" s="197"/>
      <c r="O555" s="197"/>
      <c r="P555" s="197"/>
      <c r="Q555" s="197"/>
      <c r="R555" s="197"/>
      <c r="S555" s="197"/>
      <c r="T555" s="198"/>
      <c r="AT555" s="192" t="s">
        <v>197</v>
      </c>
      <c r="AU555" s="192" t="s">
        <v>199</v>
      </c>
      <c r="AV555" s="11" t="s">
        <v>82</v>
      </c>
      <c r="AW555" s="11" t="s">
        <v>35</v>
      </c>
      <c r="AX555" s="11" t="s">
        <v>72</v>
      </c>
      <c r="AY555" s="192" t="s">
        <v>185</v>
      </c>
    </row>
    <row r="556" spans="2:65" s="12" customFormat="1">
      <c r="B556" s="199"/>
      <c r="D556" s="187" t="s">
        <v>197</v>
      </c>
      <c r="E556" s="200" t="s">
        <v>5</v>
      </c>
      <c r="F556" s="201" t="s">
        <v>839</v>
      </c>
      <c r="H556" s="202" t="s">
        <v>5</v>
      </c>
      <c r="I556" s="203"/>
      <c r="L556" s="199"/>
      <c r="M556" s="204"/>
      <c r="N556" s="205"/>
      <c r="O556" s="205"/>
      <c r="P556" s="205"/>
      <c r="Q556" s="205"/>
      <c r="R556" s="205"/>
      <c r="S556" s="205"/>
      <c r="T556" s="206"/>
      <c r="AT556" s="202" t="s">
        <v>197</v>
      </c>
      <c r="AU556" s="202" t="s">
        <v>199</v>
      </c>
      <c r="AV556" s="12" t="s">
        <v>80</v>
      </c>
      <c r="AW556" s="12" t="s">
        <v>35</v>
      </c>
      <c r="AX556" s="12" t="s">
        <v>72</v>
      </c>
      <c r="AY556" s="202" t="s">
        <v>185</v>
      </c>
    </row>
    <row r="557" spans="2:65" s="11" customFormat="1">
      <c r="B557" s="191"/>
      <c r="D557" s="187" t="s">
        <v>197</v>
      </c>
      <c r="E557" s="192" t="s">
        <v>5</v>
      </c>
      <c r="F557" s="193" t="s">
        <v>912</v>
      </c>
      <c r="H557" s="194">
        <v>132</v>
      </c>
      <c r="I557" s="195"/>
      <c r="L557" s="191"/>
      <c r="M557" s="196"/>
      <c r="N557" s="197"/>
      <c r="O557" s="197"/>
      <c r="P557" s="197"/>
      <c r="Q557" s="197"/>
      <c r="R557" s="197"/>
      <c r="S557" s="197"/>
      <c r="T557" s="198"/>
      <c r="AT557" s="192" t="s">
        <v>197</v>
      </c>
      <c r="AU557" s="192" t="s">
        <v>199</v>
      </c>
      <c r="AV557" s="11" t="s">
        <v>82</v>
      </c>
      <c r="AW557" s="11" t="s">
        <v>35</v>
      </c>
      <c r="AX557" s="11" t="s">
        <v>72</v>
      </c>
      <c r="AY557" s="192" t="s">
        <v>185</v>
      </c>
    </row>
    <row r="558" spans="2:65" s="13" customFormat="1">
      <c r="B558" s="207"/>
      <c r="D558" s="208" t="s">
        <v>197</v>
      </c>
      <c r="E558" s="209" t="s">
        <v>5</v>
      </c>
      <c r="F558" s="210" t="s">
        <v>222</v>
      </c>
      <c r="H558" s="211">
        <v>163.9</v>
      </c>
      <c r="I558" s="212"/>
      <c r="L558" s="207"/>
      <c r="M558" s="213"/>
      <c r="N558" s="214"/>
      <c r="O558" s="214"/>
      <c r="P558" s="214"/>
      <c r="Q558" s="214"/>
      <c r="R558" s="214"/>
      <c r="S558" s="214"/>
      <c r="T558" s="215"/>
      <c r="AT558" s="216" t="s">
        <v>197</v>
      </c>
      <c r="AU558" s="216" t="s">
        <v>199</v>
      </c>
      <c r="AV558" s="13" t="s">
        <v>193</v>
      </c>
      <c r="AW558" s="13" t="s">
        <v>35</v>
      </c>
      <c r="AX558" s="13" t="s">
        <v>80</v>
      </c>
      <c r="AY558" s="216" t="s">
        <v>185</v>
      </c>
    </row>
    <row r="559" spans="2:65" s="1" customFormat="1" ht="22.5" customHeight="1">
      <c r="B559" s="174"/>
      <c r="C559" s="175" t="s">
        <v>913</v>
      </c>
      <c r="D559" s="175" t="s">
        <v>188</v>
      </c>
      <c r="E559" s="176" t="s">
        <v>914</v>
      </c>
      <c r="F559" s="177" t="s">
        <v>915</v>
      </c>
      <c r="G559" s="178" t="s">
        <v>232</v>
      </c>
      <c r="H559" s="179">
        <v>38.131999999999998</v>
      </c>
      <c r="I559" s="180"/>
      <c r="J559" s="181">
        <f>ROUND(I559*H559,2)</f>
        <v>0</v>
      </c>
      <c r="K559" s="177" t="s">
        <v>192</v>
      </c>
      <c r="L559" s="41"/>
      <c r="M559" s="182" t="s">
        <v>5</v>
      </c>
      <c r="N559" s="183" t="s">
        <v>43</v>
      </c>
      <c r="O559" s="42"/>
      <c r="P559" s="184">
        <f>O559*H559</f>
        <v>0</v>
      </c>
      <c r="Q559" s="184">
        <v>0.04</v>
      </c>
      <c r="R559" s="184">
        <f>Q559*H559</f>
        <v>1.52528</v>
      </c>
      <c r="S559" s="184">
        <v>0</v>
      </c>
      <c r="T559" s="185">
        <f>S559*H559</f>
        <v>0</v>
      </c>
      <c r="AR559" s="24" t="s">
        <v>193</v>
      </c>
      <c r="AT559" s="24" t="s">
        <v>188</v>
      </c>
      <c r="AU559" s="24" t="s">
        <v>199</v>
      </c>
      <c r="AY559" s="24" t="s">
        <v>185</v>
      </c>
      <c r="BE559" s="186">
        <f>IF(N559="základní",J559,0)</f>
        <v>0</v>
      </c>
      <c r="BF559" s="186">
        <f>IF(N559="snížená",J559,0)</f>
        <v>0</v>
      </c>
      <c r="BG559" s="186">
        <f>IF(N559="zákl. přenesená",J559,0)</f>
        <v>0</v>
      </c>
      <c r="BH559" s="186">
        <f>IF(N559="sníž. přenesená",J559,0)</f>
        <v>0</v>
      </c>
      <c r="BI559" s="186">
        <f>IF(N559="nulová",J559,0)</f>
        <v>0</v>
      </c>
      <c r="BJ559" s="24" t="s">
        <v>80</v>
      </c>
      <c r="BK559" s="186">
        <f>ROUND(I559*H559,2)</f>
        <v>0</v>
      </c>
      <c r="BL559" s="24" t="s">
        <v>193</v>
      </c>
      <c r="BM559" s="24" t="s">
        <v>916</v>
      </c>
    </row>
    <row r="560" spans="2:65" s="1" customFormat="1" ht="40.5">
      <c r="B560" s="41"/>
      <c r="D560" s="208" t="s">
        <v>195</v>
      </c>
      <c r="F560" s="220" t="s">
        <v>917</v>
      </c>
      <c r="I560" s="189"/>
      <c r="L560" s="41"/>
      <c r="M560" s="190"/>
      <c r="N560" s="42"/>
      <c r="O560" s="42"/>
      <c r="P560" s="42"/>
      <c r="Q560" s="42"/>
      <c r="R560" s="42"/>
      <c r="S560" s="42"/>
      <c r="T560" s="70"/>
      <c r="AT560" s="24" t="s">
        <v>195</v>
      </c>
      <c r="AU560" s="24" t="s">
        <v>199</v>
      </c>
    </row>
    <row r="561" spans="2:65" s="1" customFormat="1" ht="22.5" customHeight="1">
      <c r="B561" s="174"/>
      <c r="C561" s="175" t="s">
        <v>918</v>
      </c>
      <c r="D561" s="175" t="s">
        <v>188</v>
      </c>
      <c r="E561" s="176" t="s">
        <v>919</v>
      </c>
      <c r="F561" s="177" t="s">
        <v>920</v>
      </c>
      <c r="G561" s="178" t="s">
        <v>232</v>
      </c>
      <c r="H561" s="179">
        <v>72</v>
      </c>
      <c r="I561" s="180"/>
      <c r="J561" s="181">
        <f>ROUND(I561*H561,2)</f>
        <v>0</v>
      </c>
      <c r="K561" s="177" t="s">
        <v>192</v>
      </c>
      <c r="L561" s="41"/>
      <c r="M561" s="182" t="s">
        <v>5</v>
      </c>
      <c r="N561" s="183" t="s">
        <v>43</v>
      </c>
      <c r="O561" s="42"/>
      <c r="P561" s="184">
        <f>O561*H561</f>
        <v>0</v>
      </c>
      <c r="Q561" s="184">
        <v>0</v>
      </c>
      <c r="R561" s="184">
        <f>Q561*H561</f>
        <v>0</v>
      </c>
      <c r="S561" s="184">
        <v>4.0000000000000001E-3</v>
      </c>
      <c r="T561" s="185">
        <f>S561*H561</f>
        <v>0.28800000000000003</v>
      </c>
      <c r="AR561" s="24" t="s">
        <v>193</v>
      </c>
      <c r="AT561" s="24" t="s">
        <v>188</v>
      </c>
      <c r="AU561" s="24" t="s">
        <v>199</v>
      </c>
      <c r="AY561" s="24" t="s">
        <v>185</v>
      </c>
      <c r="BE561" s="186">
        <f>IF(N561="základní",J561,0)</f>
        <v>0</v>
      </c>
      <c r="BF561" s="186">
        <f>IF(N561="snížená",J561,0)</f>
        <v>0</v>
      </c>
      <c r="BG561" s="186">
        <f>IF(N561="zákl. přenesená",J561,0)</f>
        <v>0</v>
      </c>
      <c r="BH561" s="186">
        <f>IF(N561="sníž. přenesená",J561,0)</f>
        <v>0</v>
      </c>
      <c r="BI561" s="186">
        <f>IF(N561="nulová",J561,0)</f>
        <v>0</v>
      </c>
      <c r="BJ561" s="24" t="s">
        <v>80</v>
      </c>
      <c r="BK561" s="186">
        <f>ROUND(I561*H561,2)</f>
        <v>0</v>
      </c>
      <c r="BL561" s="24" t="s">
        <v>193</v>
      </c>
      <c r="BM561" s="24" t="s">
        <v>921</v>
      </c>
    </row>
    <row r="562" spans="2:65" s="1" customFormat="1" ht="40.5">
      <c r="B562" s="41"/>
      <c r="D562" s="187" t="s">
        <v>195</v>
      </c>
      <c r="F562" s="188" t="s">
        <v>922</v>
      </c>
      <c r="I562" s="189"/>
      <c r="L562" s="41"/>
      <c r="M562" s="190"/>
      <c r="N562" s="42"/>
      <c r="O562" s="42"/>
      <c r="P562" s="42"/>
      <c r="Q562" s="42"/>
      <c r="R562" s="42"/>
      <c r="S562" s="42"/>
      <c r="T562" s="70"/>
      <c r="AT562" s="24" t="s">
        <v>195</v>
      </c>
      <c r="AU562" s="24" t="s">
        <v>199</v>
      </c>
    </row>
    <row r="563" spans="2:65" s="11" customFormat="1">
      <c r="B563" s="191"/>
      <c r="D563" s="187" t="s">
        <v>197</v>
      </c>
      <c r="E563" s="192" t="s">
        <v>5</v>
      </c>
      <c r="F563" s="193" t="s">
        <v>923</v>
      </c>
      <c r="H563" s="194">
        <v>44.4</v>
      </c>
      <c r="I563" s="195"/>
      <c r="L563" s="191"/>
      <c r="M563" s="196"/>
      <c r="N563" s="197"/>
      <c r="O563" s="197"/>
      <c r="P563" s="197"/>
      <c r="Q563" s="197"/>
      <c r="R563" s="197"/>
      <c r="S563" s="197"/>
      <c r="T563" s="198"/>
      <c r="AT563" s="192" t="s">
        <v>197</v>
      </c>
      <c r="AU563" s="192" t="s">
        <v>199</v>
      </c>
      <c r="AV563" s="11" t="s">
        <v>82</v>
      </c>
      <c r="AW563" s="11" t="s">
        <v>35</v>
      </c>
      <c r="AX563" s="11" t="s">
        <v>72</v>
      </c>
      <c r="AY563" s="192" t="s">
        <v>185</v>
      </c>
    </row>
    <row r="564" spans="2:65" s="11" customFormat="1">
      <c r="B564" s="191"/>
      <c r="D564" s="187" t="s">
        <v>197</v>
      </c>
      <c r="E564" s="192" t="s">
        <v>5</v>
      </c>
      <c r="F564" s="193" t="s">
        <v>924</v>
      </c>
      <c r="H564" s="194">
        <v>27.6</v>
      </c>
      <c r="I564" s="195"/>
      <c r="L564" s="191"/>
      <c r="M564" s="196"/>
      <c r="N564" s="197"/>
      <c r="O564" s="197"/>
      <c r="P564" s="197"/>
      <c r="Q564" s="197"/>
      <c r="R564" s="197"/>
      <c r="S564" s="197"/>
      <c r="T564" s="198"/>
      <c r="AT564" s="192" t="s">
        <v>197</v>
      </c>
      <c r="AU564" s="192" t="s">
        <v>199</v>
      </c>
      <c r="AV564" s="11" t="s">
        <v>82</v>
      </c>
      <c r="AW564" s="11" t="s">
        <v>35</v>
      </c>
      <c r="AX564" s="11" t="s">
        <v>72</v>
      </c>
      <c r="AY564" s="192" t="s">
        <v>185</v>
      </c>
    </row>
    <row r="565" spans="2:65" s="13" customFormat="1">
      <c r="B565" s="207"/>
      <c r="D565" s="208" t="s">
        <v>197</v>
      </c>
      <c r="E565" s="209" t="s">
        <v>5</v>
      </c>
      <c r="F565" s="210" t="s">
        <v>222</v>
      </c>
      <c r="H565" s="211">
        <v>72</v>
      </c>
      <c r="I565" s="212"/>
      <c r="L565" s="207"/>
      <c r="M565" s="213"/>
      <c r="N565" s="214"/>
      <c r="O565" s="214"/>
      <c r="P565" s="214"/>
      <c r="Q565" s="214"/>
      <c r="R565" s="214"/>
      <c r="S565" s="214"/>
      <c r="T565" s="215"/>
      <c r="AT565" s="216" t="s">
        <v>197</v>
      </c>
      <c r="AU565" s="216" t="s">
        <v>199</v>
      </c>
      <c r="AV565" s="13" t="s">
        <v>193</v>
      </c>
      <c r="AW565" s="13" t="s">
        <v>35</v>
      </c>
      <c r="AX565" s="13" t="s">
        <v>80</v>
      </c>
      <c r="AY565" s="216" t="s">
        <v>185</v>
      </c>
    </row>
    <row r="566" spans="2:65" s="1" customFormat="1" ht="22.5" customHeight="1">
      <c r="B566" s="174"/>
      <c r="C566" s="175" t="s">
        <v>925</v>
      </c>
      <c r="D566" s="175" t="s">
        <v>188</v>
      </c>
      <c r="E566" s="176" t="s">
        <v>926</v>
      </c>
      <c r="F566" s="177" t="s">
        <v>927</v>
      </c>
      <c r="G566" s="178" t="s">
        <v>232</v>
      </c>
      <c r="H566" s="179">
        <v>316.8</v>
      </c>
      <c r="I566" s="180"/>
      <c r="J566" s="181">
        <f>ROUND(I566*H566,2)</f>
        <v>0</v>
      </c>
      <c r="K566" s="177" t="s">
        <v>192</v>
      </c>
      <c r="L566" s="41"/>
      <c r="M566" s="182" t="s">
        <v>5</v>
      </c>
      <c r="N566" s="183" t="s">
        <v>43</v>
      </c>
      <c r="O566" s="42"/>
      <c r="P566" s="184">
        <f>O566*H566</f>
        <v>0</v>
      </c>
      <c r="Q566" s="184">
        <v>0</v>
      </c>
      <c r="R566" s="184">
        <f>Q566*H566</f>
        <v>0</v>
      </c>
      <c r="S566" s="184">
        <v>0.01</v>
      </c>
      <c r="T566" s="185">
        <f>S566*H566</f>
        <v>3.1680000000000001</v>
      </c>
      <c r="AR566" s="24" t="s">
        <v>193</v>
      </c>
      <c r="AT566" s="24" t="s">
        <v>188</v>
      </c>
      <c r="AU566" s="24" t="s">
        <v>199</v>
      </c>
      <c r="AY566" s="24" t="s">
        <v>185</v>
      </c>
      <c r="BE566" s="186">
        <f>IF(N566="základní",J566,0)</f>
        <v>0</v>
      </c>
      <c r="BF566" s="186">
        <f>IF(N566="snížená",J566,0)</f>
        <v>0</v>
      </c>
      <c r="BG566" s="186">
        <f>IF(N566="zákl. přenesená",J566,0)</f>
        <v>0</v>
      </c>
      <c r="BH566" s="186">
        <f>IF(N566="sníž. přenesená",J566,0)</f>
        <v>0</v>
      </c>
      <c r="BI566" s="186">
        <f>IF(N566="nulová",J566,0)</f>
        <v>0</v>
      </c>
      <c r="BJ566" s="24" t="s">
        <v>80</v>
      </c>
      <c r="BK566" s="186">
        <f>ROUND(I566*H566,2)</f>
        <v>0</v>
      </c>
      <c r="BL566" s="24" t="s">
        <v>193</v>
      </c>
      <c r="BM566" s="24" t="s">
        <v>928</v>
      </c>
    </row>
    <row r="567" spans="2:65" s="12" customFormat="1">
      <c r="B567" s="199"/>
      <c r="D567" s="187" t="s">
        <v>197</v>
      </c>
      <c r="E567" s="200" t="s">
        <v>5</v>
      </c>
      <c r="F567" s="201" t="s">
        <v>839</v>
      </c>
      <c r="H567" s="202" t="s">
        <v>5</v>
      </c>
      <c r="I567" s="203"/>
      <c r="L567" s="199"/>
      <c r="M567" s="204"/>
      <c r="N567" s="205"/>
      <c r="O567" s="205"/>
      <c r="P567" s="205"/>
      <c r="Q567" s="205"/>
      <c r="R567" s="205"/>
      <c r="S567" s="205"/>
      <c r="T567" s="206"/>
      <c r="AT567" s="202" t="s">
        <v>197</v>
      </c>
      <c r="AU567" s="202" t="s">
        <v>199</v>
      </c>
      <c r="AV567" s="12" t="s">
        <v>80</v>
      </c>
      <c r="AW567" s="12" t="s">
        <v>35</v>
      </c>
      <c r="AX567" s="12" t="s">
        <v>72</v>
      </c>
      <c r="AY567" s="202" t="s">
        <v>185</v>
      </c>
    </row>
    <row r="568" spans="2:65" s="11" customFormat="1">
      <c r="B568" s="191"/>
      <c r="D568" s="187" t="s">
        <v>197</v>
      </c>
      <c r="E568" s="192" t="s">
        <v>5</v>
      </c>
      <c r="F568" s="193" t="s">
        <v>929</v>
      </c>
      <c r="H568" s="194">
        <v>264</v>
      </c>
      <c r="I568" s="195"/>
      <c r="L568" s="191"/>
      <c r="M568" s="196"/>
      <c r="N568" s="197"/>
      <c r="O568" s="197"/>
      <c r="P568" s="197"/>
      <c r="Q568" s="197"/>
      <c r="R568" s="197"/>
      <c r="S568" s="197"/>
      <c r="T568" s="198"/>
      <c r="AT568" s="192" t="s">
        <v>197</v>
      </c>
      <c r="AU568" s="192" t="s">
        <v>199</v>
      </c>
      <c r="AV568" s="11" t="s">
        <v>82</v>
      </c>
      <c r="AW568" s="11" t="s">
        <v>35</v>
      </c>
      <c r="AX568" s="11" t="s">
        <v>72</v>
      </c>
      <c r="AY568" s="192" t="s">
        <v>185</v>
      </c>
    </row>
    <row r="569" spans="2:65" s="12" customFormat="1">
      <c r="B569" s="199"/>
      <c r="D569" s="187" t="s">
        <v>197</v>
      </c>
      <c r="E569" s="200" t="s">
        <v>5</v>
      </c>
      <c r="F569" s="201" t="s">
        <v>930</v>
      </c>
      <c r="H569" s="202" t="s">
        <v>5</v>
      </c>
      <c r="I569" s="203"/>
      <c r="L569" s="199"/>
      <c r="M569" s="204"/>
      <c r="N569" s="205"/>
      <c r="O569" s="205"/>
      <c r="P569" s="205"/>
      <c r="Q569" s="205"/>
      <c r="R569" s="205"/>
      <c r="S569" s="205"/>
      <c r="T569" s="206"/>
      <c r="AT569" s="202" t="s">
        <v>197</v>
      </c>
      <c r="AU569" s="202" t="s">
        <v>199</v>
      </c>
      <c r="AV569" s="12" t="s">
        <v>80</v>
      </c>
      <c r="AW569" s="12" t="s">
        <v>35</v>
      </c>
      <c r="AX569" s="12" t="s">
        <v>72</v>
      </c>
      <c r="AY569" s="202" t="s">
        <v>185</v>
      </c>
    </row>
    <row r="570" spans="2:65" s="11" customFormat="1">
      <c r="B570" s="191"/>
      <c r="D570" s="187" t="s">
        <v>197</v>
      </c>
      <c r="E570" s="192" t="s">
        <v>5</v>
      </c>
      <c r="F570" s="193" t="s">
        <v>931</v>
      </c>
      <c r="H570" s="194">
        <v>52.8</v>
      </c>
      <c r="I570" s="195"/>
      <c r="L570" s="191"/>
      <c r="M570" s="196"/>
      <c r="N570" s="197"/>
      <c r="O570" s="197"/>
      <c r="P570" s="197"/>
      <c r="Q570" s="197"/>
      <c r="R570" s="197"/>
      <c r="S570" s="197"/>
      <c r="T570" s="198"/>
      <c r="AT570" s="192" t="s">
        <v>197</v>
      </c>
      <c r="AU570" s="192" t="s">
        <v>199</v>
      </c>
      <c r="AV570" s="11" t="s">
        <v>82</v>
      </c>
      <c r="AW570" s="11" t="s">
        <v>35</v>
      </c>
      <c r="AX570" s="11" t="s">
        <v>72</v>
      </c>
      <c r="AY570" s="192" t="s">
        <v>185</v>
      </c>
    </row>
    <row r="571" spans="2:65" s="13" customFormat="1">
      <c r="B571" s="207"/>
      <c r="D571" s="208" t="s">
        <v>197</v>
      </c>
      <c r="E571" s="209" t="s">
        <v>5</v>
      </c>
      <c r="F571" s="210" t="s">
        <v>222</v>
      </c>
      <c r="H571" s="211">
        <v>316.8</v>
      </c>
      <c r="I571" s="212"/>
      <c r="L571" s="207"/>
      <c r="M571" s="213"/>
      <c r="N571" s="214"/>
      <c r="O571" s="214"/>
      <c r="P571" s="214"/>
      <c r="Q571" s="214"/>
      <c r="R571" s="214"/>
      <c r="S571" s="214"/>
      <c r="T571" s="215"/>
      <c r="AT571" s="216" t="s">
        <v>197</v>
      </c>
      <c r="AU571" s="216" t="s">
        <v>199</v>
      </c>
      <c r="AV571" s="13" t="s">
        <v>193</v>
      </c>
      <c r="AW571" s="13" t="s">
        <v>35</v>
      </c>
      <c r="AX571" s="13" t="s">
        <v>80</v>
      </c>
      <c r="AY571" s="216" t="s">
        <v>185</v>
      </c>
    </row>
    <row r="572" spans="2:65" s="1" customFormat="1" ht="44.25" customHeight="1">
      <c r="B572" s="174"/>
      <c r="C572" s="175" t="s">
        <v>932</v>
      </c>
      <c r="D572" s="175" t="s">
        <v>188</v>
      </c>
      <c r="E572" s="176" t="s">
        <v>933</v>
      </c>
      <c r="F572" s="177" t="s">
        <v>934</v>
      </c>
      <c r="G572" s="178" t="s">
        <v>232</v>
      </c>
      <c r="H572" s="179">
        <v>264</v>
      </c>
      <c r="I572" s="180"/>
      <c r="J572" s="181">
        <f>ROUND(I572*H572,2)</f>
        <v>0</v>
      </c>
      <c r="K572" s="177" t="s">
        <v>192</v>
      </c>
      <c r="L572" s="41"/>
      <c r="M572" s="182" t="s">
        <v>5</v>
      </c>
      <c r="N572" s="183" t="s">
        <v>43</v>
      </c>
      <c r="O572" s="42"/>
      <c r="P572" s="184">
        <f>O572*H572</f>
        <v>0</v>
      </c>
      <c r="Q572" s="184">
        <v>0</v>
      </c>
      <c r="R572" s="184">
        <f>Q572*H572</f>
        <v>0</v>
      </c>
      <c r="S572" s="184">
        <v>1.8E-3</v>
      </c>
      <c r="T572" s="185">
        <f>S572*H572</f>
        <v>0.47520000000000001</v>
      </c>
      <c r="AR572" s="24" t="s">
        <v>193</v>
      </c>
      <c r="AT572" s="24" t="s">
        <v>188</v>
      </c>
      <c r="AU572" s="24" t="s">
        <v>199</v>
      </c>
      <c r="AY572" s="24" t="s">
        <v>185</v>
      </c>
      <c r="BE572" s="186">
        <f>IF(N572="základní",J572,0)</f>
        <v>0</v>
      </c>
      <c r="BF572" s="186">
        <f>IF(N572="snížená",J572,0)</f>
        <v>0</v>
      </c>
      <c r="BG572" s="186">
        <f>IF(N572="zákl. přenesená",J572,0)</f>
        <v>0</v>
      </c>
      <c r="BH572" s="186">
        <f>IF(N572="sníž. přenesená",J572,0)</f>
        <v>0</v>
      </c>
      <c r="BI572" s="186">
        <f>IF(N572="nulová",J572,0)</f>
        <v>0</v>
      </c>
      <c r="BJ572" s="24" t="s">
        <v>80</v>
      </c>
      <c r="BK572" s="186">
        <f>ROUND(I572*H572,2)</f>
        <v>0</v>
      </c>
      <c r="BL572" s="24" t="s">
        <v>193</v>
      </c>
      <c r="BM572" s="24" t="s">
        <v>935</v>
      </c>
    </row>
    <row r="573" spans="2:65" s="1" customFormat="1" ht="67.5">
      <c r="B573" s="41"/>
      <c r="D573" s="208" t="s">
        <v>195</v>
      </c>
      <c r="F573" s="220" t="s">
        <v>936</v>
      </c>
      <c r="I573" s="189"/>
      <c r="L573" s="41"/>
      <c r="M573" s="190"/>
      <c r="N573" s="42"/>
      <c r="O573" s="42"/>
      <c r="P573" s="42"/>
      <c r="Q573" s="42"/>
      <c r="R573" s="42"/>
      <c r="S573" s="42"/>
      <c r="T573" s="70"/>
      <c r="AT573" s="24" t="s">
        <v>195</v>
      </c>
      <c r="AU573" s="24" t="s">
        <v>199</v>
      </c>
    </row>
    <row r="574" spans="2:65" s="1" customFormat="1" ht="22.5" customHeight="1">
      <c r="B574" s="174"/>
      <c r="C574" s="175" t="s">
        <v>937</v>
      </c>
      <c r="D574" s="175" t="s">
        <v>188</v>
      </c>
      <c r="E574" s="176" t="s">
        <v>938</v>
      </c>
      <c r="F574" s="177" t="s">
        <v>939</v>
      </c>
      <c r="G574" s="178" t="s">
        <v>254</v>
      </c>
      <c r="H574" s="179">
        <v>9</v>
      </c>
      <c r="I574" s="180"/>
      <c r="J574" s="181">
        <f>ROUND(I574*H574,2)</f>
        <v>0</v>
      </c>
      <c r="K574" s="177" t="s">
        <v>192</v>
      </c>
      <c r="L574" s="41"/>
      <c r="M574" s="182" t="s">
        <v>5</v>
      </c>
      <c r="N574" s="183" t="s">
        <v>43</v>
      </c>
      <c r="O574" s="42"/>
      <c r="P574" s="184">
        <f>O574*H574</f>
        <v>0</v>
      </c>
      <c r="Q574" s="184">
        <v>1.8400000000000001E-3</v>
      </c>
      <c r="R574" s="184">
        <f>Q574*H574</f>
        <v>1.6560000000000002E-2</v>
      </c>
      <c r="S574" s="184">
        <v>0</v>
      </c>
      <c r="T574" s="185">
        <f>S574*H574</f>
        <v>0</v>
      </c>
      <c r="AR574" s="24" t="s">
        <v>193</v>
      </c>
      <c r="AT574" s="24" t="s">
        <v>188</v>
      </c>
      <c r="AU574" s="24" t="s">
        <v>199</v>
      </c>
      <c r="AY574" s="24" t="s">
        <v>185</v>
      </c>
      <c r="BE574" s="186">
        <f>IF(N574="základní",J574,0)</f>
        <v>0</v>
      </c>
      <c r="BF574" s="186">
        <f>IF(N574="snížená",J574,0)</f>
        <v>0</v>
      </c>
      <c r="BG574" s="186">
        <f>IF(N574="zákl. přenesená",J574,0)</f>
        <v>0</v>
      </c>
      <c r="BH574" s="186">
        <f>IF(N574="sníž. přenesená",J574,0)</f>
        <v>0</v>
      </c>
      <c r="BI574" s="186">
        <f>IF(N574="nulová",J574,0)</f>
        <v>0</v>
      </c>
      <c r="BJ574" s="24" t="s">
        <v>80</v>
      </c>
      <c r="BK574" s="186">
        <f>ROUND(I574*H574,2)</f>
        <v>0</v>
      </c>
      <c r="BL574" s="24" t="s">
        <v>193</v>
      </c>
      <c r="BM574" s="24" t="s">
        <v>940</v>
      </c>
    </row>
    <row r="575" spans="2:65" s="12" customFormat="1">
      <c r="B575" s="199"/>
      <c r="D575" s="187" t="s">
        <v>197</v>
      </c>
      <c r="E575" s="200" t="s">
        <v>5</v>
      </c>
      <c r="F575" s="201" t="s">
        <v>941</v>
      </c>
      <c r="H575" s="202" t="s">
        <v>5</v>
      </c>
      <c r="I575" s="203"/>
      <c r="L575" s="199"/>
      <c r="M575" s="204"/>
      <c r="N575" s="205"/>
      <c r="O575" s="205"/>
      <c r="P575" s="205"/>
      <c r="Q575" s="205"/>
      <c r="R575" s="205"/>
      <c r="S575" s="205"/>
      <c r="T575" s="206"/>
      <c r="AT575" s="202" t="s">
        <v>197</v>
      </c>
      <c r="AU575" s="202" t="s">
        <v>199</v>
      </c>
      <c r="AV575" s="12" t="s">
        <v>80</v>
      </c>
      <c r="AW575" s="12" t="s">
        <v>35</v>
      </c>
      <c r="AX575" s="12" t="s">
        <v>72</v>
      </c>
      <c r="AY575" s="202" t="s">
        <v>185</v>
      </c>
    </row>
    <row r="576" spans="2:65" s="12" customFormat="1">
      <c r="B576" s="199"/>
      <c r="D576" s="187" t="s">
        <v>197</v>
      </c>
      <c r="E576" s="200" t="s">
        <v>5</v>
      </c>
      <c r="F576" s="201" t="s">
        <v>218</v>
      </c>
      <c r="H576" s="202" t="s">
        <v>5</v>
      </c>
      <c r="I576" s="203"/>
      <c r="L576" s="199"/>
      <c r="M576" s="204"/>
      <c r="N576" s="205"/>
      <c r="O576" s="205"/>
      <c r="P576" s="205"/>
      <c r="Q576" s="205"/>
      <c r="R576" s="205"/>
      <c r="S576" s="205"/>
      <c r="T576" s="206"/>
      <c r="AT576" s="202" t="s">
        <v>197</v>
      </c>
      <c r="AU576" s="202" t="s">
        <v>199</v>
      </c>
      <c r="AV576" s="12" t="s">
        <v>80</v>
      </c>
      <c r="AW576" s="12" t="s">
        <v>35</v>
      </c>
      <c r="AX576" s="12" t="s">
        <v>72</v>
      </c>
      <c r="AY576" s="202" t="s">
        <v>185</v>
      </c>
    </row>
    <row r="577" spans="2:65" s="11" customFormat="1">
      <c r="B577" s="191"/>
      <c r="D577" s="187" t="s">
        <v>197</v>
      </c>
      <c r="E577" s="192" t="s">
        <v>5</v>
      </c>
      <c r="F577" s="193" t="s">
        <v>80</v>
      </c>
      <c r="H577" s="194">
        <v>1</v>
      </c>
      <c r="I577" s="195"/>
      <c r="L577" s="191"/>
      <c r="M577" s="196"/>
      <c r="N577" s="197"/>
      <c r="O577" s="197"/>
      <c r="P577" s="197"/>
      <c r="Q577" s="197"/>
      <c r="R577" s="197"/>
      <c r="S577" s="197"/>
      <c r="T577" s="198"/>
      <c r="AT577" s="192" t="s">
        <v>197</v>
      </c>
      <c r="AU577" s="192" t="s">
        <v>199</v>
      </c>
      <c r="AV577" s="11" t="s">
        <v>82</v>
      </c>
      <c r="AW577" s="11" t="s">
        <v>35</v>
      </c>
      <c r="AX577" s="11" t="s">
        <v>72</v>
      </c>
      <c r="AY577" s="192" t="s">
        <v>185</v>
      </c>
    </row>
    <row r="578" spans="2:65" s="12" customFormat="1">
      <c r="B578" s="199"/>
      <c r="D578" s="187" t="s">
        <v>197</v>
      </c>
      <c r="E578" s="200" t="s">
        <v>5</v>
      </c>
      <c r="F578" s="201" t="s">
        <v>942</v>
      </c>
      <c r="H578" s="202" t="s">
        <v>5</v>
      </c>
      <c r="I578" s="203"/>
      <c r="L578" s="199"/>
      <c r="M578" s="204"/>
      <c r="N578" s="205"/>
      <c r="O578" s="205"/>
      <c r="P578" s="205"/>
      <c r="Q578" s="205"/>
      <c r="R578" s="205"/>
      <c r="S578" s="205"/>
      <c r="T578" s="206"/>
      <c r="AT578" s="202" t="s">
        <v>197</v>
      </c>
      <c r="AU578" s="202" t="s">
        <v>199</v>
      </c>
      <c r="AV578" s="12" t="s">
        <v>80</v>
      </c>
      <c r="AW578" s="12" t="s">
        <v>35</v>
      </c>
      <c r="AX578" s="12" t="s">
        <v>72</v>
      </c>
      <c r="AY578" s="202" t="s">
        <v>185</v>
      </c>
    </row>
    <row r="579" spans="2:65" s="11" customFormat="1">
      <c r="B579" s="191"/>
      <c r="D579" s="187" t="s">
        <v>197</v>
      </c>
      <c r="E579" s="192" t="s">
        <v>5</v>
      </c>
      <c r="F579" s="193" t="s">
        <v>199</v>
      </c>
      <c r="H579" s="194">
        <v>3</v>
      </c>
      <c r="I579" s="195"/>
      <c r="L579" s="191"/>
      <c r="M579" s="196"/>
      <c r="N579" s="197"/>
      <c r="O579" s="197"/>
      <c r="P579" s="197"/>
      <c r="Q579" s="197"/>
      <c r="R579" s="197"/>
      <c r="S579" s="197"/>
      <c r="T579" s="198"/>
      <c r="AT579" s="192" t="s">
        <v>197</v>
      </c>
      <c r="AU579" s="192" t="s">
        <v>199</v>
      </c>
      <c r="AV579" s="11" t="s">
        <v>82</v>
      </c>
      <c r="AW579" s="11" t="s">
        <v>35</v>
      </c>
      <c r="AX579" s="11" t="s">
        <v>72</v>
      </c>
      <c r="AY579" s="192" t="s">
        <v>185</v>
      </c>
    </row>
    <row r="580" spans="2:65" s="12" customFormat="1">
      <c r="B580" s="199"/>
      <c r="D580" s="187" t="s">
        <v>197</v>
      </c>
      <c r="E580" s="200" t="s">
        <v>5</v>
      </c>
      <c r="F580" s="201" t="s">
        <v>217</v>
      </c>
      <c r="H580" s="202" t="s">
        <v>5</v>
      </c>
      <c r="I580" s="203"/>
      <c r="L580" s="199"/>
      <c r="M580" s="204"/>
      <c r="N580" s="205"/>
      <c r="O580" s="205"/>
      <c r="P580" s="205"/>
      <c r="Q580" s="205"/>
      <c r="R580" s="205"/>
      <c r="S580" s="205"/>
      <c r="T580" s="206"/>
      <c r="AT580" s="202" t="s">
        <v>197</v>
      </c>
      <c r="AU580" s="202" t="s">
        <v>199</v>
      </c>
      <c r="AV580" s="12" t="s">
        <v>80</v>
      </c>
      <c r="AW580" s="12" t="s">
        <v>35</v>
      </c>
      <c r="AX580" s="12" t="s">
        <v>72</v>
      </c>
      <c r="AY580" s="202" t="s">
        <v>185</v>
      </c>
    </row>
    <row r="581" spans="2:65" s="11" customFormat="1">
      <c r="B581" s="191"/>
      <c r="D581" s="187" t="s">
        <v>197</v>
      </c>
      <c r="E581" s="192" t="s">
        <v>5</v>
      </c>
      <c r="F581" s="193" t="s">
        <v>82</v>
      </c>
      <c r="H581" s="194">
        <v>2</v>
      </c>
      <c r="I581" s="195"/>
      <c r="L581" s="191"/>
      <c r="M581" s="196"/>
      <c r="N581" s="197"/>
      <c r="O581" s="197"/>
      <c r="P581" s="197"/>
      <c r="Q581" s="197"/>
      <c r="R581" s="197"/>
      <c r="S581" s="197"/>
      <c r="T581" s="198"/>
      <c r="AT581" s="192" t="s">
        <v>197</v>
      </c>
      <c r="AU581" s="192" t="s">
        <v>199</v>
      </c>
      <c r="AV581" s="11" t="s">
        <v>82</v>
      </c>
      <c r="AW581" s="11" t="s">
        <v>35</v>
      </c>
      <c r="AX581" s="11" t="s">
        <v>72</v>
      </c>
      <c r="AY581" s="192" t="s">
        <v>185</v>
      </c>
    </row>
    <row r="582" spans="2:65" s="12" customFormat="1">
      <c r="B582" s="199"/>
      <c r="D582" s="187" t="s">
        <v>197</v>
      </c>
      <c r="E582" s="200" t="s">
        <v>5</v>
      </c>
      <c r="F582" s="201" t="s">
        <v>943</v>
      </c>
      <c r="H582" s="202" t="s">
        <v>5</v>
      </c>
      <c r="I582" s="203"/>
      <c r="L582" s="199"/>
      <c r="M582" s="204"/>
      <c r="N582" s="205"/>
      <c r="O582" s="205"/>
      <c r="P582" s="205"/>
      <c r="Q582" s="205"/>
      <c r="R582" s="205"/>
      <c r="S582" s="205"/>
      <c r="T582" s="206"/>
      <c r="AT582" s="202" t="s">
        <v>197</v>
      </c>
      <c r="AU582" s="202" t="s">
        <v>199</v>
      </c>
      <c r="AV582" s="12" t="s">
        <v>80</v>
      </c>
      <c r="AW582" s="12" t="s">
        <v>35</v>
      </c>
      <c r="AX582" s="12" t="s">
        <v>72</v>
      </c>
      <c r="AY582" s="202" t="s">
        <v>185</v>
      </c>
    </row>
    <row r="583" spans="2:65" s="11" customFormat="1">
      <c r="B583" s="191"/>
      <c r="D583" s="187" t="s">
        <v>197</v>
      </c>
      <c r="E583" s="192" t="s">
        <v>5</v>
      </c>
      <c r="F583" s="193" t="s">
        <v>199</v>
      </c>
      <c r="H583" s="194">
        <v>3</v>
      </c>
      <c r="I583" s="195"/>
      <c r="L583" s="191"/>
      <c r="M583" s="196"/>
      <c r="N583" s="197"/>
      <c r="O583" s="197"/>
      <c r="P583" s="197"/>
      <c r="Q583" s="197"/>
      <c r="R583" s="197"/>
      <c r="S583" s="197"/>
      <c r="T583" s="198"/>
      <c r="AT583" s="192" t="s">
        <v>197</v>
      </c>
      <c r="AU583" s="192" t="s">
        <v>199</v>
      </c>
      <c r="AV583" s="11" t="s">
        <v>82</v>
      </c>
      <c r="AW583" s="11" t="s">
        <v>35</v>
      </c>
      <c r="AX583" s="11" t="s">
        <v>72</v>
      </c>
      <c r="AY583" s="192" t="s">
        <v>185</v>
      </c>
    </row>
    <row r="584" spans="2:65" s="13" customFormat="1">
      <c r="B584" s="207"/>
      <c r="D584" s="208" t="s">
        <v>197</v>
      </c>
      <c r="E584" s="209" t="s">
        <v>5</v>
      </c>
      <c r="F584" s="210" t="s">
        <v>222</v>
      </c>
      <c r="H584" s="211">
        <v>9</v>
      </c>
      <c r="I584" s="212"/>
      <c r="L584" s="207"/>
      <c r="M584" s="213"/>
      <c r="N584" s="214"/>
      <c r="O584" s="214"/>
      <c r="P584" s="214"/>
      <c r="Q584" s="214"/>
      <c r="R584" s="214"/>
      <c r="S584" s="214"/>
      <c r="T584" s="215"/>
      <c r="AT584" s="216" t="s">
        <v>197</v>
      </c>
      <c r="AU584" s="216" t="s">
        <v>199</v>
      </c>
      <c r="AV584" s="13" t="s">
        <v>193</v>
      </c>
      <c r="AW584" s="13" t="s">
        <v>35</v>
      </c>
      <c r="AX584" s="13" t="s">
        <v>80</v>
      </c>
      <c r="AY584" s="216" t="s">
        <v>185</v>
      </c>
    </row>
    <row r="585" spans="2:65" s="1" customFormat="1" ht="22.5" customHeight="1">
      <c r="B585" s="174"/>
      <c r="C585" s="175" t="s">
        <v>944</v>
      </c>
      <c r="D585" s="175" t="s">
        <v>188</v>
      </c>
      <c r="E585" s="176" t="s">
        <v>945</v>
      </c>
      <c r="F585" s="177" t="s">
        <v>946</v>
      </c>
      <c r="G585" s="178" t="s">
        <v>947</v>
      </c>
      <c r="H585" s="179">
        <v>3</v>
      </c>
      <c r="I585" s="180"/>
      <c r="J585" s="181">
        <f>ROUND(I585*H585,2)</f>
        <v>0</v>
      </c>
      <c r="K585" s="177" t="s">
        <v>192</v>
      </c>
      <c r="L585" s="41"/>
      <c r="M585" s="182" t="s">
        <v>5</v>
      </c>
      <c r="N585" s="183" t="s">
        <v>43</v>
      </c>
      <c r="O585" s="42"/>
      <c r="P585" s="184">
        <f>O585*H585</f>
        <v>0</v>
      </c>
      <c r="Q585" s="184">
        <v>0</v>
      </c>
      <c r="R585" s="184">
        <f>Q585*H585</f>
        <v>0</v>
      </c>
      <c r="S585" s="184">
        <v>1.933E-2</v>
      </c>
      <c r="T585" s="185">
        <f>S585*H585</f>
        <v>5.799E-2</v>
      </c>
      <c r="AR585" s="24" t="s">
        <v>193</v>
      </c>
      <c r="AT585" s="24" t="s">
        <v>188</v>
      </c>
      <c r="AU585" s="24" t="s">
        <v>199</v>
      </c>
      <c r="AY585" s="24" t="s">
        <v>185</v>
      </c>
      <c r="BE585" s="186">
        <f>IF(N585="základní",J585,0)</f>
        <v>0</v>
      </c>
      <c r="BF585" s="186">
        <f>IF(N585="snížená",J585,0)</f>
        <v>0</v>
      </c>
      <c r="BG585" s="186">
        <f>IF(N585="zákl. přenesená",J585,0)</f>
        <v>0</v>
      </c>
      <c r="BH585" s="186">
        <f>IF(N585="sníž. přenesená",J585,0)</f>
        <v>0</v>
      </c>
      <c r="BI585" s="186">
        <f>IF(N585="nulová",J585,0)</f>
        <v>0</v>
      </c>
      <c r="BJ585" s="24" t="s">
        <v>80</v>
      </c>
      <c r="BK585" s="186">
        <f>ROUND(I585*H585,2)</f>
        <v>0</v>
      </c>
      <c r="BL585" s="24" t="s">
        <v>193</v>
      </c>
      <c r="BM585" s="24" t="s">
        <v>948</v>
      </c>
    </row>
    <row r="586" spans="2:65" s="12" customFormat="1">
      <c r="B586" s="199"/>
      <c r="D586" s="187" t="s">
        <v>197</v>
      </c>
      <c r="E586" s="200" t="s">
        <v>5</v>
      </c>
      <c r="F586" s="201" t="s">
        <v>949</v>
      </c>
      <c r="H586" s="202" t="s">
        <v>5</v>
      </c>
      <c r="I586" s="203"/>
      <c r="L586" s="199"/>
      <c r="M586" s="204"/>
      <c r="N586" s="205"/>
      <c r="O586" s="205"/>
      <c r="P586" s="205"/>
      <c r="Q586" s="205"/>
      <c r="R586" s="205"/>
      <c r="S586" s="205"/>
      <c r="T586" s="206"/>
      <c r="AT586" s="202" t="s">
        <v>197</v>
      </c>
      <c r="AU586" s="202" t="s">
        <v>199</v>
      </c>
      <c r="AV586" s="12" t="s">
        <v>80</v>
      </c>
      <c r="AW586" s="12" t="s">
        <v>35</v>
      </c>
      <c r="AX586" s="12" t="s">
        <v>72</v>
      </c>
      <c r="AY586" s="202" t="s">
        <v>185</v>
      </c>
    </row>
    <row r="587" spans="2:65" s="11" customFormat="1">
      <c r="B587" s="191"/>
      <c r="D587" s="187" t="s">
        <v>197</v>
      </c>
      <c r="E587" s="192" t="s">
        <v>5</v>
      </c>
      <c r="F587" s="193" t="s">
        <v>82</v>
      </c>
      <c r="H587" s="194">
        <v>2</v>
      </c>
      <c r="I587" s="195"/>
      <c r="L587" s="191"/>
      <c r="M587" s="196"/>
      <c r="N587" s="197"/>
      <c r="O587" s="197"/>
      <c r="P587" s="197"/>
      <c r="Q587" s="197"/>
      <c r="R587" s="197"/>
      <c r="S587" s="197"/>
      <c r="T587" s="198"/>
      <c r="AT587" s="192" t="s">
        <v>197</v>
      </c>
      <c r="AU587" s="192" t="s">
        <v>199</v>
      </c>
      <c r="AV587" s="11" t="s">
        <v>82</v>
      </c>
      <c r="AW587" s="11" t="s">
        <v>35</v>
      </c>
      <c r="AX587" s="11" t="s">
        <v>72</v>
      </c>
      <c r="AY587" s="192" t="s">
        <v>185</v>
      </c>
    </row>
    <row r="588" spans="2:65" s="12" customFormat="1">
      <c r="B588" s="199"/>
      <c r="D588" s="187" t="s">
        <v>197</v>
      </c>
      <c r="E588" s="200" t="s">
        <v>5</v>
      </c>
      <c r="F588" s="201" t="s">
        <v>942</v>
      </c>
      <c r="H588" s="202" t="s">
        <v>5</v>
      </c>
      <c r="I588" s="203"/>
      <c r="L588" s="199"/>
      <c r="M588" s="204"/>
      <c r="N588" s="205"/>
      <c r="O588" s="205"/>
      <c r="P588" s="205"/>
      <c r="Q588" s="205"/>
      <c r="R588" s="205"/>
      <c r="S588" s="205"/>
      <c r="T588" s="206"/>
      <c r="AT588" s="202" t="s">
        <v>197</v>
      </c>
      <c r="AU588" s="202" t="s">
        <v>199</v>
      </c>
      <c r="AV588" s="12" t="s">
        <v>80</v>
      </c>
      <c r="AW588" s="12" t="s">
        <v>35</v>
      </c>
      <c r="AX588" s="12" t="s">
        <v>72</v>
      </c>
      <c r="AY588" s="202" t="s">
        <v>185</v>
      </c>
    </row>
    <row r="589" spans="2:65" s="11" customFormat="1">
      <c r="B589" s="191"/>
      <c r="D589" s="187" t="s">
        <v>197</v>
      </c>
      <c r="E589" s="192" t="s">
        <v>5</v>
      </c>
      <c r="F589" s="193" t="s">
        <v>80</v>
      </c>
      <c r="H589" s="194">
        <v>1</v>
      </c>
      <c r="I589" s="195"/>
      <c r="L589" s="191"/>
      <c r="M589" s="196"/>
      <c r="N589" s="197"/>
      <c r="O589" s="197"/>
      <c r="P589" s="197"/>
      <c r="Q589" s="197"/>
      <c r="R589" s="197"/>
      <c r="S589" s="197"/>
      <c r="T589" s="198"/>
      <c r="AT589" s="192" t="s">
        <v>197</v>
      </c>
      <c r="AU589" s="192" t="s">
        <v>199</v>
      </c>
      <c r="AV589" s="11" t="s">
        <v>82</v>
      </c>
      <c r="AW589" s="11" t="s">
        <v>35</v>
      </c>
      <c r="AX589" s="11" t="s">
        <v>72</v>
      </c>
      <c r="AY589" s="192" t="s">
        <v>185</v>
      </c>
    </row>
    <row r="590" spans="2:65" s="13" customFormat="1">
      <c r="B590" s="207"/>
      <c r="D590" s="208" t="s">
        <v>197</v>
      </c>
      <c r="E590" s="209" t="s">
        <v>5</v>
      </c>
      <c r="F590" s="210" t="s">
        <v>222</v>
      </c>
      <c r="H590" s="211">
        <v>3</v>
      </c>
      <c r="I590" s="212"/>
      <c r="L590" s="207"/>
      <c r="M590" s="213"/>
      <c r="N590" s="214"/>
      <c r="O590" s="214"/>
      <c r="P590" s="214"/>
      <c r="Q590" s="214"/>
      <c r="R590" s="214"/>
      <c r="S590" s="214"/>
      <c r="T590" s="215"/>
      <c r="AT590" s="216" t="s">
        <v>197</v>
      </c>
      <c r="AU590" s="216" t="s">
        <v>199</v>
      </c>
      <c r="AV590" s="13" t="s">
        <v>193</v>
      </c>
      <c r="AW590" s="13" t="s">
        <v>35</v>
      </c>
      <c r="AX590" s="13" t="s">
        <v>80</v>
      </c>
      <c r="AY590" s="216" t="s">
        <v>185</v>
      </c>
    </row>
    <row r="591" spans="2:65" s="1" customFormat="1" ht="22.5" customHeight="1">
      <c r="B591" s="174"/>
      <c r="C591" s="175" t="s">
        <v>950</v>
      </c>
      <c r="D591" s="175" t="s">
        <v>188</v>
      </c>
      <c r="E591" s="176" t="s">
        <v>951</v>
      </c>
      <c r="F591" s="177" t="s">
        <v>952</v>
      </c>
      <c r="G591" s="178" t="s">
        <v>947</v>
      </c>
      <c r="H591" s="179">
        <v>18</v>
      </c>
      <c r="I591" s="180"/>
      <c r="J591" s="181">
        <f>ROUND(I591*H591,2)</f>
        <v>0</v>
      </c>
      <c r="K591" s="177" t="s">
        <v>192</v>
      </c>
      <c r="L591" s="41"/>
      <c r="M591" s="182" t="s">
        <v>5</v>
      </c>
      <c r="N591" s="183" t="s">
        <v>43</v>
      </c>
      <c r="O591" s="42"/>
      <c r="P591" s="184">
        <f>O591*H591</f>
        <v>0</v>
      </c>
      <c r="Q591" s="184">
        <v>0</v>
      </c>
      <c r="R591" s="184">
        <f>Q591*H591</f>
        <v>0</v>
      </c>
      <c r="S591" s="184">
        <v>1.9460000000000002E-2</v>
      </c>
      <c r="T591" s="185">
        <f>S591*H591</f>
        <v>0.35028000000000004</v>
      </c>
      <c r="AR591" s="24" t="s">
        <v>193</v>
      </c>
      <c r="AT591" s="24" t="s">
        <v>188</v>
      </c>
      <c r="AU591" s="24" t="s">
        <v>199</v>
      </c>
      <c r="AY591" s="24" t="s">
        <v>185</v>
      </c>
      <c r="BE591" s="186">
        <f>IF(N591="základní",J591,0)</f>
        <v>0</v>
      </c>
      <c r="BF591" s="186">
        <f>IF(N591="snížená",J591,0)</f>
        <v>0</v>
      </c>
      <c r="BG591" s="186">
        <f>IF(N591="zákl. přenesená",J591,0)</f>
        <v>0</v>
      </c>
      <c r="BH591" s="186">
        <f>IF(N591="sníž. přenesená",J591,0)</f>
        <v>0</v>
      </c>
      <c r="BI591" s="186">
        <f>IF(N591="nulová",J591,0)</f>
        <v>0</v>
      </c>
      <c r="BJ591" s="24" t="s">
        <v>80</v>
      </c>
      <c r="BK591" s="186">
        <f>ROUND(I591*H591,2)</f>
        <v>0</v>
      </c>
      <c r="BL591" s="24" t="s">
        <v>193</v>
      </c>
      <c r="BM591" s="24" t="s">
        <v>953</v>
      </c>
    </row>
    <row r="592" spans="2:65" s="12" customFormat="1">
      <c r="B592" s="199"/>
      <c r="D592" s="187" t="s">
        <v>197</v>
      </c>
      <c r="E592" s="200" t="s">
        <v>5</v>
      </c>
      <c r="F592" s="201" t="s">
        <v>949</v>
      </c>
      <c r="H592" s="202" t="s">
        <v>5</v>
      </c>
      <c r="I592" s="203"/>
      <c r="L592" s="199"/>
      <c r="M592" s="204"/>
      <c r="N592" s="205"/>
      <c r="O592" s="205"/>
      <c r="P592" s="205"/>
      <c r="Q592" s="205"/>
      <c r="R592" s="205"/>
      <c r="S592" s="205"/>
      <c r="T592" s="206"/>
      <c r="AT592" s="202" t="s">
        <v>197</v>
      </c>
      <c r="AU592" s="202" t="s">
        <v>199</v>
      </c>
      <c r="AV592" s="12" t="s">
        <v>80</v>
      </c>
      <c r="AW592" s="12" t="s">
        <v>35</v>
      </c>
      <c r="AX592" s="12" t="s">
        <v>72</v>
      </c>
      <c r="AY592" s="202" t="s">
        <v>185</v>
      </c>
    </row>
    <row r="593" spans="2:51" s="11" customFormat="1">
      <c r="B593" s="191"/>
      <c r="D593" s="187" t="s">
        <v>197</v>
      </c>
      <c r="E593" s="192" t="s">
        <v>5</v>
      </c>
      <c r="F593" s="193" t="s">
        <v>193</v>
      </c>
      <c r="H593" s="194">
        <v>4</v>
      </c>
      <c r="I593" s="195"/>
      <c r="L593" s="191"/>
      <c r="M593" s="196"/>
      <c r="N593" s="197"/>
      <c r="O593" s="197"/>
      <c r="P593" s="197"/>
      <c r="Q593" s="197"/>
      <c r="R593" s="197"/>
      <c r="S593" s="197"/>
      <c r="T593" s="198"/>
      <c r="AT593" s="192" t="s">
        <v>197</v>
      </c>
      <c r="AU593" s="192" t="s">
        <v>199</v>
      </c>
      <c r="AV593" s="11" t="s">
        <v>82</v>
      </c>
      <c r="AW593" s="11" t="s">
        <v>35</v>
      </c>
      <c r="AX593" s="11" t="s">
        <v>72</v>
      </c>
      <c r="AY593" s="192" t="s">
        <v>185</v>
      </c>
    </row>
    <row r="594" spans="2:51" s="12" customFormat="1">
      <c r="B594" s="199"/>
      <c r="D594" s="187" t="s">
        <v>197</v>
      </c>
      <c r="E594" s="200" t="s">
        <v>5</v>
      </c>
      <c r="F594" s="201" t="s">
        <v>954</v>
      </c>
      <c r="H594" s="202" t="s">
        <v>5</v>
      </c>
      <c r="I594" s="203"/>
      <c r="L594" s="199"/>
      <c r="M594" s="204"/>
      <c r="N594" s="205"/>
      <c r="O594" s="205"/>
      <c r="P594" s="205"/>
      <c r="Q594" s="205"/>
      <c r="R594" s="205"/>
      <c r="S594" s="205"/>
      <c r="T594" s="206"/>
      <c r="AT594" s="202" t="s">
        <v>197</v>
      </c>
      <c r="AU594" s="202" t="s">
        <v>199</v>
      </c>
      <c r="AV594" s="12" t="s">
        <v>80</v>
      </c>
      <c r="AW594" s="12" t="s">
        <v>35</v>
      </c>
      <c r="AX594" s="12" t="s">
        <v>72</v>
      </c>
      <c r="AY594" s="202" t="s">
        <v>185</v>
      </c>
    </row>
    <row r="595" spans="2:51" s="11" customFormat="1">
      <c r="B595" s="191"/>
      <c r="D595" s="187" t="s">
        <v>197</v>
      </c>
      <c r="E595" s="192" t="s">
        <v>5</v>
      </c>
      <c r="F595" s="193" t="s">
        <v>80</v>
      </c>
      <c r="H595" s="194">
        <v>1</v>
      </c>
      <c r="I595" s="195"/>
      <c r="L595" s="191"/>
      <c r="M595" s="196"/>
      <c r="N595" s="197"/>
      <c r="O595" s="197"/>
      <c r="P595" s="197"/>
      <c r="Q595" s="197"/>
      <c r="R595" s="197"/>
      <c r="S595" s="197"/>
      <c r="T595" s="198"/>
      <c r="AT595" s="192" t="s">
        <v>197</v>
      </c>
      <c r="AU595" s="192" t="s">
        <v>199</v>
      </c>
      <c r="AV595" s="11" t="s">
        <v>82</v>
      </c>
      <c r="AW595" s="11" t="s">
        <v>35</v>
      </c>
      <c r="AX595" s="11" t="s">
        <v>72</v>
      </c>
      <c r="AY595" s="192" t="s">
        <v>185</v>
      </c>
    </row>
    <row r="596" spans="2:51" s="12" customFormat="1">
      <c r="B596" s="199"/>
      <c r="D596" s="187" t="s">
        <v>197</v>
      </c>
      <c r="E596" s="200" t="s">
        <v>5</v>
      </c>
      <c r="F596" s="201" t="s">
        <v>942</v>
      </c>
      <c r="H596" s="202" t="s">
        <v>5</v>
      </c>
      <c r="I596" s="203"/>
      <c r="L596" s="199"/>
      <c r="M596" s="204"/>
      <c r="N596" s="205"/>
      <c r="O596" s="205"/>
      <c r="P596" s="205"/>
      <c r="Q596" s="205"/>
      <c r="R596" s="205"/>
      <c r="S596" s="205"/>
      <c r="T596" s="206"/>
      <c r="AT596" s="202" t="s">
        <v>197</v>
      </c>
      <c r="AU596" s="202" t="s">
        <v>199</v>
      </c>
      <c r="AV596" s="12" t="s">
        <v>80</v>
      </c>
      <c r="AW596" s="12" t="s">
        <v>35</v>
      </c>
      <c r="AX596" s="12" t="s">
        <v>72</v>
      </c>
      <c r="AY596" s="202" t="s">
        <v>185</v>
      </c>
    </row>
    <row r="597" spans="2:51" s="11" customFormat="1">
      <c r="B597" s="191"/>
      <c r="D597" s="187" t="s">
        <v>197</v>
      </c>
      <c r="E597" s="192" t="s">
        <v>5</v>
      </c>
      <c r="F597" s="193" t="s">
        <v>82</v>
      </c>
      <c r="H597" s="194">
        <v>2</v>
      </c>
      <c r="I597" s="195"/>
      <c r="L597" s="191"/>
      <c r="M597" s="196"/>
      <c r="N597" s="197"/>
      <c r="O597" s="197"/>
      <c r="P597" s="197"/>
      <c r="Q597" s="197"/>
      <c r="R597" s="197"/>
      <c r="S597" s="197"/>
      <c r="T597" s="198"/>
      <c r="AT597" s="192" t="s">
        <v>197</v>
      </c>
      <c r="AU597" s="192" t="s">
        <v>199</v>
      </c>
      <c r="AV597" s="11" t="s">
        <v>82</v>
      </c>
      <c r="AW597" s="11" t="s">
        <v>35</v>
      </c>
      <c r="AX597" s="11" t="s">
        <v>72</v>
      </c>
      <c r="AY597" s="192" t="s">
        <v>185</v>
      </c>
    </row>
    <row r="598" spans="2:51" s="12" customFormat="1">
      <c r="B598" s="199"/>
      <c r="D598" s="187" t="s">
        <v>197</v>
      </c>
      <c r="E598" s="200" t="s">
        <v>5</v>
      </c>
      <c r="F598" s="201" t="s">
        <v>211</v>
      </c>
      <c r="H598" s="202" t="s">
        <v>5</v>
      </c>
      <c r="I598" s="203"/>
      <c r="L598" s="199"/>
      <c r="M598" s="204"/>
      <c r="N598" s="205"/>
      <c r="O598" s="205"/>
      <c r="P598" s="205"/>
      <c r="Q598" s="205"/>
      <c r="R598" s="205"/>
      <c r="S598" s="205"/>
      <c r="T598" s="206"/>
      <c r="AT598" s="202" t="s">
        <v>197</v>
      </c>
      <c r="AU598" s="202" t="s">
        <v>199</v>
      </c>
      <c r="AV598" s="12" t="s">
        <v>80</v>
      </c>
      <c r="AW598" s="12" t="s">
        <v>35</v>
      </c>
      <c r="AX598" s="12" t="s">
        <v>72</v>
      </c>
      <c r="AY598" s="202" t="s">
        <v>185</v>
      </c>
    </row>
    <row r="599" spans="2:51" s="11" customFormat="1">
      <c r="B599" s="191"/>
      <c r="D599" s="187" t="s">
        <v>197</v>
      </c>
      <c r="E599" s="192" t="s">
        <v>5</v>
      </c>
      <c r="F599" s="193" t="s">
        <v>80</v>
      </c>
      <c r="H599" s="194">
        <v>1</v>
      </c>
      <c r="I599" s="195"/>
      <c r="L599" s="191"/>
      <c r="M599" s="196"/>
      <c r="N599" s="197"/>
      <c r="O599" s="197"/>
      <c r="P599" s="197"/>
      <c r="Q599" s="197"/>
      <c r="R599" s="197"/>
      <c r="S599" s="197"/>
      <c r="T599" s="198"/>
      <c r="AT599" s="192" t="s">
        <v>197</v>
      </c>
      <c r="AU599" s="192" t="s">
        <v>199</v>
      </c>
      <c r="AV599" s="11" t="s">
        <v>82</v>
      </c>
      <c r="AW599" s="11" t="s">
        <v>35</v>
      </c>
      <c r="AX599" s="11" t="s">
        <v>72</v>
      </c>
      <c r="AY599" s="192" t="s">
        <v>185</v>
      </c>
    </row>
    <row r="600" spans="2:51" s="12" customFormat="1">
      <c r="B600" s="199"/>
      <c r="D600" s="187" t="s">
        <v>197</v>
      </c>
      <c r="E600" s="200" t="s">
        <v>5</v>
      </c>
      <c r="F600" s="201" t="s">
        <v>215</v>
      </c>
      <c r="H600" s="202" t="s">
        <v>5</v>
      </c>
      <c r="I600" s="203"/>
      <c r="L600" s="199"/>
      <c r="M600" s="204"/>
      <c r="N600" s="205"/>
      <c r="O600" s="205"/>
      <c r="P600" s="205"/>
      <c r="Q600" s="205"/>
      <c r="R600" s="205"/>
      <c r="S600" s="205"/>
      <c r="T600" s="206"/>
      <c r="AT600" s="202" t="s">
        <v>197</v>
      </c>
      <c r="AU600" s="202" t="s">
        <v>199</v>
      </c>
      <c r="AV600" s="12" t="s">
        <v>80</v>
      </c>
      <c r="AW600" s="12" t="s">
        <v>35</v>
      </c>
      <c r="AX600" s="12" t="s">
        <v>72</v>
      </c>
      <c r="AY600" s="202" t="s">
        <v>185</v>
      </c>
    </row>
    <row r="601" spans="2:51" s="11" customFormat="1">
      <c r="B601" s="191"/>
      <c r="D601" s="187" t="s">
        <v>197</v>
      </c>
      <c r="E601" s="192" t="s">
        <v>5</v>
      </c>
      <c r="F601" s="193" t="s">
        <v>82</v>
      </c>
      <c r="H601" s="194">
        <v>2</v>
      </c>
      <c r="I601" s="195"/>
      <c r="L601" s="191"/>
      <c r="M601" s="196"/>
      <c r="N601" s="197"/>
      <c r="O601" s="197"/>
      <c r="P601" s="197"/>
      <c r="Q601" s="197"/>
      <c r="R601" s="197"/>
      <c r="S601" s="197"/>
      <c r="T601" s="198"/>
      <c r="AT601" s="192" t="s">
        <v>197</v>
      </c>
      <c r="AU601" s="192" t="s">
        <v>199</v>
      </c>
      <c r="AV601" s="11" t="s">
        <v>82</v>
      </c>
      <c r="AW601" s="11" t="s">
        <v>35</v>
      </c>
      <c r="AX601" s="11" t="s">
        <v>72</v>
      </c>
      <c r="AY601" s="192" t="s">
        <v>185</v>
      </c>
    </row>
    <row r="602" spans="2:51" s="12" customFormat="1">
      <c r="B602" s="199"/>
      <c r="D602" s="187" t="s">
        <v>197</v>
      </c>
      <c r="E602" s="200" t="s">
        <v>5</v>
      </c>
      <c r="F602" s="201" t="s">
        <v>217</v>
      </c>
      <c r="H602" s="202" t="s">
        <v>5</v>
      </c>
      <c r="I602" s="203"/>
      <c r="L602" s="199"/>
      <c r="M602" s="204"/>
      <c r="N602" s="205"/>
      <c r="O602" s="205"/>
      <c r="P602" s="205"/>
      <c r="Q602" s="205"/>
      <c r="R602" s="205"/>
      <c r="S602" s="205"/>
      <c r="T602" s="206"/>
      <c r="AT602" s="202" t="s">
        <v>197</v>
      </c>
      <c r="AU602" s="202" t="s">
        <v>199</v>
      </c>
      <c r="AV602" s="12" t="s">
        <v>80</v>
      </c>
      <c r="AW602" s="12" t="s">
        <v>35</v>
      </c>
      <c r="AX602" s="12" t="s">
        <v>72</v>
      </c>
      <c r="AY602" s="202" t="s">
        <v>185</v>
      </c>
    </row>
    <row r="603" spans="2:51" s="11" customFormat="1">
      <c r="B603" s="191"/>
      <c r="D603" s="187" t="s">
        <v>197</v>
      </c>
      <c r="E603" s="192" t="s">
        <v>5</v>
      </c>
      <c r="F603" s="193" t="s">
        <v>82</v>
      </c>
      <c r="H603" s="194">
        <v>2</v>
      </c>
      <c r="I603" s="195"/>
      <c r="L603" s="191"/>
      <c r="M603" s="196"/>
      <c r="N603" s="197"/>
      <c r="O603" s="197"/>
      <c r="P603" s="197"/>
      <c r="Q603" s="197"/>
      <c r="R603" s="197"/>
      <c r="S603" s="197"/>
      <c r="T603" s="198"/>
      <c r="AT603" s="192" t="s">
        <v>197</v>
      </c>
      <c r="AU603" s="192" t="s">
        <v>199</v>
      </c>
      <c r="AV603" s="11" t="s">
        <v>82</v>
      </c>
      <c r="AW603" s="11" t="s">
        <v>35</v>
      </c>
      <c r="AX603" s="11" t="s">
        <v>72</v>
      </c>
      <c r="AY603" s="192" t="s">
        <v>185</v>
      </c>
    </row>
    <row r="604" spans="2:51" s="12" customFormat="1">
      <c r="B604" s="199"/>
      <c r="D604" s="187" t="s">
        <v>197</v>
      </c>
      <c r="E604" s="200" t="s">
        <v>5</v>
      </c>
      <c r="F604" s="201" t="s">
        <v>943</v>
      </c>
      <c r="H604" s="202" t="s">
        <v>5</v>
      </c>
      <c r="I604" s="203"/>
      <c r="L604" s="199"/>
      <c r="M604" s="204"/>
      <c r="N604" s="205"/>
      <c r="O604" s="205"/>
      <c r="P604" s="205"/>
      <c r="Q604" s="205"/>
      <c r="R604" s="205"/>
      <c r="S604" s="205"/>
      <c r="T604" s="206"/>
      <c r="AT604" s="202" t="s">
        <v>197</v>
      </c>
      <c r="AU604" s="202" t="s">
        <v>199</v>
      </c>
      <c r="AV604" s="12" t="s">
        <v>80</v>
      </c>
      <c r="AW604" s="12" t="s">
        <v>35</v>
      </c>
      <c r="AX604" s="12" t="s">
        <v>72</v>
      </c>
      <c r="AY604" s="202" t="s">
        <v>185</v>
      </c>
    </row>
    <row r="605" spans="2:51" s="11" customFormat="1">
      <c r="B605" s="191"/>
      <c r="D605" s="187" t="s">
        <v>197</v>
      </c>
      <c r="E605" s="192" t="s">
        <v>5</v>
      </c>
      <c r="F605" s="193" t="s">
        <v>274</v>
      </c>
      <c r="H605" s="194">
        <v>5</v>
      </c>
      <c r="I605" s="195"/>
      <c r="L605" s="191"/>
      <c r="M605" s="196"/>
      <c r="N605" s="197"/>
      <c r="O605" s="197"/>
      <c r="P605" s="197"/>
      <c r="Q605" s="197"/>
      <c r="R605" s="197"/>
      <c r="S605" s="197"/>
      <c r="T605" s="198"/>
      <c r="AT605" s="192" t="s">
        <v>197</v>
      </c>
      <c r="AU605" s="192" t="s">
        <v>199</v>
      </c>
      <c r="AV605" s="11" t="s">
        <v>82</v>
      </c>
      <c r="AW605" s="11" t="s">
        <v>35</v>
      </c>
      <c r="AX605" s="11" t="s">
        <v>72</v>
      </c>
      <c r="AY605" s="192" t="s">
        <v>185</v>
      </c>
    </row>
    <row r="606" spans="2:51" s="12" customFormat="1">
      <c r="B606" s="199"/>
      <c r="D606" s="187" t="s">
        <v>197</v>
      </c>
      <c r="E606" s="200" t="s">
        <v>5</v>
      </c>
      <c r="F606" s="201" t="s">
        <v>955</v>
      </c>
      <c r="H606" s="202" t="s">
        <v>5</v>
      </c>
      <c r="I606" s="203"/>
      <c r="L606" s="199"/>
      <c r="M606" s="204"/>
      <c r="N606" s="205"/>
      <c r="O606" s="205"/>
      <c r="P606" s="205"/>
      <c r="Q606" s="205"/>
      <c r="R606" s="205"/>
      <c r="S606" s="205"/>
      <c r="T606" s="206"/>
      <c r="AT606" s="202" t="s">
        <v>197</v>
      </c>
      <c r="AU606" s="202" t="s">
        <v>199</v>
      </c>
      <c r="AV606" s="12" t="s">
        <v>80</v>
      </c>
      <c r="AW606" s="12" t="s">
        <v>35</v>
      </c>
      <c r="AX606" s="12" t="s">
        <v>72</v>
      </c>
      <c r="AY606" s="202" t="s">
        <v>185</v>
      </c>
    </row>
    <row r="607" spans="2:51" s="11" customFormat="1">
      <c r="B607" s="191"/>
      <c r="D607" s="187" t="s">
        <v>197</v>
      </c>
      <c r="E607" s="192" t="s">
        <v>5</v>
      </c>
      <c r="F607" s="193" t="s">
        <v>80</v>
      </c>
      <c r="H607" s="194">
        <v>1</v>
      </c>
      <c r="I607" s="195"/>
      <c r="L607" s="191"/>
      <c r="M607" s="196"/>
      <c r="N607" s="197"/>
      <c r="O607" s="197"/>
      <c r="P607" s="197"/>
      <c r="Q607" s="197"/>
      <c r="R607" s="197"/>
      <c r="S607" s="197"/>
      <c r="T607" s="198"/>
      <c r="AT607" s="192" t="s">
        <v>197</v>
      </c>
      <c r="AU607" s="192" t="s">
        <v>199</v>
      </c>
      <c r="AV607" s="11" t="s">
        <v>82</v>
      </c>
      <c r="AW607" s="11" t="s">
        <v>35</v>
      </c>
      <c r="AX607" s="11" t="s">
        <v>72</v>
      </c>
      <c r="AY607" s="192" t="s">
        <v>185</v>
      </c>
    </row>
    <row r="608" spans="2:51" s="13" customFormat="1">
      <c r="B608" s="207"/>
      <c r="D608" s="208" t="s">
        <v>197</v>
      </c>
      <c r="E608" s="209" t="s">
        <v>5</v>
      </c>
      <c r="F608" s="210" t="s">
        <v>222</v>
      </c>
      <c r="H608" s="211">
        <v>18</v>
      </c>
      <c r="I608" s="212"/>
      <c r="L608" s="207"/>
      <c r="M608" s="213"/>
      <c r="N608" s="214"/>
      <c r="O608" s="214"/>
      <c r="P608" s="214"/>
      <c r="Q608" s="214"/>
      <c r="R608" s="214"/>
      <c r="S608" s="214"/>
      <c r="T608" s="215"/>
      <c r="AT608" s="216" t="s">
        <v>197</v>
      </c>
      <c r="AU608" s="216" t="s">
        <v>199</v>
      </c>
      <c r="AV608" s="13" t="s">
        <v>193</v>
      </c>
      <c r="AW608" s="13" t="s">
        <v>35</v>
      </c>
      <c r="AX608" s="13" t="s">
        <v>80</v>
      </c>
      <c r="AY608" s="216" t="s">
        <v>185</v>
      </c>
    </row>
    <row r="609" spans="2:65" s="1" customFormat="1" ht="22.5" customHeight="1">
      <c r="B609" s="174"/>
      <c r="C609" s="175" t="s">
        <v>956</v>
      </c>
      <c r="D609" s="175" t="s">
        <v>188</v>
      </c>
      <c r="E609" s="176" t="s">
        <v>957</v>
      </c>
      <c r="F609" s="177" t="s">
        <v>958</v>
      </c>
      <c r="G609" s="178" t="s">
        <v>947</v>
      </c>
      <c r="H609" s="179">
        <v>1</v>
      </c>
      <c r="I609" s="180"/>
      <c r="J609" s="181">
        <f>ROUND(I609*H609,2)</f>
        <v>0</v>
      </c>
      <c r="K609" s="177" t="s">
        <v>192</v>
      </c>
      <c r="L609" s="41"/>
      <c r="M609" s="182" t="s">
        <v>5</v>
      </c>
      <c r="N609" s="183" t="s">
        <v>43</v>
      </c>
      <c r="O609" s="42"/>
      <c r="P609" s="184">
        <f>O609*H609</f>
        <v>0</v>
      </c>
      <c r="Q609" s="184">
        <v>0</v>
      </c>
      <c r="R609" s="184">
        <f>Q609*H609</f>
        <v>0</v>
      </c>
      <c r="S609" s="184">
        <v>8.7999999999999995E-2</v>
      </c>
      <c r="T609" s="185">
        <f>S609*H609</f>
        <v>8.7999999999999995E-2</v>
      </c>
      <c r="AR609" s="24" t="s">
        <v>193</v>
      </c>
      <c r="AT609" s="24" t="s">
        <v>188</v>
      </c>
      <c r="AU609" s="24" t="s">
        <v>199</v>
      </c>
      <c r="AY609" s="24" t="s">
        <v>185</v>
      </c>
      <c r="BE609" s="186">
        <f>IF(N609="základní",J609,0)</f>
        <v>0</v>
      </c>
      <c r="BF609" s="186">
        <f>IF(N609="snížená",J609,0)</f>
        <v>0</v>
      </c>
      <c r="BG609" s="186">
        <f>IF(N609="zákl. přenesená",J609,0)</f>
        <v>0</v>
      </c>
      <c r="BH609" s="186">
        <f>IF(N609="sníž. přenesená",J609,0)</f>
        <v>0</v>
      </c>
      <c r="BI609" s="186">
        <f>IF(N609="nulová",J609,0)</f>
        <v>0</v>
      </c>
      <c r="BJ609" s="24" t="s">
        <v>80</v>
      </c>
      <c r="BK609" s="186">
        <f>ROUND(I609*H609,2)</f>
        <v>0</v>
      </c>
      <c r="BL609" s="24" t="s">
        <v>193</v>
      </c>
      <c r="BM609" s="24" t="s">
        <v>959</v>
      </c>
    </row>
    <row r="610" spans="2:65" s="1" customFormat="1" ht="22.5" customHeight="1">
      <c r="B610" s="174"/>
      <c r="C610" s="175" t="s">
        <v>960</v>
      </c>
      <c r="D610" s="175" t="s">
        <v>188</v>
      </c>
      <c r="E610" s="176" t="s">
        <v>961</v>
      </c>
      <c r="F610" s="177" t="s">
        <v>962</v>
      </c>
      <c r="G610" s="178" t="s">
        <v>947</v>
      </c>
      <c r="H610" s="179">
        <v>1</v>
      </c>
      <c r="I610" s="180"/>
      <c r="J610" s="181">
        <f>ROUND(I610*H610,2)</f>
        <v>0</v>
      </c>
      <c r="K610" s="177" t="s">
        <v>192</v>
      </c>
      <c r="L610" s="41"/>
      <c r="M610" s="182" t="s">
        <v>5</v>
      </c>
      <c r="N610" s="183" t="s">
        <v>43</v>
      </c>
      <c r="O610" s="42"/>
      <c r="P610" s="184">
        <f>O610*H610</f>
        <v>0</v>
      </c>
      <c r="Q610" s="184">
        <v>0</v>
      </c>
      <c r="R610" s="184">
        <f>Q610*H610</f>
        <v>0</v>
      </c>
      <c r="S610" s="184">
        <v>2.4500000000000001E-2</v>
      </c>
      <c r="T610" s="185">
        <f>S610*H610</f>
        <v>2.4500000000000001E-2</v>
      </c>
      <c r="AR610" s="24" t="s">
        <v>193</v>
      </c>
      <c r="AT610" s="24" t="s">
        <v>188</v>
      </c>
      <c r="AU610" s="24" t="s">
        <v>199</v>
      </c>
      <c r="AY610" s="24" t="s">
        <v>185</v>
      </c>
      <c r="BE610" s="186">
        <f>IF(N610="základní",J610,0)</f>
        <v>0</v>
      </c>
      <c r="BF610" s="186">
        <f>IF(N610="snížená",J610,0)</f>
        <v>0</v>
      </c>
      <c r="BG610" s="186">
        <f>IF(N610="zákl. přenesená",J610,0)</f>
        <v>0</v>
      </c>
      <c r="BH610" s="186">
        <f>IF(N610="sníž. přenesená",J610,0)</f>
        <v>0</v>
      </c>
      <c r="BI610" s="186">
        <f>IF(N610="nulová",J610,0)</f>
        <v>0</v>
      </c>
      <c r="BJ610" s="24" t="s">
        <v>80</v>
      </c>
      <c r="BK610" s="186">
        <f>ROUND(I610*H610,2)</f>
        <v>0</v>
      </c>
      <c r="BL610" s="24" t="s">
        <v>193</v>
      </c>
      <c r="BM610" s="24" t="s">
        <v>963</v>
      </c>
    </row>
    <row r="611" spans="2:65" s="1" customFormat="1" ht="22.5" customHeight="1">
      <c r="B611" s="174"/>
      <c r="C611" s="175" t="s">
        <v>964</v>
      </c>
      <c r="D611" s="175" t="s">
        <v>188</v>
      </c>
      <c r="E611" s="176" t="s">
        <v>965</v>
      </c>
      <c r="F611" s="177" t="s">
        <v>966</v>
      </c>
      <c r="G611" s="178" t="s">
        <v>947</v>
      </c>
      <c r="H611" s="179">
        <v>19</v>
      </c>
      <c r="I611" s="180"/>
      <c r="J611" s="181">
        <f>ROUND(I611*H611,2)</f>
        <v>0</v>
      </c>
      <c r="K611" s="177" t="s">
        <v>192</v>
      </c>
      <c r="L611" s="41"/>
      <c r="M611" s="182" t="s">
        <v>5</v>
      </c>
      <c r="N611" s="183" t="s">
        <v>43</v>
      </c>
      <c r="O611" s="42"/>
      <c r="P611" s="184">
        <f>O611*H611</f>
        <v>0</v>
      </c>
      <c r="Q611" s="184">
        <v>0</v>
      </c>
      <c r="R611" s="184">
        <f>Q611*H611</f>
        <v>0</v>
      </c>
      <c r="S611" s="184">
        <v>1.56E-3</v>
      </c>
      <c r="T611" s="185">
        <f>S611*H611</f>
        <v>2.964E-2</v>
      </c>
      <c r="AR611" s="24" t="s">
        <v>193</v>
      </c>
      <c r="AT611" s="24" t="s">
        <v>188</v>
      </c>
      <c r="AU611" s="24" t="s">
        <v>199</v>
      </c>
      <c r="AY611" s="24" t="s">
        <v>185</v>
      </c>
      <c r="BE611" s="186">
        <f>IF(N611="základní",J611,0)</f>
        <v>0</v>
      </c>
      <c r="BF611" s="186">
        <f>IF(N611="snížená",J611,0)</f>
        <v>0</v>
      </c>
      <c r="BG611" s="186">
        <f>IF(N611="zákl. přenesená",J611,0)</f>
        <v>0</v>
      </c>
      <c r="BH611" s="186">
        <f>IF(N611="sníž. přenesená",J611,0)</f>
        <v>0</v>
      </c>
      <c r="BI611" s="186">
        <f>IF(N611="nulová",J611,0)</f>
        <v>0</v>
      </c>
      <c r="BJ611" s="24" t="s">
        <v>80</v>
      </c>
      <c r="BK611" s="186">
        <f>ROUND(I611*H611,2)</f>
        <v>0</v>
      </c>
      <c r="BL611" s="24" t="s">
        <v>193</v>
      </c>
      <c r="BM611" s="24" t="s">
        <v>967</v>
      </c>
    </row>
    <row r="612" spans="2:65" s="12" customFormat="1">
      <c r="B612" s="199"/>
      <c r="D612" s="187" t="s">
        <v>197</v>
      </c>
      <c r="E612" s="200" t="s">
        <v>5</v>
      </c>
      <c r="F612" s="201" t="s">
        <v>949</v>
      </c>
      <c r="H612" s="202" t="s">
        <v>5</v>
      </c>
      <c r="I612" s="203"/>
      <c r="L612" s="199"/>
      <c r="M612" s="204"/>
      <c r="N612" s="205"/>
      <c r="O612" s="205"/>
      <c r="P612" s="205"/>
      <c r="Q612" s="205"/>
      <c r="R612" s="205"/>
      <c r="S612" s="205"/>
      <c r="T612" s="206"/>
      <c r="AT612" s="202" t="s">
        <v>197</v>
      </c>
      <c r="AU612" s="202" t="s">
        <v>199</v>
      </c>
      <c r="AV612" s="12" t="s">
        <v>80</v>
      </c>
      <c r="AW612" s="12" t="s">
        <v>35</v>
      </c>
      <c r="AX612" s="12" t="s">
        <v>72</v>
      </c>
      <c r="AY612" s="202" t="s">
        <v>185</v>
      </c>
    </row>
    <row r="613" spans="2:65" s="11" customFormat="1">
      <c r="B613" s="191"/>
      <c r="D613" s="187" t="s">
        <v>197</v>
      </c>
      <c r="E613" s="192" t="s">
        <v>5</v>
      </c>
      <c r="F613" s="193" t="s">
        <v>193</v>
      </c>
      <c r="H613" s="194">
        <v>4</v>
      </c>
      <c r="I613" s="195"/>
      <c r="L613" s="191"/>
      <c r="M613" s="196"/>
      <c r="N613" s="197"/>
      <c r="O613" s="197"/>
      <c r="P613" s="197"/>
      <c r="Q613" s="197"/>
      <c r="R613" s="197"/>
      <c r="S613" s="197"/>
      <c r="T613" s="198"/>
      <c r="AT613" s="192" t="s">
        <v>197</v>
      </c>
      <c r="AU613" s="192" t="s">
        <v>199</v>
      </c>
      <c r="AV613" s="11" t="s">
        <v>82</v>
      </c>
      <c r="AW613" s="11" t="s">
        <v>35</v>
      </c>
      <c r="AX613" s="11" t="s">
        <v>72</v>
      </c>
      <c r="AY613" s="192" t="s">
        <v>185</v>
      </c>
    </row>
    <row r="614" spans="2:65" s="12" customFormat="1">
      <c r="B614" s="199"/>
      <c r="D614" s="187" t="s">
        <v>197</v>
      </c>
      <c r="E614" s="200" t="s">
        <v>5</v>
      </c>
      <c r="F614" s="201" t="s">
        <v>954</v>
      </c>
      <c r="H614" s="202" t="s">
        <v>5</v>
      </c>
      <c r="I614" s="203"/>
      <c r="L614" s="199"/>
      <c r="M614" s="204"/>
      <c r="N614" s="205"/>
      <c r="O614" s="205"/>
      <c r="P614" s="205"/>
      <c r="Q614" s="205"/>
      <c r="R614" s="205"/>
      <c r="S614" s="205"/>
      <c r="T614" s="206"/>
      <c r="AT614" s="202" t="s">
        <v>197</v>
      </c>
      <c r="AU614" s="202" t="s">
        <v>199</v>
      </c>
      <c r="AV614" s="12" t="s">
        <v>80</v>
      </c>
      <c r="AW614" s="12" t="s">
        <v>35</v>
      </c>
      <c r="AX614" s="12" t="s">
        <v>72</v>
      </c>
      <c r="AY614" s="202" t="s">
        <v>185</v>
      </c>
    </row>
    <row r="615" spans="2:65" s="11" customFormat="1">
      <c r="B615" s="191"/>
      <c r="D615" s="187" t="s">
        <v>197</v>
      </c>
      <c r="E615" s="192" t="s">
        <v>5</v>
      </c>
      <c r="F615" s="193" t="s">
        <v>80</v>
      </c>
      <c r="H615" s="194">
        <v>1</v>
      </c>
      <c r="I615" s="195"/>
      <c r="L615" s="191"/>
      <c r="M615" s="196"/>
      <c r="N615" s="197"/>
      <c r="O615" s="197"/>
      <c r="P615" s="197"/>
      <c r="Q615" s="197"/>
      <c r="R615" s="197"/>
      <c r="S615" s="197"/>
      <c r="T615" s="198"/>
      <c r="AT615" s="192" t="s">
        <v>197</v>
      </c>
      <c r="AU615" s="192" t="s">
        <v>199</v>
      </c>
      <c r="AV615" s="11" t="s">
        <v>82</v>
      </c>
      <c r="AW615" s="11" t="s">
        <v>35</v>
      </c>
      <c r="AX615" s="11" t="s">
        <v>72</v>
      </c>
      <c r="AY615" s="192" t="s">
        <v>185</v>
      </c>
    </row>
    <row r="616" spans="2:65" s="12" customFormat="1">
      <c r="B616" s="199"/>
      <c r="D616" s="187" t="s">
        <v>197</v>
      </c>
      <c r="E616" s="200" t="s">
        <v>5</v>
      </c>
      <c r="F616" s="201" t="s">
        <v>942</v>
      </c>
      <c r="H616" s="202" t="s">
        <v>5</v>
      </c>
      <c r="I616" s="203"/>
      <c r="L616" s="199"/>
      <c r="M616" s="204"/>
      <c r="N616" s="205"/>
      <c r="O616" s="205"/>
      <c r="P616" s="205"/>
      <c r="Q616" s="205"/>
      <c r="R616" s="205"/>
      <c r="S616" s="205"/>
      <c r="T616" s="206"/>
      <c r="AT616" s="202" t="s">
        <v>197</v>
      </c>
      <c r="AU616" s="202" t="s">
        <v>199</v>
      </c>
      <c r="AV616" s="12" t="s">
        <v>80</v>
      </c>
      <c r="AW616" s="12" t="s">
        <v>35</v>
      </c>
      <c r="AX616" s="12" t="s">
        <v>72</v>
      </c>
      <c r="AY616" s="202" t="s">
        <v>185</v>
      </c>
    </row>
    <row r="617" spans="2:65" s="11" customFormat="1">
      <c r="B617" s="191"/>
      <c r="D617" s="187" t="s">
        <v>197</v>
      </c>
      <c r="E617" s="192" t="s">
        <v>5</v>
      </c>
      <c r="F617" s="193" t="s">
        <v>82</v>
      </c>
      <c r="H617" s="194">
        <v>2</v>
      </c>
      <c r="I617" s="195"/>
      <c r="L617" s="191"/>
      <c r="M617" s="196"/>
      <c r="N617" s="197"/>
      <c r="O617" s="197"/>
      <c r="P617" s="197"/>
      <c r="Q617" s="197"/>
      <c r="R617" s="197"/>
      <c r="S617" s="197"/>
      <c r="T617" s="198"/>
      <c r="AT617" s="192" t="s">
        <v>197</v>
      </c>
      <c r="AU617" s="192" t="s">
        <v>199</v>
      </c>
      <c r="AV617" s="11" t="s">
        <v>82</v>
      </c>
      <c r="AW617" s="11" t="s">
        <v>35</v>
      </c>
      <c r="AX617" s="11" t="s">
        <v>72</v>
      </c>
      <c r="AY617" s="192" t="s">
        <v>185</v>
      </c>
    </row>
    <row r="618" spans="2:65" s="12" customFormat="1">
      <c r="B618" s="199"/>
      <c r="D618" s="187" t="s">
        <v>197</v>
      </c>
      <c r="E618" s="200" t="s">
        <v>5</v>
      </c>
      <c r="F618" s="201" t="s">
        <v>211</v>
      </c>
      <c r="H618" s="202" t="s">
        <v>5</v>
      </c>
      <c r="I618" s="203"/>
      <c r="L618" s="199"/>
      <c r="M618" s="204"/>
      <c r="N618" s="205"/>
      <c r="O618" s="205"/>
      <c r="P618" s="205"/>
      <c r="Q618" s="205"/>
      <c r="R618" s="205"/>
      <c r="S618" s="205"/>
      <c r="T618" s="206"/>
      <c r="AT618" s="202" t="s">
        <v>197</v>
      </c>
      <c r="AU618" s="202" t="s">
        <v>199</v>
      </c>
      <c r="AV618" s="12" t="s">
        <v>80</v>
      </c>
      <c r="AW618" s="12" t="s">
        <v>35</v>
      </c>
      <c r="AX618" s="12" t="s">
        <v>72</v>
      </c>
      <c r="AY618" s="202" t="s">
        <v>185</v>
      </c>
    </row>
    <row r="619" spans="2:65" s="11" customFormat="1">
      <c r="B619" s="191"/>
      <c r="D619" s="187" t="s">
        <v>197</v>
      </c>
      <c r="E619" s="192" t="s">
        <v>5</v>
      </c>
      <c r="F619" s="193" t="s">
        <v>80</v>
      </c>
      <c r="H619" s="194">
        <v>1</v>
      </c>
      <c r="I619" s="195"/>
      <c r="L619" s="191"/>
      <c r="M619" s="196"/>
      <c r="N619" s="197"/>
      <c r="O619" s="197"/>
      <c r="P619" s="197"/>
      <c r="Q619" s="197"/>
      <c r="R619" s="197"/>
      <c r="S619" s="197"/>
      <c r="T619" s="198"/>
      <c r="AT619" s="192" t="s">
        <v>197</v>
      </c>
      <c r="AU619" s="192" t="s">
        <v>199</v>
      </c>
      <c r="AV619" s="11" t="s">
        <v>82</v>
      </c>
      <c r="AW619" s="11" t="s">
        <v>35</v>
      </c>
      <c r="AX619" s="11" t="s">
        <v>72</v>
      </c>
      <c r="AY619" s="192" t="s">
        <v>185</v>
      </c>
    </row>
    <row r="620" spans="2:65" s="12" customFormat="1">
      <c r="B620" s="199"/>
      <c r="D620" s="187" t="s">
        <v>197</v>
      </c>
      <c r="E620" s="200" t="s">
        <v>5</v>
      </c>
      <c r="F620" s="201" t="s">
        <v>215</v>
      </c>
      <c r="H620" s="202" t="s">
        <v>5</v>
      </c>
      <c r="I620" s="203"/>
      <c r="L620" s="199"/>
      <c r="M620" s="204"/>
      <c r="N620" s="205"/>
      <c r="O620" s="205"/>
      <c r="P620" s="205"/>
      <c r="Q620" s="205"/>
      <c r="R620" s="205"/>
      <c r="S620" s="205"/>
      <c r="T620" s="206"/>
      <c r="AT620" s="202" t="s">
        <v>197</v>
      </c>
      <c r="AU620" s="202" t="s">
        <v>199</v>
      </c>
      <c r="AV620" s="12" t="s">
        <v>80</v>
      </c>
      <c r="AW620" s="12" t="s">
        <v>35</v>
      </c>
      <c r="AX620" s="12" t="s">
        <v>72</v>
      </c>
      <c r="AY620" s="202" t="s">
        <v>185</v>
      </c>
    </row>
    <row r="621" spans="2:65" s="11" customFormat="1">
      <c r="B621" s="191"/>
      <c r="D621" s="187" t="s">
        <v>197</v>
      </c>
      <c r="E621" s="192" t="s">
        <v>5</v>
      </c>
      <c r="F621" s="193" t="s">
        <v>82</v>
      </c>
      <c r="H621" s="194">
        <v>2</v>
      </c>
      <c r="I621" s="195"/>
      <c r="L621" s="191"/>
      <c r="M621" s="196"/>
      <c r="N621" s="197"/>
      <c r="O621" s="197"/>
      <c r="P621" s="197"/>
      <c r="Q621" s="197"/>
      <c r="R621" s="197"/>
      <c r="S621" s="197"/>
      <c r="T621" s="198"/>
      <c r="AT621" s="192" t="s">
        <v>197</v>
      </c>
      <c r="AU621" s="192" t="s">
        <v>199</v>
      </c>
      <c r="AV621" s="11" t="s">
        <v>82</v>
      </c>
      <c r="AW621" s="11" t="s">
        <v>35</v>
      </c>
      <c r="AX621" s="11" t="s">
        <v>72</v>
      </c>
      <c r="AY621" s="192" t="s">
        <v>185</v>
      </c>
    </row>
    <row r="622" spans="2:65" s="12" customFormat="1">
      <c r="B622" s="199"/>
      <c r="D622" s="187" t="s">
        <v>197</v>
      </c>
      <c r="E622" s="200" t="s">
        <v>5</v>
      </c>
      <c r="F622" s="201" t="s">
        <v>943</v>
      </c>
      <c r="H622" s="202" t="s">
        <v>5</v>
      </c>
      <c r="I622" s="203"/>
      <c r="L622" s="199"/>
      <c r="M622" s="204"/>
      <c r="N622" s="205"/>
      <c r="O622" s="205"/>
      <c r="P622" s="205"/>
      <c r="Q622" s="205"/>
      <c r="R622" s="205"/>
      <c r="S622" s="205"/>
      <c r="T622" s="206"/>
      <c r="AT622" s="202" t="s">
        <v>197</v>
      </c>
      <c r="AU622" s="202" t="s">
        <v>199</v>
      </c>
      <c r="AV622" s="12" t="s">
        <v>80</v>
      </c>
      <c r="AW622" s="12" t="s">
        <v>35</v>
      </c>
      <c r="AX622" s="12" t="s">
        <v>72</v>
      </c>
      <c r="AY622" s="202" t="s">
        <v>185</v>
      </c>
    </row>
    <row r="623" spans="2:65" s="11" customFormat="1">
      <c r="B623" s="191"/>
      <c r="D623" s="187" t="s">
        <v>197</v>
      </c>
      <c r="E623" s="192" t="s">
        <v>5</v>
      </c>
      <c r="F623" s="193" t="s">
        <v>274</v>
      </c>
      <c r="H623" s="194">
        <v>5</v>
      </c>
      <c r="I623" s="195"/>
      <c r="L623" s="191"/>
      <c r="M623" s="196"/>
      <c r="N623" s="197"/>
      <c r="O623" s="197"/>
      <c r="P623" s="197"/>
      <c r="Q623" s="197"/>
      <c r="R623" s="197"/>
      <c r="S623" s="197"/>
      <c r="T623" s="198"/>
      <c r="AT623" s="192" t="s">
        <v>197</v>
      </c>
      <c r="AU623" s="192" t="s">
        <v>199</v>
      </c>
      <c r="AV623" s="11" t="s">
        <v>82</v>
      </c>
      <c r="AW623" s="11" t="s">
        <v>35</v>
      </c>
      <c r="AX623" s="11" t="s">
        <v>72</v>
      </c>
      <c r="AY623" s="192" t="s">
        <v>185</v>
      </c>
    </row>
    <row r="624" spans="2:65" s="12" customFormat="1">
      <c r="B624" s="199"/>
      <c r="D624" s="187" t="s">
        <v>197</v>
      </c>
      <c r="E624" s="200" t="s">
        <v>5</v>
      </c>
      <c r="F624" s="201" t="s">
        <v>968</v>
      </c>
      <c r="H624" s="202" t="s">
        <v>5</v>
      </c>
      <c r="I624" s="203"/>
      <c r="L624" s="199"/>
      <c r="M624" s="204"/>
      <c r="N624" s="205"/>
      <c r="O624" s="205"/>
      <c r="P624" s="205"/>
      <c r="Q624" s="205"/>
      <c r="R624" s="205"/>
      <c r="S624" s="205"/>
      <c r="T624" s="206"/>
      <c r="AT624" s="202" t="s">
        <v>197</v>
      </c>
      <c r="AU624" s="202" t="s">
        <v>199</v>
      </c>
      <c r="AV624" s="12" t="s">
        <v>80</v>
      </c>
      <c r="AW624" s="12" t="s">
        <v>35</v>
      </c>
      <c r="AX624" s="12" t="s">
        <v>72</v>
      </c>
      <c r="AY624" s="202" t="s">
        <v>185</v>
      </c>
    </row>
    <row r="625" spans="2:65" s="11" customFormat="1">
      <c r="B625" s="191"/>
      <c r="D625" s="187" t="s">
        <v>197</v>
      </c>
      <c r="E625" s="192" t="s">
        <v>5</v>
      </c>
      <c r="F625" s="193" t="s">
        <v>82</v>
      </c>
      <c r="H625" s="194">
        <v>2</v>
      </c>
      <c r="I625" s="195"/>
      <c r="L625" s="191"/>
      <c r="M625" s="196"/>
      <c r="N625" s="197"/>
      <c r="O625" s="197"/>
      <c r="P625" s="197"/>
      <c r="Q625" s="197"/>
      <c r="R625" s="197"/>
      <c r="S625" s="197"/>
      <c r="T625" s="198"/>
      <c r="AT625" s="192" t="s">
        <v>197</v>
      </c>
      <c r="AU625" s="192" t="s">
        <v>199</v>
      </c>
      <c r="AV625" s="11" t="s">
        <v>82</v>
      </c>
      <c r="AW625" s="11" t="s">
        <v>35</v>
      </c>
      <c r="AX625" s="11" t="s">
        <v>72</v>
      </c>
      <c r="AY625" s="192" t="s">
        <v>185</v>
      </c>
    </row>
    <row r="626" spans="2:65" s="12" customFormat="1">
      <c r="B626" s="199"/>
      <c r="D626" s="187" t="s">
        <v>197</v>
      </c>
      <c r="E626" s="200" t="s">
        <v>5</v>
      </c>
      <c r="F626" s="201" t="s">
        <v>969</v>
      </c>
      <c r="H626" s="202" t="s">
        <v>5</v>
      </c>
      <c r="I626" s="203"/>
      <c r="L626" s="199"/>
      <c r="M626" s="204"/>
      <c r="N626" s="205"/>
      <c r="O626" s="205"/>
      <c r="P626" s="205"/>
      <c r="Q626" s="205"/>
      <c r="R626" s="205"/>
      <c r="S626" s="205"/>
      <c r="T626" s="206"/>
      <c r="AT626" s="202" t="s">
        <v>197</v>
      </c>
      <c r="AU626" s="202" t="s">
        <v>199</v>
      </c>
      <c r="AV626" s="12" t="s">
        <v>80</v>
      </c>
      <c r="AW626" s="12" t="s">
        <v>35</v>
      </c>
      <c r="AX626" s="12" t="s">
        <v>72</v>
      </c>
      <c r="AY626" s="202" t="s">
        <v>185</v>
      </c>
    </row>
    <row r="627" spans="2:65" s="11" customFormat="1">
      <c r="B627" s="191"/>
      <c r="D627" s="187" t="s">
        <v>197</v>
      </c>
      <c r="E627" s="192" t="s">
        <v>5</v>
      </c>
      <c r="F627" s="193" t="s">
        <v>80</v>
      </c>
      <c r="H627" s="194">
        <v>1</v>
      </c>
      <c r="I627" s="195"/>
      <c r="L627" s="191"/>
      <c r="M627" s="196"/>
      <c r="N627" s="197"/>
      <c r="O627" s="197"/>
      <c r="P627" s="197"/>
      <c r="Q627" s="197"/>
      <c r="R627" s="197"/>
      <c r="S627" s="197"/>
      <c r="T627" s="198"/>
      <c r="AT627" s="192" t="s">
        <v>197</v>
      </c>
      <c r="AU627" s="192" t="s">
        <v>199</v>
      </c>
      <c r="AV627" s="11" t="s">
        <v>82</v>
      </c>
      <c r="AW627" s="11" t="s">
        <v>35</v>
      </c>
      <c r="AX627" s="11" t="s">
        <v>72</v>
      </c>
      <c r="AY627" s="192" t="s">
        <v>185</v>
      </c>
    </row>
    <row r="628" spans="2:65" s="12" customFormat="1">
      <c r="B628" s="199"/>
      <c r="D628" s="187" t="s">
        <v>197</v>
      </c>
      <c r="E628" s="200" t="s">
        <v>5</v>
      </c>
      <c r="F628" s="201" t="s">
        <v>955</v>
      </c>
      <c r="H628" s="202" t="s">
        <v>5</v>
      </c>
      <c r="I628" s="203"/>
      <c r="L628" s="199"/>
      <c r="M628" s="204"/>
      <c r="N628" s="205"/>
      <c r="O628" s="205"/>
      <c r="P628" s="205"/>
      <c r="Q628" s="205"/>
      <c r="R628" s="205"/>
      <c r="S628" s="205"/>
      <c r="T628" s="206"/>
      <c r="AT628" s="202" t="s">
        <v>197</v>
      </c>
      <c r="AU628" s="202" t="s">
        <v>199</v>
      </c>
      <c r="AV628" s="12" t="s">
        <v>80</v>
      </c>
      <c r="AW628" s="12" t="s">
        <v>35</v>
      </c>
      <c r="AX628" s="12" t="s">
        <v>72</v>
      </c>
      <c r="AY628" s="202" t="s">
        <v>185</v>
      </c>
    </row>
    <row r="629" spans="2:65" s="11" customFormat="1">
      <c r="B629" s="191"/>
      <c r="D629" s="187" t="s">
        <v>197</v>
      </c>
      <c r="E629" s="192" t="s">
        <v>5</v>
      </c>
      <c r="F629" s="193" t="s">
        <v>80</v>
      </c>
      <c r="H629" s="194">
        <v>1</v>
      </c>
      <c r="I629" s="195"/>
      <c r="L629" s="191"/>
      <c r="M629" s="196"/>
      <c r="N629" s="197"/>
      <c r="O629" s="197"/>
      <c r="P629" s="197"/>
      <c r="Q629" s="197"/>
      <c r="R629" s="197"/>
      <c r="S629" s="197"/>
      <c r="T629" s="198"/>
      <c r="AT629" s="192" t="s">
        <v>197</v>
      </c>
      <c r="AU629" s="192" t="s">
        <v>199</v>
      </c>
      <c r="AV629" s="11" t="s">
        <v>82</v>
      </c>
      <c r="AW629" s="11" t="s">
        <v>35</v>
      </c>
      <c r="AX629" s="11" t="s">
        <v>72</v>
      </c>
      <c r="AY629" s="192" t="s">
        <v>185</v>
      </c>
    </row>
    <row r="630" spans="2:65" s="13" customFormat="1">
      <c r="B630" s="207"/>
      <c r="D630" s="208" t="s">
        <v>197</v>
      </c>
      <c r="E630" s="209" t="s">
        <v>5</v>
      </c>
      <c r="F630" s="210" t="s">
        <v>222</v>
      </c>
      <c r="H630" s="211">
        <v>19</v>
      </c>
      <c r="I630" s="212"/>
      <c r="L630" s="207"/>
      <c r="M630" s="213"/>
      <c r="N630" s="214"/>
      <c r="O630" s="214"/>
      <c r="P630" s="214"/>
      <c r="Q630" s="214"/>
      <c r="R630" s="214"/>
      <c r="S630" s="214"/>
      <c r="T630" s="215"/>
      <c r="AT630" s="216" t="s">
        <v>197</v>
      </c>
      <c r="AU630" s="216" t="s">
        <v>199</v>
      </c>
      <c r="AV630" s="13" t="s">
        <v>193</v>
      </c>
      <c r="AW630" s="13" t="s">
        <v>35</v>
      </c>
      <c r="AX630" s="13" t="s">
        <v>80</v>
      </c>
      <c r="AY630" s="216" t="s">
        <v>185</v>
      </c>
    </row>
    <row r="631" spans="2:65" s="1" customFormat="1" ht="31.5" customHeight="1">
      <c r="B631" s="174"/>
      <c r="C631" s="175" t="s">
        <v>970</v>
      </c>
      <c r="D631" s="175" t="s">
        <v>188</v>
      </c>
      <c r="E631" s="176" t="s">
        <v>971</v>
      </c>
      <c r="F631" s="177" t="s">
        <v>972</v>
      </c>
      <c r="G631" s="178" t="s">
        <v>254</v>
      </c>
      <c r="H631" s="179">
        <v>5</v>
      </c>
      <c r="I631" s="180"/>
      <c r="J631" s="181">
        <f>ROUND(I631*H631,2)</f>
        <v>0</v>
      </c>
      <c r="K631" s="177" t="s">
        <v>192</v>
      </c>
      <c r="L631" s="41"/>
      <c r="M631" s="182" t="s">
        <v>5</v>
      </c>
      <c r="N631" s="183" t="s">
        <v>43</v>
      </c>
      <c r="O631" s="42"/>
      <c r="P631" s="184">
        <f>O631*H631</f>
        <v>0</v>
      </c>
      <c r="Q631" s="184">
        <v>0</v>
      </c>
      <c r="R631" s="184">
        <f>Q631*H631</f>
        <v>0</v>
      </c>
      <c r="S631" s="184">
        <v>5.1999999999999995E-4</v>
      </c>
      <c r="T631" s="185">
        <f>S631*H631</f>
        <v>2.5999999999999999E-3</v>
      </c>
      <c r="AR631" s="24" t="s">
        <v>193</v>
      </c>
      <c r="AT631" s="24" t="s">
        <v>188</v>
      </c>
      <c r="AU631" s="24" t="s">
        <v>199</v>
      </c>
      <c r="AY631" s="24" t="s">
        <v>185</v>
      </c>
      <c r="BE631" s="186">
        <f>IF(N631="základní",J631,0)</f>
        <v>0</v>
      </c>
      <c r="BF631" s="186">
        <f>IF(N631="snížená",J631,0)</f>
        <v>0</v>
      </c>
      <c r="BG631" s="186">
        <f>IF(N631="zákl. přenesená",J631,0)</f>
        <v>0</v>
      </c>
      <c r="BH631" s="186">
        <f>IF(N631="sníž. přenesená",J631,0)</f>
        <v>0</v>
      </c>
      <c r="BI631" s="186">
        <f>IF(N631="nulová",J631,0)</f>
        <v>0</v>
      </c>
      <c r="BJ631" s="24" t="s">
        <v>80</v>
      </c>
      <c r="BK631" s="186">
        <f>ROUND(I631*H631,2)</f>
        <v>0</v>
      </c>
      <c r="BL631" s="24" t="s">
        <v>193</v>
      </c>
      <c r="BM631" s="24" t="s">
        <v>973</v>
      </c>
    </row>
    <row r="632" spans="2:65" s="12" customFormat="1">
      <c r="B632" s="199"/>
      <c r="D632" s="187" t="s">
        <v>197</v>
      </c>
      <c r="E632" s="200" t="s">
        <v>5</v>
      </c>
      <c r="F632" s="201" t="s">
        <v>949</v>
      </c>
      <c r="H632" s="202" t="s">
        <v>5</v>
      </c>
      <c r="I632" s="203"/>
      <c r="L632" s="199"/>
      <c r="M632" s="204"/>
      <c r="N632" s="205"/>
      <c r="O632" s="205"/>
      <c r="P632" s="205"/>
      <c r="Q632" s="205"/>
      <c r="R632" s="205"/>
      <c r="S632" s="205"/>
      <c r="T632" s="206"/>
      <c r="AT632" s="202" t="s">
        <v>197</v>
      </c>
      <c r="AU632" s="202" t="s">
        <v>199</v>
      </c>
      <c r="AV632" s="12" t="s">
        <v>80</v>
      </c>
      <c r="AW632" s="12" t="s">
        <v>35</v>
      </c>
      <c r="AX632" s="12" t="s">
        <v>72</v>
      </c>
      <c r="AY632" s="202" t="s">
        <v>185</v>
      </c>
    </row>
    <row r="633" spans="2:65" s="11" customFormat="1">
      <c r="B633" s="191"/>
      <c r="D633" s="187" t="s">
        <v>197</v>
      </c>
      <c r="E633" s="192" t="s">
        <v>5</v>
      </c>
      <c r="F633" s="193" t="s">
        <v>82</v>
      </c>
      <c r="H633" s="194">
        <v>2</v>
      </c>
      <c r="I633" s="195"/>
      <c r="L633" s="191"/>
      <c r="M633" s="196"/>
      <c r="N633" s="197"/>
      <c r="O633" s="197"/>
      <c r="P633" s="197"/>
      <c r="Q633" s="197"/>
      <c r="R633" s="197"/>
      <c r="S633" s="197"/>
      <c r="T633" s="198"/>
      <c r="AT633" s="192" t="s">
        <v>197</v>
      </c>
      <c r="AU633" s="192" t="s">
        <v>199</v>
      </c>
      <c r="AV633" s="11" t="s">
        <v>82</v>
      </c>
      <c r="AW633" s="11" t="s">
        <v>35</v>
      </c>
      <c r="AX633" s="11" t="s">
        <v>72</v>
      </c>
      <c r="AY633" s="192" t="s">
        <v>185</v>
      </c>
    </row>
    <row r="634" spans="2:65" s="12" customFormat="1">
      <c r="B634" s="199"/>
      <c r="D634" s="187" t="s">
        <v>197</v>
      </c>
      <c r="E634" s="200" t="s">
        <v>5</v>
      </c>
      <c r="F634" s="201" t="s">
        <v>942</v>
      </c>
      <c r="H634" s="202" t="s">
        <v>5</v>
      </c>
      <c r="I634" s="203"/>
      <c r="L634" s="199"/>
      <c r="M634" s="204"/>
      <c r="N634" s="205"/>
      <c r="O634" s="205"/>
      <c r="P634" s="205"/>
      <c r="Q634" s="205"/>
      <c r="R634" s="205"/>
      <c r="S634" s="205"/>
      <c r="T634" s="206"/>
      <c r="AT634" s="202" t="s">
        <v>197</v>
      </c>
      <c r="AU634" s="202" t="s">
        <v>199</v>
      </c>
      <c r="AV634" s="12" t="s">
        <v>80</v>
      </c>
      <c r="AW634" s="12" t="s">
        <v>35</v>
      </c>
      <c r="AX634" s="12" t="s">
        <v>72</v>
      </c>
      <c r="AY634" s="202" t="s">
        <v>185</v>
      </c>
    </row>
    <row r="635" spans="2:65" s="11" customFormat="1">
      <c r="B635" s="191"/>
      <c r="D635" s="187" t="s">
        <v>197</v>
      </c>
      <c r="E635" s="192" t="s">
        <v>5</v>
      </c>
      <c r="F635" s="193" t="s">
        <v>199</v>
      </c>
      <c r="H635" s="194">
        <v>3</v>
      </c>
      <c r="I635" s="195"/>
      <c r="L635" s="191"/>
      <c r="M635" s="196"/>
      <c r="N635" s="197"/>
      <c r="O635" s="197"/>
      <c r="P635" s="197"/>
      <c r="Q635" s="197"/>
      <c r="R635" s="197"/>
      <c r="S635" s="197"/>
      <c r="T635" s="198"/>
      <c r="AT635" s="192" t="s">
        <v>197</v>
      </c>
      <c r="AU635" s="192" t="s">
        <v>199</v>
      </c>
      <c r="AV635" s="11" t="s">
        <v>82</v>
      </c>
      <c r="AW635" s="11" t="s">
        <v>35</v>
      </c>
      <c r="AX635" s="11" t="s">
        <v>72</v>
      </c>
      <c r="AY635" s="192" t="s">
        <v>185</v>
      </c>
    </row>
    <row r="636" spans="2:65" s="13" customFormat="1">
      <c r="B636" s="207"/>
      <c r="D636" s="208" t="s">
        <v>197</v>
      </c>
      <c r="E636" s="209" t="s">
        <v>5</v>
      </c>
      <c r="F636" s="210" t="s">
        <v>222</v>
      </c>
      <c r="H636" s="211">
        <v>5</v>
      </c>
      <c r="I636" s="212"/>
      <c r="L636" s="207"/>
      <c r="M636" s="213"/>
      <c r="N636" s="214"/>
      <c r="O636" s="214"/>
      <c r="P636" s="214"/>
      <c r="Q636" s="214"/>
      <c r="R636" s="214"/>
      <c r="S636" s="214"/>
      <c r="T636" s="215"/>
      <c r="AT636" s="216" t="s">
        <v>197</v>
      </c>
      <c r="AU636" s="216" t="s">
        <v>199</v>
      </c>
      <c r="AV636" s="13" t="s">
        <v>193</v>
      </c>
      <c r="AW636" s="13" t="s">
        <v>35</v>
      </c>
      <c r="AX636" s="13" t="s">
        <v>80</v>
      </c>
      <c r="AY636" s="216" t="s">
        <v>185</v>
      </c>
    </row>
    <row r="637" spans="2:65" s="1" customFormat="1" ht="22.5" customHeight="1">
      <c r="B637" s="174"/>
      <c r="C637" s="175" t="s">
        <v>974</v>
      </c>
      <c r="D637" s="175" t="s">
        <v>188</v>
      </c>
      <c r="E637" s="176" t="s">
        <v>975</v>
      </c>
      <c r="F637" s="177" t="s">
        <v>976</v>
      </c>
      <c r="G637" s="178" t="s">
        <v>547</v>
      </c>
      <c r="H637" s="179">
        <v>1</v>
      </c>
      <c r="I637" s="180"/>
      <c r="J637" s="181">
        <f>ROUND(I637*H637,2)</f>
        <v>0</v>
      </c>
      <c r="K637" s="177" t="s">
        <v>5</v>
      </c>
      <c r="L637" s="41"/>
      <c r="M637" s="182" t="s">
        <v>5</v>
      </c>
      <c r="N637" s="183" t="s">
        <v>43</v>
      </c>
      <c r="O637" s="42"/>
      <c r="P637" s="184">
        <f>O637*H637</f>
        <v>0</v>
      </c>
      <c r="Q637" s="184">
        <v>0</v>
      </c>
      <c r="R637" s="184">
        <f>Q637*H637</f>
        <v>0</v>
      </c>
      <c r="S637" s="184">
        <v>0</v>
      </c>
      <c r="T637" s="185">
        <f>S637*H637</f>
        <v>0</v>
      </c>
      <c r="AR637" s="24" t="s">
        <v>193</v>
      </c>
      <c r="AT637" s="24" t="s">
        <v>188</v>
      </c>
      <c r="AU637" s="24" t="s">
        <v>199</v>
      </c>
      <c r="AY637" s="24" t="s">
        <v>185</v>
      </c>
      <c r="BE637" s="186">
        <f>IF(N637="základní",J637,0)</f>
        <v>0</v>
      </c>
      <c r="BF637" s="186">
        <f>IF(N637="snížená",J637,0)</f>
        <v>0</v>
      </c>
      <c r="BG637" s="186">
        <f>IF(N637="zákl. přenesená",J637,0)</f>
        <v>0</v>
      </c>
      <c r="BH637" s="186">
        <f>IF(N637="sníž. přenesená",J637,0)</f>
        <v>0</v>
      </c>
      <c r="BI637" s="186">
        <f>IF(N637="nulová",J637,0)</f>
        <v>0</v>
      </c>
      <c r="BJ637" s="24" t="s">
        <v>80</v>
      </c>
      <c r="BK637" s="186">
        <f>ROUND(I637*H637,2)</f>
        <v>0</v>
      </c>
      <c r="BL637" s="24" t="s">
        <v>193</v>
      </c>
      <c r="BM637" s="24" t="s">
        <v>977</v>
      </c>
    </row>
    <row r="638" spans="2:65" s="1" customFormat="1" ht="22.5" customHeight="1">
      <c r="B638" s="174"/>
      <c r="C638" s="175" t="s">
        <v>978</v>
      </c>
      <c r="D638" s="175" t="s">
        <v>188</v>
      </c>
      <c r="E638" s="176" t="s">
        <v>979</v>
      </c>
      <c r="F638" s="177" t="s">
        <v>980</v>
      </c>
      <c r="G638" s="178" t="s">
        <v>547</v>
      </c>
      <c r="H638" s="179">
        <v>1</v>
      </c>
      <c r="I638" s="180"/>
      <c r="J638" s="181">
        <f>ROUND(I638*H638,2)</f>
        <v>0</v>
      </c>
      <c r="K638" s="177" t="s">
        <v>5</v>
      </c>
      <c r="L638" s="41"/>
      <c r="M638" s="182" t="s">
        <v>5</v>
      </c>
      <c r="N638" s="183" t="s">
        <v>43</v>
      </c>
      <c r="O638" s="42"/>
      <c r="P638" s="184">
        <f>O638*H638</f>
        <v>0</v>
      </c>
      <c r="Q638" s="184">
        <v>0</v>
      </c>
      <c r="R638" s="184">
        <f>Q638*H638</f>
        <v>0</v>
      </c>
      <c r="S638" s="184">
        <v>3.5000000000000003E-2</v>
      </c>
      <c r="T638" s="185">
        <f>S638*H638</f>
        <v>3.5000000000000003E-2</v>
      </c>
      <c r="AR638" s="24" t="s">
        <v>193</v>
      </c>
      <c r="AT638" s="24" t="s">
        <v>188</v>
      </c>
      <c r="AU638" s="24" t="s">
        <v>199</v>
      </c>
      <c r="AY638" s="24" t="s">
        <v>185</v>
      </c>
      <c r="BE638" s="186">
        <f>IF(N638="základní",J638,0)</f>
        <v>0</v>
      </c>
      <c r="BF638" s="186">
        <f>IF(N638="snížená",J638,0)</f>
        <v>0</v>
      </c>
      <c r="BG638" s="186">
        <f>IF(N638="zákl. přenesená",J638,0)</f>
        <v>0</v>
      </c>
      <c r="BH638" s="186">
        <f>IF(N638="sníž. přenesená",J638,0)</f>
        <v>0</v>
      </c>
      <c r="BI638" s="186">
        <f>IF(N638="nulová",J638,0)</f>
        <v>0</v>
      </c>
      <c r="BJ638" s="24" t="s">
        <v>80</v>
      </c>
      <c r="BK638" s="186">
        <f>ROUND(I638*H638,2)</f>
        <v>0</v>
      </c>
      <c r="BL638" s="24" t="s">
        <v>193</v>
      </c>
      <c r="BM638" s="24" t="s">
        <v>981</v>
      </c>
    </row>
    <row r="639" spans="2:65" s="12" customFormat="1">
      <c r="B639" s="199"/>
      <c r="D639" s="187" t="s">
        <v>197</v>
      </c>
      <c r="E639" s="200" t="s">
        <v>5</v>
      </c>
      <c r="F639" s="201" t="s">
        <v>982</v>
      </c>
      <c r="H639" s="202" t="s">
        <v>5</v>
      </c>
      <c r="I639" s="203"/>
      <c r="L639" s="199"/>
      <c r="M639" s="204"/>
      <c r="N639" s="205"/>
      <c r="O639" s="205"/>
      <c r="P639" s="205"/>
      <c r="Q639" s="205"/>
      <c r="R639" s="205"/>
      <c r="S639" s="205"/>
      <c r="T639" s="206"/>
      <c r="AT639" s="202" t="s">
        <v>197</v>
      </c>
      <c r="AU639" s="202" t="s">
        <v>199</v>
      </c>
      <c r="AV639" s="12" t="s">
        <v>80</v>
      </c>
      <c r="AW639" s="12" t="s">
        <v>35</v>
      </c>
      <c r="AX639" s="12" t="s">
        <v>72</v>
      </c>
      <c r="AY639" s="202" t="s">
        <v>185</v>
      </c>
    </row>
    <row r="640" spans="2:65" s="11" customFormat="1">
      <c r="B640" s="191"/>
      <c r="D640" s="187" t="s">
        <v>197</v>
      </c>
      <c r="E640" s="192" t="s">
        <v>5</v>
      </c>
      <c r="F640" s="193" t="s">
        <v>80</v>
      </c>
      <c r="H640" s="194">
        <v>1</v>
      </c>
      <c r="I640" s="195"/>
      <c r="L640" s="191"/>
      <c r="M640" s="196"/>
      <c r="N640" s="197"/>
      <c r="O640" s="197"/>
      <c r="P640" s="197"/>
      <c r="Q640" s="197"/>
      <c r="R640" s="197"/>
      <c r="S640" s="197"/>
      <c r="T640" s="198"/>
      <c r="AT640" s="192" t="s">
        <v>197</v>
      </c>
      <c r="AU640" s="192" t="s">
        <v>199</v>
      </c>
      <c r="AV640" s="11" t="s">
        <v>82</v>
      </c>
      <c r="AW640" s="11" t="s">
        <v>35</v>
      </c>
      <c r="AX640" s="11" t="s">
        <v>72</v>
      </c>
      <c r="AY640" s="192" t="s">
        <v>185</v>
      </c>
    </row>
    <row r="641" spans="2:65" s="13" customFormat="1">
      <c r="B641" s="207"/>
      <c r="D641" s="208" t="s">
        <v>197</v>
      </c>
      <c r="E641" s="209" t="s">
        <v>5</v>
      </c>
      <c r="F641" s="210" t="s">
        <v>222</v>
      </c>
      <c r="H641" s="211">
        <v>1</v>
      </c>
      <c r="I641" s="212"/>
      <c r="L641" s="207"/>
      <c r="M641" s="213"/>
      <c r="N641" s="214"/>
      <c r="O641" s="214"/>
      <c r="P641" s="214"/>
      <c r="Q641" s="214"/>
      <c r="R641" s="214"/>
      <c r="S641" s="214"/>
      <c r="T641" s="215"/>
      <c r="AT641" s="216" t="s">
        <v>197</v>
      </c>
      <c r="AU641" s="216" t="s">
        <v>199</v>
      </c>
      <c r="AV641" s="13" t="s">
        <v>193</v>
      </c>
      <c r="AW641" s="13" t="s">
        <v>35</v>
      </c>
      <c r="AX641" s="13" t="s">
        <v>80</v>
      </c>
      <c r="AY641" s="216" t="s">
        <v>185</v>
      </c>
    </row>
    <row r="642" spans="2:65" s="1" customFormat="1" ht="22.5" customHeight="1">
      <c r="B642" s="174"/>
      <c r="C642" s="175" t="s">
        <v>983</v>
      </c>
      <c r="D642" s="175" t="s">
        <v>188</v>
      </c>
      <c r="E642" s="176" t="s">
        <v>984</v>
      </c>
      <c r="F642" s="177" t="s">
        <v>985</v>
      </c>
      <c r="G642" s="178" t="s">
        <v>547</v>
      </c>
      <c r="H642" s="179">
        <v>1</v>
      </c>
      <c r="I642" s="180"/>
      <c r="J642" s="181">
        <f>ROUND(I642*H642,2)</f>
        <v>0</v>
      </c>
      <c r="K642" s="177" t="s">
        <v>5</v>
      </c>
      <c r="L642" s="41"/>
      <c r="M642" s="182" t="s">
        <v>5</v>
      </c>
      <c r="N642" s="183" t="s">
        <v>43</v>
      </c>
      <c r="O642" s="42"/>
      <c r="P642" s="184">
        <f>O642*H642</f>
        <v>0</v>
      </c>
      <c r="Q642" s="184">
        <v>0</v>
      </c>
      <c r="R642" s="184">
        <f>Q642*H642</f>
        <v>0</v>
      </c>
      <c r="S642" s="184">
        <v>0.6</v>
      </c>
      <c r="T642" s="185">
        <f>S642*H642</f>
        <v>0.6</v>
      </c>
      <c r="AR642" s="24" t="s">
        <v>193</v>
      </c>
      <c r="AT642" s="24" t="s">
        <v>188</v>
      </c>
      <c r="AU642" s="24" t="s">
        <v>199</v>
      </c>
      <c r="AY642" s="24" t="s">
        <v>185</v>
      </c>
      <c r="BE642" s="186">
        <f>IF(N642="základní",J642,0)</f>
        <v>0</v>
      </c>
      <c r="BF642" s="186">
        <f>IF(N642="snížená",J642,0)</f>
        <v>0</v>
      </c>
      <c r="BG642" s="186">
        <f>IF(N642="zákl. přenesená",J642,0)</f>
        <v>0</v>
      </c>
      <c r="BH642" s="186">
        <f>IF(N642="sníž. přenesená",J642,0)</f>
        <v>0</v>
      </c>
      <c r="BI642" s="186">
        <f>IF(N642="nulová",J642,0)</f>
        <v>0</v>
      </c>
      <c r="BJ642" s="24" t="s">
        <v>80</v>
      </c>
      <c r="BK642" s="186">
        <f>ROUND(I642*H642,2)</f>
        <v>0</v>
      </c>
      <c r="BL642" s="24" t="s">
        <v>193</v>
      </c>
      <c r="BM642" s="24" t="s">
        <v>986</v>
      </c>
    </row>
    <row r="643" spans="2:65" s="1" customFormat="1" ht="22.5" customHeight="1">
      <c r="B643" s="174"/>
      <c r="C643" s="175" t="s">
        <v>987</v>
      </c>
      <c r="D643" s="175" t="s">
        <v>188</v>
      </c>
      <c r="E643" s="176" t="s">
        <v>988</v>
      </c>
      <c r="F643" s="177" t="s">
        <v>989</v>
      </c>
      <c r="G643" s="178" t="s">
        <v>232</v>
      </c>
      <c r="H643" s="179">
        <v>25.15</v>
      </c>
      <c r="I643" s="180"/>
      <c r="J643" s="181">
        <f>ROUND(I643*H643,2)</f>
        <v>0</v>
      </c>
      <c r="K643" s="177" t="s">
        <v>192</v>
      </c>
      <c r="L643" s="41"/>
      <c r="M643" s="182" t="s">
        <v>5</v>
      </c>
      <c r="N643" s="183" t="s">
        <v>43</v>
      </c>
      <c r="O643" s="42"/>
      <c r="P643" s="184">
        <f>O643*H643</f>
        <v>0</v>
      </c>
      <c r="Q643" s="184">
        <v>0</v>
      </c>
      <c r="R643" s="184">
        <f>Q643*H643</f>
        <v>0</v>
      </c>
      <c r="S643" s="184">
        <v>1.057E-2</v>
      </c>
      <c r="T643" s="185">
        <f>S643*H643</f>
        <v>0.26583549999999995</v>
      </c>
      <c r="AR643" s="24" t="s">
        <v>193</v>
      </c>
      <c r="AT643" s="24" t="s">
        <v>188</v>
      </c>
      <c r="AU643" s="24" t="s">
        <v>199</v>
      </c>
      <c r="AY643" s="24" t="s">
        <v>185</v>
      </c>
      <c r="BE643" s="186">
        <f>IF(N643="základní",J643,0)</f>
        <v>0</v>
      </c>
      <c r="BF643" s="186">
        <f>IF(N643="snížená",J643,0)</f>
        <v>0</v>
      </c>
      <c r="BG643" s="186">
        <f>IF(N643="zákl. přenesená",J643,0)</f>
        <v>0</v>
      </c>
      <c r="BH643" s="186">
        <f>IF(N643="sníž. přenesená",J643,0)</f>
        <v>0</v>
      </c>
      <c r="BI643" s="186">
        <f>IF(N643="nulová",J643,0)</f>
        <v>0</v>
      </c>
      <c r="BJ643" s="24" t="s">
        <v>80</v>
      </c>
      <c r="BK643" s="186">
        <f>ROUND(I643*H643,2)</f>
        <v>0</v>
      </c>
      <c r="BL643" s="24" t="s">
        <v>193</v>
      </c>
      <c r="BM643" s="24" t="s">
        <v>990</v>
      </c>
    </row>
    <row r="644" spans="2:65" s="12" customFormat="1">
      <c r="B644" s="199"/>
      <c r="D644" s="187" t="s">
        <v>197</v>
      </c>
      <c r="E644" s="200" t="s">
        <v>5</v>
      </c>
      <c r="F644" s="201" t="s">
        <v>949</v>
      </c>
      <c r="H644" s="202" t="s">
        <v>5</v>
      </c>
      <c r="I644" s="203"/>
      <c r="L644" s="199"/>
      <c r="M644" s="204"/>
      <c r="N644" s="205"/>
      <c r="O644" s="205"/>
      <c r="P644" s="205"/>
      <c r="Q644" s="205"/>
      <c r="R644" s="205"/>
      <c r="S644" s="205"/>
      <c r="T644" s="206"/>
      <c r="AT644" s="202" t="s">
        <v>197</v>
      </c>
      <c r="AU644" s="202" t="s">
        <v>199</v>
      </c>
      <c r="AV644" s="12" t="s">
        <v>80</v>
      </c>
      <c r="AW644" s="12" t="s">
        <v>35</v>
      </c>
      <c r="AX644" s="12" t="s">
        <v>72</v>
      </c>
      <c r="AY644" s="202" t="s">
        <v>185</v>
      </c>
    </row>
    <row r="645" spans="2:65" s="11" customFormat="1">
      <c r="B645" s="191"/>
      <c r="D645" s="187" t="s">
        <v>197</v>
      </c>
      <c r="E645" s="192" t="s">
        <v>5</v>
      </c>
      <c r="F645" s="193" t="s">
        <v>991</v>
      </c>
      <c r="H645" s="194">
        <v>2.88</v>
      </c>
      <c r="I645" s="195"/>
      <c r="L645" s="191"/>
      <c r="M645" s="196"/>
      <c r="N645" s="197"/>
      <c r="O645" s="197"/>
      <c r="P645" s="197"/>
      <c r="Q645" s="197"/>
      <c r="R645" s="197"/>
      <c r="S645" s="197"/>
      <c r="T645" s="198"/>
      <c r="AT645" s="192" t="s">
        <v>197</v>
      </c>
      <c r="AU645" s="192" t="s">
        <v>199</v>
      </c>
      <c r="AV645" s="11" t="s">
        <v>82</v>
      </c>
      <c r="AW645" s="11" t="s">
        <v>35</v>
      </c>
      <c r="AX645" s="11" t="s">
        <v>72</v>
      </c>
      <c r="AY645" s="192" t="s">
        <v>185</v>
      </c>
    </row>
    <row r="646" spans="2:65" s="12" customFormat="1">
      <c r="B646" s="199"/>
      <c r="D646" s="187" t="s">
        <v>197</v>
      </c>
      <c r="E646" s="200" t="s">
        <v>5</v>
      </c>
      <c r="F646" s="201" t="s">
        <v>356</v>
      </c>
      <c r="H646" s="202" t="s">
        <v>5</v>
      </c>
      <c r="I646" s="203"/>
      <c r="L646" s="199"/>
      <c r="M646" s="204"/>
      <c r="N646" s="205"/>
      <c r="O646" s="205"/>
      <c r="P646" s="205"/>
      <c r="Q646" s="205"/>
      <c r="R646" s="205"/>
      <c r="S646" s="205"/>
      <c r="T646" s="206"/>
      <c r="AT646" s="202" t="s">
        <v>197</v>
      </c>
      <c r="AU646" s="202" t="s">
        <v>199</v>
      </c>
      <c r="AV646" s="12" t="s">
        <v>80</v>
      </c>
      <c r="AW646" s="12" t="s">
        <v>35</v>
      </c>
      <c r="AX646" s="12" t="s">
        <v>72</v>
      </c>
      <c r="AY646" s="202" t="s">
        <v>185</v>
      </c>
    </row>
    <row r="647" spans="2:65" s="11" customFormat="1">
      <c r="B647" s="191"/>
      <c r="D647" s="187" t="s">
        <v>197</v>
      </c>
      <c r="E647" s="192" t="s">
        <v>5</v>
      </c>
      <c r="F647" s="193" t="s">
        <v>992</v>
      </c>
      <c r="H647" s="194">
        <v>1.95</v>
      </c>
      <c r="I647" s="195"/>
      <c r="L647" s="191"/>
      <c r="M647" s="196"/>
      <c r="N647" s="197"/>
      <c r="O647" s="197"/>
      <c r="P647" s="197"/>
      <c r="Q647" s="197"/>
      <c r="R647" s="197"/>
      <c r="S647" s="197"/>
      <c r="T647" s="198"/>
      <c r="AT647" s="192" t="s">
        <v>197</v>
      </c>
      <c r="AU647" s="192" t="s">
        <v>199</v>
      </c>
      <c r="AV647" s="11" t="s">
        <v>82</v>
      </c>
      <c r="AW647" s="11" t="s">
        <v>35</v>
      </c>
      <c r="AX647" s="11" t="s">
        <v>72</v>
      </c>
      <c r="AY647" s="192" t="s">
        <v>185</v>
      </c>
    </row>
    <row r="648" spans="2:65" s="12" customFormat="1">
      <c r="B648" s="199"/>
      <c r="D648" s="187" t="s">
        <v>197</v>
      </c>
      <c r="E648" s="200" t="s">
        <v>5</v>
      </c>
      <c r="F648" s="201" t="s">
        <v>993</v>
      </c>
      <c r="H648" s="202" t="s">
        <v>5</v>
      </c>
      <c r="I648" s="203"/>
      <c r="L648" s="199"/>
      <c r="M648" s="204"/>
      <c r="N648" s="205"/>
      <c r="O648" s="205"/>
      <c r="P648" s="205"/>
      <c r="Q648" s="205"/>
      <c r="R648" s="205"/>
      <c r="S648" s="205"/>
      <c r="T648" s="206"/>
      <c r="AT648" s="202" t="s">
        <v>197</v>
      </c>
      <c r="AU648" s="202" t="s">
        <v>199</v>
      </c>
      <c r="AV648" s="12" t="s">
        <v>80</v>
      </c>
      <c r="AW648" s="12" t="s">
        <v>35</v>
      </c>
      <c r="AX648" s="12" t="s">
        <v>72</v>
      </c>
      <c r="AY648" s="202" t="s">
        <v>185</v>
      </c>
    </row>
    <row r="649" spans="2:65" s="11" customFormat="1">
      <c r="B649" s="191"/>
      <c r="D649" s="187" t="s">
        <v>197</v>
      </c>
      <c r="E649" s="192" t="s">
        <v>5</v>
      </c>
      <c r="F649" s="193" t="s">
        <v>991</v>
      </c>
      <c r="H649" s="194">
        <v>2.88</v>
      </c>
      <c r="I649" s="195"/>
      <c r="L649" s="191"/>
      <c r="M649" s="196"/>
      <c r="N649" s="197"/>
      <c r="O649" s="197"/>
      <c r="P649" s="197"/>
      <c r="Q649" s="197"/>
      <c r="R649" s="197"/>
      <c r="S649" s="197"/>
      <c r="T649" s="198"/>
      <c r="AT649" s="192" t="s">
        <v>197</v>
      </c>
      <c r="AU649" s="192" t="s">
        <v>199</v>
      </c>
      <c r="AV649" s="11" t="s">
        <v>82</v>
      </c>
      <c r="AW649" s="11" t="s">
        <v>35</v>
      </c>
      <c r="AX649" s="11" t="s">
        <v>72</v>
      </c>
      <c r="AY649" s="192" t="s">
        <v>185</v>
      </c>
    </row>
    <row r="650" spans="2:65" s="12" customFormat="1">
      <c r="B650" s="199"/>
      <c r="D650" s="187" t="s">
        <v>197</v>
      </c>
      <c r="E650" s="200" t="s">
        <v>5</v>
      </c>
      <c r="F650" s="201" t="s">
        <v>994</v>
      </c>
      <c r="H650" s="202" t="s">
        <v>5</v>
      </c>
      <c r="I650" s="203"/>
      <c r="L650" s="199"/>
      <c r="M650" s="204"/>
      <c r="N650" s="205"/>
      <c r="O650" s="205"/>
      <c r="P650" s="205"/>
      <c r="Q650" s="205"/>
      <c r="R650" s="205"/>
      <c r="S650" s="205"/>
      <c r="T650" s="206"/>
      <c r="AT650" s="202" t="s">
        <v>197</v>
      </c>
      <c r="AU650" s="202" t="s">
        <v>199</v>
      </c>
      <c r="AV650" s="12" t="s">
        <v>80</v>
      </c>
      <c r="AW650" s="12" t="s">
        <v>35</v>
      </c>
      <c r="AX650" s="12" t="s">
        <v>72</v>
      </c>
      <c r="AY650" s="202" t="s">
        <v>185</v>
      </c>
    </row>
    <row r="651" spans="2:65" s="11" customFormat="1">
      <c r="B651" s="191"/>
      <c r="D651" s="187" t="s">
        <v>197</v>
      </c>
      <c r="E651" s="192" t="s">
        <v>5</v>
      </c>
      <c r="F651" s="193" t="s">
        <v>995</v>
      </c>
      <c r="H651" s="194">
        <v>0.96</v>
      </c>
      <c r="I651" s="195"/>
      <c r="L651" s="191"/>
      <c r="M651" s="196"/>
      <c r="N651" s="197"/>
      <c r="O651" s="197"/>
      <c r="P651" s="197"/>
      <c r="Q651" s="197"/>
      <c r="R651" s="197"/>
      <c r="S651" s="197"/>
      <c r="T651" s="198"/>
      <c r="AT651" s="192" t="s">
        <v>197</v>
      </c>
      <c r="AU651" s="192" t="s">
        <v>199</v>
      </c>
      <c r="AV651" s="11" t="s">
        <v>82</v>
      </c>
      <c r="AW651" s="11" t="s">
        <v>35</v>
      </c>
      <c r="AX651" s="11" t="s">
        <v>72</v>
      </c>
      <c r="AY651" s="192" t="s">
        <v>185</v>
      </c>
    </row>
    <row r="652" spans="2:65" s="12" customFormat="1">
      <c r="B652" s="199"/>
      <c r="D652" s="187" t="s">
        <v>197</v>
      </c>
      <c r="E652" s="200" t="s">
        <v>5</v>
      </c>
      <c r="F652" s="201" t="s">
        <v>942</v>
      </c>
      <c r="H652" s="202" t="s">
        <v>5</v>
      </c>
      <c r="I652" s="203"/>
      <c r="L652" s="199"/>
      <c r="M652" s="204"/>
      <c r="N652" s="205"/>
      <c r="O652" s="205"/>
      <c r="P652" s="205"/>
      <c r="Q652" s="205"/>
      <c r="R652" s="205"/>
      <c r="S652" s="205"/>
      <c r="T652" s="206"/>
      <c r="AT652" s="202" t="s">
        <v>197</v>
      </c>
      <c r="AU652" s="202" t="s">
        <v>199</v>
      </c>
      <c r="AV652" s="12" t="s">
        <v>80</v>
      </c>
      <c r="AW652" s="12" t="s">
        <v>35</v>
      </c>
      <c r="AX652" s="12" t="s">
        <v>72</v>
      </c>
      <c r="AY652" s="202" t="s">
        <v>185</v>
      </c>
    </row>
    <row r="653" spans="2:65" s="11" customFormat="1">
      <c r="B653" s="191"/>
      <c r="D653" s="187" t="s">
        <v>197</v>
      </c>
      <c r="E653" s="192" t="s">
        <v>5</v>
      </c>
      <c r="F653" s="193" t="s">
        <v>996</v>
      </c>
      <c r="H653" s="194">
        <v>1.92</v>
      </c>
      <c r="I653" s="195"/>
      <c r="L653" s="191"/>
      <c r="M653" s="196"/>
      <c r="N653" s="197"/>
      <c r="O653" s="197"/>
      <c r="P653" s="197"/>
      <c r="Q653" s="197"/>
      <c r="R653" s="197"/>
      <c r="S653" s="197"/>
      <c r="T653" s="198"/>
      <c r="AT653" s="192" t="s">
        <v>197</v>
      </c>
      <c r="AU653" s="192" t="s">
        <v>199</v>
      </c>
      <c r="AV653" s="11" t="s">
        <v>82</v>
      </c>
      <c r="AW653" s="11" t="s">
        <v>35</v>
      </c>
      <c r="AX653" s="11" t="s">
        <v>72</v>
      </c>
      <c r="AY653" s="192" t="s">
        <v>185</v>
      </c>
    </row>
    <row r="654" spans="2:65" s="12" customFormat="1">
      <c r="B654" s="199"/>
      <c r="D654" s="187" t="s">
        <v>197</v>
      </c>
      <c r="E654" s="200" t="s">
        <v>5</v>
      </c>
      <c r="F654" s="201" t="s">
        <v>211</v>
      </c>
      <c r="H654" s="202" t="s">
        <v>5</v>
      </c>
      <c r="I654" s="203"/>
      <c r="L654" s="199"/>
      <c r="M654" s="204"/>
      <c r="N654" s="205"/>
      <c r="O654" s="205"/>
      <c r="P654" s="205"/>
      <c r="Q654" s="205"/>
      <c r="R654" s="205"/>
      <c r="S654" s="205"/>
      <c r="T654" s="206"/>
      <c r="AT654" s="202" t="s">
        <v>197</v>
      </c>
      <c r="AU654" s="202" t="s">
        <v>199</v>
      </c>
      <c r="AV654" s="12" t="s">
        <v>80</v>
      </c>
      <c r="AW654" s="12" t="s">
        <v>35</v>
      </c>
      <c r="AX654" s="12" t="s">
        <v>72</v>
      </c>
      <c r="AY654" s="202" t="s">
        <v>185</v>
      </c>
    </row>
    <row r="655" spans="2:65" s="11" customFormat="1">
      <c r="B655" s="191"/>
      <c r="D655" s="187" t="s">
        <v>197</v>
      </c>
      <c r="E655" s="192" t="s">
        <v>5</v>
      </c>
      <c r="F655" s="193" t="s">
        <v>991</v>
      </c>
      <c r="H655" s="194">
        <v>2.88</v>
      </c>
      <c r="I655" s="195"/>
      <c r="L655" s="191"/>
      <c r="M655" s="196"/>
      <c r="N655" s="197"/>
      <c r="O655" s="197"/>
      <c r="P655" s="197"/>
      <c r="Q655" s="197"/>
      <c r="R655" s="197"/>
      <c r="S655" s="197"/>
      <c r="T655" s="198"/>
      <c r="AT655" s="192" t="s">
        <v>197</v>
      </c>
      <c r="AU655" s="192" t="s">
        <v>199</v>
      </c>
      <c r="AV655" s="11" t="s">
        <v>82</v>
      </c>
      <c r="AW655" s="11" t="s">
        <v>35</v>
      </c>
      <c r="AX655" s="11" t="s">
        <v>72</v>
      </c>
      <c r="AY655" s="192" t="s">
        <v>185</v>
      </c>
    </row>
    <row r="656" spans="2:65" s="12" customFormat="1">
      <c r="B656" s="199"/>
      <c r="D656" s="187" t="s">
        <v>197</v>
      </c>
      <c r="E656" s="200" t="s">
        <v>5</v>
      </c>
      <c r="F656" s="201" t="s">
        <v>215</v>
      </c>
      <c r="H656" s="202" t="s">
        <v>5</v>
      </c>
      <c r="I656" s="203"/>
      <c r="L656" s="199"/>
      <c r="M656" s="204"/>
      <c r="N656" s="205"/>
      <c r="O656" s="205"/>
      <c r="P656" s="205"/>
      <c r="Q656" s="205"/>
      <c r="R656" s="205"/>
      <c r="S656" s="205"/>
      <c r="T656" s="206"/>
      <c r="AT656" s="202" t="s">
        <v>197</v>
      </c>
      <c r="AU656" s="202" t="s">
        <v>199</v>
      </c>
      <c r="AV656" s="12" t="s">
        <v>80</v>
      </c>
      <c r="AW656" s="12" t="s">
        <v>35</v>
      </c>
      <c r="AX656" s="12" t="s">
        <v>72</v>
      </c>
      <c r="AY656" s="202" t="s">
        <v>185</v>
      </c>
    </row>
    <row r="657" spans="2:65" s="11" customFormat="1">
      <c r="B657" s="191"/>
      <c r="D657" s="187" t="s">
        <v>197</v>
      </c>
      <c r="E657" s="192" t="s">
        <v>5</v>
      </c>
      <c r="F657" s="193" t="s">
        <v>997</v>
      </c>
      <c r="H657" s="194">
        <v>4.8</v>
      </c>
      <c r="I657" s="195"/>
      <c r="L657" s="191"/>
      <c r="M657" s="196"/>
      <c r="N657" s="197"/>
      <c r="O657" s="197"/>
      <c r="P657" s="197"/>
      <c r="Q657" s="197"/>
      <c r="R657" s="197"/>
      <c r="S657" s="197"/>
      <c r="T657" s="198"/>
      <c r="AT657" s="192" t="s">
        <v>197</v>
      </c>
      <c r="AU657" s="192" t="s">
        <v>199</v>
      </c>
      <c r="AV657" s="11" t="s">
        <v>82</v>
      </c>
      <c r="AW657" s="11" t="s">
        <v>35</v>
      </c>
      <c r="AX657" s="11" t="s">
        <v>72</v>
      </c>
      <c r="AY657" s="192" t="s">
        <v>185</v>
      </c>
    </row>
    <row r="658" spans="2:65" s="12" customFormat="1">
      <c r="B658" s="199"/>
      <c r="D658" s="187" t="s">
        <v>197</v>
      </c>
      <c r="E658" s="200" t="s">
        <v>5</v>
      </c>
      <c r="F658" s="201" t="s">
        <v>217</v>
      </c>
      <c r="H658" s="202" t="s">
        <v>5</v>
      </c>
      <c r="I658" s="203"/>
      <c r="L658" s="199"/>
      <c r="M658" s="204"/>
      <c r="N658" s="205"/>
      <c r="O658" s="205"/>
      <c r="P658" s="205"/>
      <c r="Q658" s="205"/>
      <c r="R658" s="205"/>
      <c r="S658" s="205"/>
      <c r="T658" s="206"/>
      <c r="AT658" s="202" t="s">
        <v>197</v>
      </c>
      <c r="AU658" s="202" t="s">
        <v>199</v>
      </c>
      <c r="AV658" s="12" t="s">
        <v>80</v>
      </c>
      <c r="AW658" s="12" t="s">
        <v>35</v>
      </c>
      <c r="AX658" s="12" t="s">
        <v>72</v>
      </c>
      <c r="AY658" s="202" t="s">
        <v>185</v>
      </c>
    </row>
    <row r="659" spans="2:65" s="11" customFormat="1">
      <c r="B659" s="191"/>
      <c r="D659" s="187" t="s">
        <v>197</v>
      </c>
      <c r="E659" s="192" t="s">
        <v>5</v>
      </c>
      <c r="F659" s="193" t="s">
        <v>995</v>
      </c>
      <c r="H659" s="194">
        <v>0.96</v>
      </c>
      <c r="I659" s="195"/>
      <c r="L659" s="191"/>
      <c r="M659" s="196"/>
      <c r="N659" s="197"/>
      <c r="O659" s="197"/>
      <c r="P659" s="197"/>
      <c r="Q659" s="197"/>
      <c r="R659" s="197"/>
      <c r="S659" s="197"/>
      <c r="T659" s="198"/>
      <c r="AT659" s="192" t="s">
        <v>197</v>
      </c>
      <c r="AU659" s="192" t="s">
        <v>199</v>
      </c>
      <c r="AV659" s="11" t="s">
        <v>82</v>
      </c>
      <c r="AW659" s="11" t="s">
        <v>35</v>
      </c>
      <c r="AX659" s="11" t="s">
        <v>72</v>
      </c>
      <c r="AY659" s="192" t="s">
        <v>185</v>
      </c>
    </row>
    <row r="660" spans="2:65" s="12" customFormat="1">
      <c r="B660" s="199"/>
      <c r="D660" s="187" t="s">
        <v>197</v>
      </c>
      <c r="E660" s="200" t="s">
        <v>5</v>
      </c>
      <c r="F660" s="201" t="s">
        <v>943</v>
      </c>
      <c r="H660" s="202" t="s">
        <v>5</v>
      </c>
      <c r="I660" s="203"/>
      <c r="L660" s="199"/>
      <c r="M660" s="204"/>
      <c r="N660" s="205"/>
      <c r="O660" s="205"/>
      <c r="P660" s="205"/>
      <c r="Q660" s="205"/>
      <c r="R660" s="205"/>
      <c r="S660" s="205"/>
      <c r="T660" s="206"/>
      <c r="AT660" s="202" t="s">
        <v>197</v>
      </c>
      <c r="AU660" s="202" t="s">
        <v>199</v>
      </c>
      <c r="AV660" s="12" t="s">
        <v>80</v>
      </c>
      <c r="AW660" s="12" t="s">
        <v>35</v>
      </c>
      <c r="AX660" s="12" t="s">
        <v>72</v>
      </c>
      <c r="AY660" s="202" t="s">
        <v>185</v>
      </c>
    </row>
    <row r="661" spans="2:65" s="11" customFormat="1">
      <c r="B661" s="191"/>
      <c r="D661" s="187" t="s">
        <v>197</v>
      </c>
      <c r="E661" s="192" t="s">
        <v>5</v>
      </c>
      <c r="F661" s="193" t="s">
        <v>996</v>
      </c>
      <c r="H661" s="194">
        <v>1.92</v>
      </c>
      <c r="I661" s="195"/>
      <c r="L661" s="191"/>
      <c r="M661" s="196"/>
      <c r="N661" s="197"/>
      <c r="O661" s="197"/>
      <c r="P661" s="197"/>
      <c r="Q661" s="197"/>
      <c r="R661" s="197"/>
      <c r="S661" s="197"/>
      <c r="T661" s="198"/>
      <c r="AT661" s="192" t="s">
        <v>197</v>
      </c>
      <c r="AU661" s="192" t="s">
        <v>199</v>
      </c>
      <c r="AV661" s="11" t="s">
        <v>82</v>
      </c>
      <c r="AW661" s="11" t="s">
        <v>35</v>
      </c>
      <c r="AX661" s="11" t="s">
        <v>72</v>
      </c>
      <c r="AY661" s="192" t="s">
        <v>185</v>
      </c>
    </row>
    <row r="662" spans="2:65" s="12" customFormat="1">
      <c r="B662" s="199"/>
      <c r="D662" s="187" t="s">
        <v>197</v>
      </c>
      <c r="E662" s="200" t="s">
        <v>5</v>
      </c>
      <c r="F662" s="201" t="s">
        <v>955</v>
      </c>
      <c r="H662" s="202" t="s">
        <v>5</v>
      </c>
      <c r="I662" s="203"/>
      <c r="L662" s="199"/>
      <c r="M662" s="204"/>
      <c r="N662" s="205"/>
      <c r="O662" s="205"/>
      <c r="P662" s="205"/>
      <c r="Q662" s="205"/>
      <c r="R662" s="205"/>
      <c r="S662" s="205"/>
      <c r="T662" s="206"/>
      <c r="AT662" s="202" t="s">
        <v>197</v>
      </c>
      <c r="AU662" s="202" t="s">
        <v>199</v>
      </c>
      <c r="AV662" s="12" t="s">
        <v>80</v>
      </c>
      <c r="AW662" s="12" t="s">
        <v>35</v>
      </c>
      <c r="AX662" s="12" t="s">
        <v>72</v>
      </c>
      <c r="AY662" s="202" t="s">
        <v>185</v>
      </c>
    </row>
    <row r="663" spans="2:65" s="11" customFormat="1">
      <c r="B663" s="191"/>
      <c r="D663" s="187" t="s">
        <v>197</v>
      </c>
      <c r="E663" s="192" t="s">
        <v>5</v>
      </c>
      <c r="F663" s="193" t="s">
        <v>199</v>
      </c>
      <c r="H663" s="194">
        <v>3</v>
      </c>
      <c r="I663" s="195"/>
      <c r="L663" s="191"/>
      <c r="M663" s="196"/>
      <c r="N663" s="197"/>
      <c r="O663" s="197"/>
      <c r="P663" s="197"/>
      <c r="Q663" s="197"/>
      <c r="R663" s="197"/>
      <c r="S663" s="197"/>
      <c r="T663" s="198"/>
      <c r="AT663" s="192" t="s">
        <v>197</v>
      </c>
      <c r="AU663" s="192" t="s">
        <v>199</v>
      </c>
      <c r="AV663" s="11" t="s">
        <v>82</v>
      </c>
      <c r="AW663" s="11" t="s">
        <v>35</v>
      </c>
      <c r="AX663" s="11" t="s">
        <v>72</v>
      </c>
      <c r="AY663" s="192" t="s">
        <v>185</v>
      </c>
    </row>
    <row r="664" spans="2:65" s="12" customFormat="1">
      <c r="B664" s="199"/>
      <c r="D664" s="187" t="s">
        <v>197</v>
      </c>
      <c r="E664" s="200" t="s">
        <v>5</v>
      </c>
      <c r="F664" s="201" t="s">
        <v>998</v>
      </c>
      <c r="H664" s="202" t="s">
        <v>5</v>
      </c>
      <c r="I664" s="203"/>
      <c r="L664" s="199"/>
      <c r="M664" s="204"/>
      <c r="N664" s="205"/>
      <c r="O664" s="205"/>
      <c r="P664" s="205"/>
      <c r="Q664" s="205"/>
      <c r="R664" s="205"/>
      <c r="S664" s="205"/>
      <c r="T664" s="206"/>
      <c r="AT664" s="202" t="s">
        <v>197</v>
      </c>
      <c r="AU664" s="202" t="s">
        <v>199</v>
      </c>
      <c r="AV664" s="12" t="s">
        <v>80</v>
      </c>
      <c r="AW664" s="12" t="s">
        <v>35</v>
      </c>
      <c r="AX664" s="12" t="s">
        <v>72</v>
      </c>
      <c r="AY664" s="202" t="s">
        <v>185</v>
      </c>
    </row>
    <row r="665" spans="2:65" s="11" customFormat="1">
      <c r="B665" s="191"/>
      <c r="D665" s="187" t="s">
        <v>197</v>
      </c>
      <c r="E665" s="192" t="s">
        <v>5</v>
      </c>
      <c r="F665" s="193" t="s">
        <v>80</v>
      </c>
      <c r="H665" s="194">
        <v>1</v>
      </c>
      <c r="I665" s="195"/>
      <c r="L665" s="191"/>
      <c r="M665" s="196"/>
      <c r="N665" s="197"/>
      <c r="O665" s="197"/>
      <c r="P665" s="197"/>
      <c r="Q665" s="197"/>
      <c r="R665" s="197"/>
      <c r="S665" s="197"/>
      <c r="T665" s="198"/>
      <c r="AT665" s="192" t="s">
        <v>197</v>
      </c>
      <c r="AU665" s="192" t="s">
        <v>199</v>
      </c>
      <c r="AV665" s="11" t="s">
        <v>82</v>
      </c>
      <c r="AW665" s="11" t="s">
        <v>35</v>
      </c>
      <c r="AX665" s="11" t="s">
        <v>72</v>
      </c>
      <c r="AY665" s="192" t="s">
        <v>185</v>
      </c>
    </row>
    <row r="666" spans="2:65" s="13" customFormat="1">
      <c r="B666" s="207"/>
      <c r="D666" s="208" t="s">
        <v>197</v>
      </c>
      <c r="E666" s="209" t="s">
        <v>5</v>
      </c>
      <c r="F666" s="210" t="s">
        <v>222</v>
      </c>
      <c r="H666" s="211">
        <v>25.15</v>
      </c>
      <c r="I666" s="212"/>
      <c r="L666" s="207"/>
      <c r="M666" s="213"/>
      <c r="N666" s="214"/>
      <c r="O666" s="214"/>
      <c r="P666" s="214"/>
      <c r="Q666" s="214"/>
      <c r="R666" s="214"/>
      <c r="S666" s="214"/>
      <c r="T666" s="215"/>
      <c r="AT666" s="216" t="s">
        <v>197</v>
      </c>
      <c r="AU666" s="216" t="s">
        <v>199</v>
      </c>
      <c r="AV666" s="13" t="s">
        <v>193</v>
      </c>
      <c r="AW666" s="13" t="s">
        <v>35</v>
      </c>
      <c r="AX666" s="13" t="s">
        <v>80</v>
      </c>
      <c r="AY666" s="216" t="s">
        <v>185</v>
      </c>
    </row>
    <row r="667" spans="2:65" s="1" customFormat="1" ht="22.5" customHeight="1">
      <c r="B667" s="174"/>
      <c r="C667" s="175" t="s">
        <v>999</v>
      </c>
      <c r="D667" s="175" t="s">
        <v>188</v>
      </c>
      <c r="E667" s="176" t="s">
        <v>1000</v>
      </c>
      <c r="F667" s="177" t="s">
        <v>1001</v>
      </c>
      <c r="G667" s="178" t="s">
        <v>547</v>
      </c>
      <c r="H667" s="179">
        <v>1</v>
      </c>
      <c r="I667" s="180"/>
      <c r="J667" s="181">
        <f>ROUND(I667*H667,2)</f>
        <v>0</v>
      </c>
      <c r="K667" s="177" t="s">
        <v>5</v>
      </c>
      <c r="L667" s="41"/>
      <c r="M667" s="182" t="s">
        <v>5</v>
      </c>
      <c r="N667" s="183" t="s">
        <v>43</v>
      </c>
      <c r="O667" s="42"/>
      <c r="P667" s="184">
        <f>O667*H667</f>
        <v>0</v>
      </c>
      <c r="Q667" s="184">
        <v>0</v>
      </c>
      <c r="R667" s="184">
        <f>Q667*H667</f>
        <v>0</v>
      </c>
      <c r="S667" s="184">
        <v>0</v>
      </c>
      <c r="T667" s="185">
        <f>S667*H667</f>
        <v>0</v>
      </c>
      <c r="AR667" s="24" t="s">
        <v>193</v>
      </c>
      <c r="AT667" s="24" t="s">
        <v>188</v>
      </c>
      <c r="AU667" s="24" t="s">
        <v>199</v>
      </c>
      <c r="AY667" s="24" t="s">
        <v>185</v>
      </c>
      <c r="BE667" s="186">
        <f>IF(N667="základní",J667,0)</f>
        <v>0</v>
      </c>
      <c r="BF667" s="186">
        <f>IF(N667="snížená",J667,0)</f>
        <v>0</v>
      </c>
      <c r="BG667" s="186">
        <f>IF(N667="zákl. přenesená",J667,0)</f>
        <v>0</v>
      </c>
      <c r="BH667" s="186">
        <f>IF(N667="sníž. přenesená",J667,0)</f>
        <v>0</v>
      </c>
      <c r="BI667" s="186">
        <f>IF(N667="nulová",J667,0)</f>
        <v>0</v>
      </c>
      <c r="BJ667" s="24" t="s">
        <v>80</v>
      </c>
      <c r="BK667" s="186">
        <f>ROUND(I667*H667,2)</f>
        <v>0</v>
      </c>
      <c r="BL667" s="24" t="s">
        <v>193</v>
      </c>
      <c r="BM667" s="24" t="s">
        <v>1002</v>
      </c>
    </row>
    <row r="668" spans="2:65" s="1" customFormat="1" ht="22.5" customHeight="1">
      <c r="B668" s="174"/>
      <c r="C668" s="175" t="s">
        <v>1003</v>
      </c>
      <c r="D668" s="175" t="s">
        <v>188</v>
      </c>
      <c r="E668" s="176" t="s">
        <v>1004</v>
      </c>
      <c r="F668" s="177" t="s">
        <v>1005</v>
      </c>
      <c r="G668" s="178" t="s">
        <v>5</v>
      </c>
      <c r="H668" s="179">
        <v>1</v>
      </c>
      <c r="I668" s="180"/>
      <c r="J668" s="181">
        <f>ROUND(I668*H668,2)</f>
        <v>0</v>
      </c>
      <c r="K668" s="177" t="s">
        <v>5</v>
      </c>
      <c r="L668" s="41"/>
      <c r="M668" s="182" t="s">
        <v>5</v>
      </c>
      <c r="N668" s="183" t="s">
        <v>43</v>
      </c>
      <c r="O668" s="42"/>
      <c r="P668" s="184">
        <f>O668*H668</f>
        <v>0</v>
      </c>
      <c r="Q668" s="184">
        <v>0</v>
      </c>
      <c r="R668" s="184">
        <f>Q668*H668</f>
        <v>0</v>
      </c>
      <c r="S668" s="184">
        <v>0</v>
      </c>
      <c r="T668" s="185">
        <f>S668*H668</f>
        <v>0</v>
      </c>
      <c r="AR668" s="24" t="s">
        <v>193</v>
      </c>
      <c r="AT668" s="24" t="s">
        <v>188</v>
      </c>
      <c r="AU668" s="24" t="s">
        <v>199</v>
      </c>
      <c r="AY668" s="24" t="s">
        <v>185</v>
      </c>
      <c r="BE668" s="186">
        <f>IF(N668="základní",J668,0)</f>
        <v>0</v>
      </c>
      <c r="BF668" s="186">
        <f>IF(N668="snížená",J668,0)</f>
        <v>0</v>
      </c>
      <c r="BG668" s="186">
        <f>IF(N668="zákl. přenesená",J668,0)</f>
        <v>0</v>
      </c>
      <c r="BH668" s="186">
        <f>IF(N668="sníž. přenesená",J668,0)</f>
        <v>0</v>
      </c>
      <c r="BI668" s="186">
        <f>IF(N668="nulová",J668,0)</f>
        <v>0</v>
      </c>
      <c r="BJ668" s="24" t="s">
        <v>80</v>
      </c>
      <c r="BK668" s="186">
        <f>ROUND(I668*H668,2)</f>
        <v>0</v>
      </c>
      <c r="BL668" s="24" t="s">
        <v>193</v>
      </c>
      <c r="BM668" s="24" t="s">
        <v>1006</v>
      </c>
    </row>
    <row r="669" spans="2:65" s="12" customFormat="1">
      <c r="B669" s="199"/>
      <c r="D669" s="187" t="s">
        <v>197</v>
      </c>
      <c r="E669" s="200" t="s">
        <v>5</v>
      </c>
      <c r="F669" s="201" t="s">
        <v>982</v>
      </c>
      <c r="H669" s="202" t="s">
        <v>5</v>
      </c>
      <c r="I669" s="203"/>
      <c r="L669" s="199"/>
      <c r="M669" s="204"/>
      <c r="N669" s="205"/>
      <c r="O669" s="205"/>
      <c r="P669" s="205"/>
      <c r="Q669" s="205"/>
      <c r="R669" s="205"/>
      <c r="S669" s="205"/>
      <c r="T669" s="206"/>
      <c r="AT669" s="202" t="s">
        <v>197</v>
      </c>
      <c r="AU669" s="202" t="s">
        <v>199</v>
      </c>
      <c r="AV669" s="12" t="s">
        <v>80</v>
      </c>
      <c r="AW669" s="12" t="s">
        <v>35</v>
      </c>
      <c r="AX669" s="12" t="s">
        <v>72</v>
      </c>
      <c r="AY669" s="202" t="s">
        <v>185</v>
      </c>
    </row>
    <row r="670" spans="2:65" s="11" customFormat="1">
      <c r="B670" s="191"/>
      <c r="D670" s="187" t="s">
        <v>197</v>
      </c>
      <c r="E670" s="192" t="s">
        <v>5</v>
      </c>
      <c r="F670" s="193" t="s">
        <v>80</v>
      </c>
      <c r="H670" s="194">
        <v>1</v>
      </c>
      <c r="I670" s="195"/>
      <c r="L670" s="191"/>
      <c r="M670" s="196"/>
      <c r="N670" s="197"/>
      <c r="O670" s="197"/>
      <c r="P670" s="197"/>
      <c r="Q670" s="197"/>
      <c r="R670" s="197"/>
      <c r="S670" s="197"/>
      <c r="T670" s="198"/>
      <c r="AT670" s="192" t="s">
        <v>197</v>
      </c>
      <c r="AU670" s="192" t="s">
        <v>199</v>
      </c>
      <c r="AV670" s="11" t="s">
        <v>82</v>
      </c>
      <c r="AW670" s="11" t="s">
        <v>35</v>
      </c>
      <c r="AX670" s="11" t="s">
        <v>72</v>
      </c>
      <c r="AY670" s="192" t="s">
        <v>185</v>
      </c>
    </row>
    <row r="671" spans="2:65" s="13" customFormat="1">
      <c r="B671" s="207"/>
      <c r="D671" s="208" t="s">
        <v>197</v>
      </c>
      <c r="E671" s="209" t="s">
        <v>5</v>
      </c>
      <c r="F671" s="210" t="s">
        <v>222</v>
      </c>
      <c r="H671" s="211">
        <v>1</v>
      </c>
      <c r="I671" s="212"/>
      <c r="L671" s="207"/>
      <c r="M671" s="213"/>
      <c r="N671" s="214"/>
      <c r="O671" s="214"/>
      <c r="P671" s="214"/>
      <c r="Q671" s="214"/>
      <c r="R671" s="214"/>
      <c r="S671" s="214"/>
      <c r="T671" s="215"/>
      <c r="AT671" s="216" t="s">
        <v>197</v>
      </c>
      <c r="AU671" s="216" t="s">
        <v>199</v>
      </c>
      <c r="AV671" s="13" t="s">
        <v>193</v>
      </c>
      <c r="AW671" s="13" t="s">
        <v>35</v>
      </c>
      <c r="AX671" s="13" t="s">
        <v>80</v>
      </c>
      <c r="AY671" s="216" t="s">
        <v>185</v>
      </c>
    </row>
    <row r="672" spans="2:65" s="1" customFormat="1" ht="22.5" customHeight="1">
      <c r="B672" s="174"/>
      <c r="C672" s="175" t="s">
        <v>1007</v>
      </c>
      <c r="D672" s="175" t="s">
        <v>188</v>
      </c>
      <c r="E672" s="176" t="s">
        <v>1008</v>
      </c>
      <c r="F672" s="177" t="s">
        <v>1009</v>
      </c>
      <c r="G672" s="178" t="s">
        <v>547</v>
      </c>
      <c r="H672" s="179">
        <v>1</v>
      </c>
      <c r="I672" s="180"/>
      <c r="J672" s="181">
        <f t="shared" ref="J672:J683" si="10">ROUND(I672*H672,2)</f>
        <v>0</v>
      </c>
      <c r="K672" s="177" t="s">
        <v>5</v>
      </c>
      <c r="L672" s="41"/>
      <c r="M672" s="182" t="s">
        <v>5</v>
      </c>
      <c r="N672" s="183" t="s">
        <v>43</v>
      </c>
      <c r="O672" s="42"/>
      <c r="P672" s="184">
        <f t="shared" ref="P672:P683" si="11">O672*H672</f>
        <v>0</v>
      </c>
      <c r="Q672" s="184">
        <v>0</v>
      </c>
      <c r="R672" s="184">
        <f t="shared" ref="R672:R683" si="12">Q672*H672</f>
        <v>0</v>
      </c>
      <c r="S672" s="184">
        <v>0</v>
      </c>
      <c r="T672" s="185">
        <f t="shared" ref="T672:T683" si="13">S672*H672</f>
        <v>0</v>
      </c>
      <c r="AR672" s="24" t="s">
        <v>193</v>
      </c>
      <c r="AT672" s="24" t="s">
        <v>188</v>
      </c>
      <c r="AU672" s="24" t="s">
        <v>199</v>
      </c>
      <c r="AY672" s="24" t="s">
        <v>185</v>
      </c>
      <c r="BE672" s="186">
        <f t="shared" ref="BE672:BE683" si="14">IF(N672="základní",J672,0)</f>
        <v>0</v>
      </c>
      <c r="BF672" s="186">
        <f t="shared" ref="BF672:BF683" si="15">IF(N672="snížená",J672,0)</f>
        <v>0</v>
      </c>
      <c r="BG672" s="186">
        <f t="shared" ref="BG672:BG683" si="16">IF(N672="zákl. přenesená",J672,0)</f>
        <v>0</v>
      </c>
      <c r="BH672" s="186">
        <f t="shared" ref="BH672:BH683" si="17">IF(N672="sníž. přenesená",J672,0)</f>
        <v>0</v>
      </c>
      <c r="BI672" s="186">
        <f t="shared" ref="BI672:BI683" si="18">IF(N672="nulová",J672,0)</f>
        <v>0</v>
      </c>
      <c r="BJ672" s="24" t="s">
        <v>80</v>
      </c>
      <c r="BK672" s="186">
        <f t="shared" ref="BK672:BK683" si="19">ROUND(I672*H672,2)</f>
        <v>0</v>
      </c>
      <c r="BL672" s="24" t="s">
        <v>193</v>
      </c>
      <c r="BM672" s="24" t="s">
        <v>1010</v>
      </c>
    </row>
    <row r="673" spans="2:65" s="1" customFormat="1" ht="22.5" customHeight="1">
      <c r="B673" s="174"/>
      <c r="C673" s="175" t="s">
        <v>1011</v>
      </c>
      <c r="D673" s="175" t="s">
        <v>188</v>
      </c>
      <c r="E673" s="176" t="s">
        <v>1012</v>
      </c>
      <c r="F673" s="177" t="s">
        <v>1013</v>
      </c>
      <c r="G673" s="178" t="s">
        <v>547</v>
      </c>
      <c r="H673" s="179">
        <v>1</v>
      </c>
      <c r="I673" s="180"/>
      <c r="J673" s="181">
        <f t="shared" si="10"/>
        <v>0</v>
      </c>
      <c r="K673" s="177" t="s">
        <v>5</v>
      </c>
      <c r="L673" s="41"/>
      <c r="M673" s="182" t="s">
        <v>5</v>
      </c>
      <c r="N673" s="183" t="s">
        <v>43</v>
      </c>
      <c r="O673" s="42"/>
      <c r="P673" s="184">
        <f t="shared" si="11"/>
        <v>0</v>
      </c>
      <c r="Q673" s="184">
        <v>0</v>
      </c>
      <c r="R673" s="184">
        <f t="shared" si="12"/>
        <v>0</v>
      </c>
      <c r="S673" s="184">
        <v>0.06</v>
      </c>
      <c r="T673" s="185">
        <f t="shared" si="13"/>
        <v>0.06</v>
      </c>
      <c r="AR673" s="24" t="s">
        <v>193</v>
      </c>
      <c r="AT673" s="24" t="s">
        <v>188</v>
      </c>
      <c r="AU673" s="24" t="s">
        <v>199</v>
      </c>
      <c r="AY673" s="24" t="s">
        <v>185</v>
      </c>
      <c r="BE673" s="186">
        <f t="shared" si="14"/>
        <v>0</v>
      </c>
      <c r="BF673" s="186">
        <f t="shared" si="15"/>
        <v>0</v>
      </c>
      <c r="BG673" s="186">
        <f t="shared" si="16"/>
        <v>0</v>
      </c>
      <c r="BH673" s="186">
        <f t="shared" si="17"/>
        <v>0</v>
      </c>
      <c r="BI673" s="186">
        <f t="shared" si="18"/>
        <v>0</v>
      </c>
      <c r="BJ673" s="24" t="s">
        <v>80</v>
      </c>
      <c r="BK673" s="186">
        <f t="shared" si="19"/>
        <v>0</v>
      </c>
      <c r="BL673" s="24" t="s">
        <v>193</v>
      </c>
      <c r="BM673" s="24" t="s">
        <v>1014</v>
      </c>
    </row>
    <row r="674" spans="2:65" s="1" customFormat="1" ht="31.5" customHeight="1">
      <c r="B674" s="174"/>
      <c r="C674" s="175" t="s">
        <v>1015</v>
      </c>
      <c r="D674" s="175" t="s">
        <v>188</v>
      </c>
      <c r="E674" s="176" t="s">
        <v>1016</v>
      </c>
      <c r="F674" s="177" t="s">
        <v>1017</v>
      </c>
      <c r="G674" s="178" t="s">
        <v>547</v>
      </c>
      <c r="H674" s="179">
        <v>1</v>
      </c>
      <c r="I674" s="180"/>
      <c r="J674" s="181">
        <f t="shared" si="10"/>
        <v>0</v>
      </c>
      <c r="K674" s="177" t="s">
        <v>5</v>
      </c>
      <c r="L674" s="41"/>
      <c r="M674" s="182" t="s">
        <v>5</v>
      </c>
      <c r="N674" s="183" t="s">
        <v>43</v>
      </c>
      <c r="O674" s="42"/>
      <c r="P674" s="184">
        <f t="shared" si="11"/>
        <v>0</v>
      </c>
      <c r="Q674" s="184">
        <v>0</v>
      </c>
      <c r="R674" s="184">
        <f t="shared" si="12"/>
        <v>0</v>
      </c>
      <c r="S674" s="184">
        <v>0.5</v>
      </c>
      <c r="T674" s="185">
        <f t="shared" si="13"/>
        <v>0.5</v>
      </c>
      <c r="AR674" s="24" t="s">
        <v>193</v>
      </c>
      <c r="AT674" s="24" t="s">
        <v>188</v>
      </c>
      <c r="AU674" s="24" t="s">
        <v>199</v>
      </c>
      <c r="AY674" s="24" t="s">
        <v>185</v>
      </c>
      <c r="BE674" s="186">
        <f t="shared" si="14"/>
        <v>0</v>
      </c>
      <c r="BF674" s="186">
        <f t="shared" si="15"/>
        <v>0</v>
      </c>
      <c r="BG674" s="186">
        <f t="shared" si="16"/>
        <v>0</v>
      </c>
      <c r="BH674" s="186">
        <f t="shared" si="17"/>
        <v>0</v>
      </c>
      <c r="BI674" s="186">
        <f t="shared" si="18"/>
        <v>0</v>
      </c>
      <c r="BJ674" s="24" t="s">
        <v>80</v>
      </c>
      <c r="BK674" s="186">
        <f t="shared" si="19"/>
        <v>0</v>
      </c>
      <c r="BL674" s="24" t="s">
        <v>193</v>
      </c>
      <c r="BM674" s="24" t="s">
        <v>1018</v>
      </c>
    </row>
    <row r="675" spans="2:65" s="1" customFormat="1" ht="22.5" customHeight="1">
      <c r="B675" s="174"/>
      <c r="C675" s="175" t="s">
        <v>1019</v>
      </c>
      <c r="D675" s="175" t="s">
        <v>188</v>
      </c>
      <c r="E675" s="176" t="s">
        <v>1020</v>
      </c>
      <c r="F675" s="177" t="s">
        <v>1021</v>
      </c>
      <c r="G675" s="178" t="s">
        <v>547</v>
      </c>
      <c r="H675" s="179">
        <v>1</v>
      </c>
      <c r="I675" s="180"/>
      <c r="J675" s="181">
        <f t="shared" si="10"/>
        <v>0</v>
      </c>
      <c r="K675" s="177" t="s">
        <v>5</v>
      </c>
      <c r="L675" s="41"/>
      <c r="M675" s="182" t="s">
        <v>5</v>
      </c>
      <c r="N675" s="183" t="s">
        <v>43</v>
      </c>
      <c r="O675" s="42"/>
      <c r="P675" s="184">
        <f t="shared" si="11"/>
        <v>0</v>
      </c>
      <c r="Q675" s="184">
        <v>0</v>
      </c>
      <c r="R675" s="184">
        <f t="shared" si="12"/>
        <v>0</v>
      </c>
      <c r="S675" s="184">
        <v>0</v>
      </c>
      <c r="T675" s="185">
        <f t="shared" si="13"/>
        <v>0</v>
      </c>
      <c r="AR675" s="24" t="s">
        <v>193</v>
      </c>
      <c r="AT675" s="24" t="s">
        <v>188</v>
      </c>
      <c r="AU675" s="24" t="s">
        <v>199</v>
      </c>
      <c r="AY675" s="24" t="s">
        <v>185</v>
      </c>
      <c r="BE675" s="186">
        <f t="shared" si="14"/>
        <v>0</v>
      </c>
      <c r="BF675" s="186">
        <f t="shared" si="15"/>
        <v>0</v>
      </c>
      <c r="BG675" s="186">
        <f t="shared" si="16"/>
        <v>0</v>
      </c>
      <c r="BH675" s="186">
        <f t="shared" si="17"/>
        <v>0</v>
      </c>
      <c r="BI675" s="186">
        <f t="shared" si="18"/>
        <v>0</v>
      </c>
      <c r="BJ675" s="24" t="s">
        <v>80</v>
      </c>
      <c r="BK675" s="186">
        <f t="shared" si="19"/>
        <v>0</v>
      </c>
      <c r="BL675" s="24" t="s">
        <v>193</v>
      </c>
      <c r="BM675" s="24" t="s">
        <v>1022</v>
      </c>
    </row>
    <row r="676" spans="2:65" s="1" customFormat="1" ht="22.5" customHeight="1">
      <c r="B676" s="174"/>
      <c r="C676" s="175" t="s">
        <v>1023</v>
      </c>
      <c r="D676" s="175" t="s">
        <v>188</v>
      </c>
      <c r="E676" s="176" t="s">
        <v>1024</v>
      </c>
      <c r="F676" s="177" t="s">
        <v>1025</v>
      </c>
      <c r="G676" s="178" t="s">
        <v>547</v>
      </c>
      <c r="H676" s="179">
        <v>1</v>
      </c>
      <c r="I676" s="180"/>
      <c r="J676" s="181">
        <f t="shared" si="10"/>
        <v>0</v>
      </c>
      <c r="K676" s="177" t="s">
        <v>5</v>
      </c>
      <c r="L676" s="41"/>
      <c r="M676" s="182" t="s">
        <v>5</v>
      </c>
      <c r="N676" s="183" t="s">
        <v>43</v>
      </c>
      <c r="O676" s="42"/>
      <c r="P676" s="184">
        <f t="shared" si="11"/>
        <v>0</v>
      </c>
      <c r="Q676" s="184">
        <v>0</v>
      </c>
      <c r="R676" s="184">
        <f t="shared" si="12"/>
        <v>0</v>
      </c>
      <c r="S676" s="184">
        <v>1</v>
      </c>
      <c r="T676" s="185">
        <f t="shared" si="13"/>
        <v>1</v>
      </c>
      <c r="AR676" s="24" t="s">
        <v>193</v>
      </c>
      <c r="AT676" s="24" t="s">
        <v>188</v>
      </c>
      <c r="AU676" s="24" t="s">
        <v>199</v>
      </c>
      <c r="AY676" s="24" t="s">
        <v>185</v>
      </c>
      <c r="BE676" s="186">
        <f t="shared" si="14"/>
        <v>0</v>
      </c>
      <c r="BF676" s="186">
        <f t="shared" si="15"/>
        <v>0</v>
      </c>
      <c r="BG676" s="186">
        <f t="shared" si="16"/>
        <v>0</v>
      </c>
      <c r="BH676" s="186">
        <f t="shared" si="17"/>
        <v>0</v>
      </c>
      <c r="BI676" s="186">
        <f t="shared" si="18"/>
        <v>0</v>
      </c>
      <c r="BJ676" s="24" t="s">
        <v>80</v>
      </c>
      <c r="BK676" s="186">
        <f t="shared" si="19"/>
        <v>0</v>
      </c>
      <c r="BL676" s="24" t="s">
        <v>193</v>
      </c>
      <c r="BM676" s="24" t="s">
        <v>1026</v>
      </c>
    </row>
    <row r="677" spans="2:65" s="1" customFormat="1" ht="22.5" customHeight="1">
      <c r="B677" s="174"/>
      <c r="C677" s="175" t="s">
        <v>1027</v>
      </c>
      <c r="D677" s="175" t="s">
        <v>188</v>
      </c>
      <c r="E677" s="176" t="s">
        <v>1028</v>
      </c>
      <c r="F677" s="177" t="s">
        <v>1029</v>
      </c>
      <c r="G677" s="178" t="s">
        <v>547</v>
      </c>
      <c r="H677" s="179">
        <v>1</v>
      </c>
      <c r="I677" s="180"/>
      <c r="J677" s="181">
        <f t="shared" si="10"/>
        <v>0</v>
      </c>
      <c r="K677" s="177" t="s">
        <v>5</v>
      </c>
      <c r="L677" s="41"/>
      <c r="M677" s="182" t="s">
        <v>5</v>
      </c>
      <c r="N677" s="183" t="s">
        <v>43</v>
      </c>
      <c r="O677" s="42"/>
      <c r="P677" s="184">
        <f t="shared" si="11"/>
        <v>0</v>
      </c>
      <c r="Q677" s="184">
        <v>0</v>
      </c>
      <c r="R677" s="184">
        <f t="shared" si="12"/>
        <v>0</v>
      </c>
      <c r="S677" s="184">
        <v>1.8</v>
      </c>
      <c r="T677" s="185">
        <f t="shared" si="13"/>
        <v>1.8</v>
      </c>
      <c r="AR677" s="24" t="s">
        <v>193</v>
      </c>
      <c r="AT677" s="24" t="s">
        <v>188</v>
      </c>
      <c r="AU677" s="24" t="s">
        <v>199</v>
      </c>
      <c r="AY677" s="24" t="s">
        <v>185</v>
      </c>
      <c r="BE677" s="186">
        <f t="shared" si="14"/>
        <v>0</v>
      </c>
      <c r="BF677" s="186">
        <f t="shared" si="15"/>
        <v>0</v>
      </c>
      <c r="BG677" s="186">
        <f t="shared" si="16"/>
        <v>0</v>
      </c>
      <c r="BH677" s="186">
        <f t="shared" si="17"/>
        <v>0</v>
      </c>
      <c r="BI677" s="186">
        <f t="shared" si="18"/>
        <v>0</v>
      </c>
      <c r="BJ677" s="24" t="s">
        <v>80</v>
      </c>
      <c r="BK677" s="186">
        <f t="shared" si="19"/>
        <v>0</v>
      </c>
      <c r="BL677" s="24" t="s">
        <v>193</v>
      </c>
      <c r="BM677" s="24" t="s">
        <v>1030</v>
      </c>
    </row>
    <row r="678" spans="2:65" s="1" customFormat="1" ht="22.5" customHeight="1">
      <c r="B678" s="174"/>
      <c r="C678" s="175" t="s">
        <v>1031</v>
      </c>
      <c r="D678" s="175" t="s">
        <v>188</v>
      </c>
      <c r="E678" s="176" t="s">
        <v>1032</v>
      </c>
      <c r="F678" s="177" t="s">
        <v>1033</v>
      </c>
      <c r="G678" s="178" t="s">
        <v>547</v>
      </c>
      <c r="H678" s="179">
        <v>1</v>
      </c>
      <c r="I678" s="180"/>
      <c r="J678" s="181">
        <f t="shared" si="10"/>
        <v>0</v>
      </c>
      <c r="K678" s="177" t="s">
        <v>5</v>
      </c>
      <c r="L678" s="41"/>
      <c r="M678" s="182" t="s">
        <v>5</v>
      </c>
      <c r="N678" s="183" t="s">
        <v>43</v>
      </c>
      <c r="O678" s="42"/>
      <c r="P678" s="184">
        <f t="shared" si="11"/>
        <v>0</v>
      </c>
      <c r="Q678" s="184">
        <v>0</v>
      </c>
      <c r="R678" s="184">
        <f t="shared" si="12"/>
        <v>0</v>
      </c>
      <c r="S678" s="184">
        <v>0.5</v>
      </c>
      <c r="T678" s="185">
        <f t="shared" si="13"/>
        <v>0.5</v>
      </c>
      <c r="AR678" s="24" t="s">
        <v>193</v>
      </c>
      <c r="AT678" s="24" t="s">
        <v>188</v>
      </c>
      <c r="AU678" s="24" t="s">
        <v>199</v>
      </c>
      <c r="AY678" s="24" t="s">
        <v>185</v>
      </c>
      <c r="BE678" s="186">
        <f t="shared" si="14"/>
        <v>0</v>
      </c>
      <c r="BF678" s="186">
        <f t="shared" si="15"/>
        <v>0</v>
      </c>
      <c r="BG678" s="186">
        <f t="shared" si="16"/>
        <v>0</v>
      </c>
      <c r="BH678" s="186">
        <f t="shared" si="17"/>
        <v>0</v>
      </c>
      <c r="BI678" s="186">
        <f t="shared" si="18"/>
        <v>0</v>
      </c>
      <c r="BJ678" s="24" t="s">
        <v>80</v>
      </c>
      <c r="BK678" s="186">
        <f t="shared" si="19"/>
        <v>0</v>
      </c>
      <c r="BL678" s="24" t="s">
        <v>193</v>
      </c>
      <c r="BM678" s="24" t="s">
        <v>1034</v>
      </c>
    </row>
    <row r="679" spans="2:65" s="1" customFormat="1" ht="22.5" customHeight="1">
      <c r="B679" s="174"/>
      <c r="C679" s="175" t="s">
        <v>1035</v>
      </c>
      <c r="D679" s="175" t="s">
        <v>188</v>
      </c>
      <c r="E679" s="176" t="s">
        <v>1036</v>
      </c>
      <c r="F679" s="177" t="s">
        <v>1037</v>
      </c>
      <c r="G679" s="178" t="s">
        <v>547</v>
      </c>
      <c r="H679" s="179">
        <v>1</v>
      </c>
      <c r="I679" s="180"/>
      <c r="J679" s="181">
        <f t="shared" si="10"/>
        <v>0</v>
      </c>
      <c r="K679" s="177" t="s">
        <v>5</v>
      </c>
      <c r="L679" s="41"/>
      <c r="M679" s="182" t="s">
        <v>5</v>
      </c>
      <c r="N679" s="183" t="s">
        <v>43</v>
      </c>
      <c r="O679" s="42"/>
      <c r="P679" s="184">
        <f t="shared" si="11"/>
        <v>0</v>
      </c>
      <c r="Q679" s="184">
        <v>0</v>
      </c>
      <c r="R679" s="184">
        <f t="shared" si="12"/>
        <v>0</v>
      </c>
      <c r="S679" s="184">
        <v>0.6</v>
      </c>
      <c r="T679" s="185">
        <f t="shared" si="13"/>
        <v>0.6</v>
      </c>
      <c r="AR679" s="24" t="s">
        <v>193</v>
      </c>
      <c r="AT679" s="24" t="s">
        <v>188</v>
      </c>
      <c r="AU679" s="24" t="s">
        <v>199</v>
      </c>
      <c r="AY679" s="24" t="s">
        <v>185</v>
      </c>
      <c r="BE679" s="186">
        <f t="shared" si="14"/>
        <v>0</v>
      </c>
      <c r="BF679" s="186">
        <f t="shared" si="15"/>
        <v>0</v>
      </c>
      <c r="BG679" s="186">
        <f t="shared" si="16"/>
        <v>0</v>
      </c>
      <c r="BH679" s="186">
        <f t="shared" si="17"/>
        <v>0</v>
      </c>
      <c r="BI679" s="186">
        <f t="shared" si="18"/>
        <v>0</v>
      </c>
      <c r="BJ679" s="24" t="s">
        <v>80</v>
      </c>
      <c r="BK679" s="186">
        <f t="shared" si="19"/>
        <v>0</v>
      </c>
      <c r="BL679" s="24" t="s">
        <v>193</v>
      </c>
      <c r="BM679" s="24" t="s">
        <v>1038</v>
      </c>
    </row>
    <row r="680" spans="2:65" s="1" customFormat="1" ht="22.5" customHeight="1">
      <c r="B680" s="174"/>
      <c r="C680" s="175" t="s">
        <v>1039</v>
      </c>
      <c r="D680" s="175" t="s">
        <v>188</v>
      </c>
      <c r="E680" s="176" t="s">
        <v>1040</v>
      </c>
      <c r="F680" s="177" t="s">
        <v>1041</v>
      </c>
      <c r="G680" s="178" t="s">
        <v>376</v>
      </c>
      <c r="H680" s="179">
        <v>22.2</v>
      </c>
      <c r="I680" s="180"/>
      <c r="J680" s="181">
        <f t="shared" si="10"/>
        <v>0</v>
      </c>
      <c r="K680" s="177" t="s">
        <v>5</v>
      </c>
      <c r="L680" s="41"/>
      <c r="M680" s="182" t="s">
        <v>5</v>
      </c>
      <c r="N680" s="183" t="s">
        <v>43</v>
      </c>
      <c r="O680" s="42"/>
      <c r="P680" s="184">
        <f t="shared" si="11"/>
        <v>0</v>
      </c>
      <c r="Q680" s="184">
        <v>0</v>
      </c>
      <c r="R680" s="184">
        <f t="shared" si="12"/>
        <v>0</v>
      </c>
      <c r="S680" s="184">
        <v>0.04</v>
      </c>
      <c r="T680" s="185">
        <f t="shared" si="13"/>
        <v>0.88800000000000001</v>
      </c>
      <c r="AR680" s="24" t="s">
        <v>193</v>
      </c>
      <c r="AT680" s="24" t="s">
        <v>188</v>
      </c>
      <c r="AU680" s="24" t="s">
        <v>199</v>
      </c>
      <c r="AY680" s="24" t="s">
        <v>185</v>
      </c>
      <c r="BE680" s="186">
        <f t="shared" si="14"/>
        <v>0</v>
      </c>
      <c r="BF680" s="186">
        <f t="shared" si="15"/>
        <v>0</v>
      </c>
      <c r="BG680" s="186">
        <f t="shared" si="16"/>
        <v>0</v>
      </c>
      <c r="BH680" s="186">
        <f t="shared" si="17"/>
        <v>0</v>
      </c>
      <c r="BI680" s="186">
        <f t="shared" si="18"/>
        <v>0</v>
      </c>
      <c r="BJ680" s="24" t="s">
        <v>80</v>
      </c>
      <c r="BK680" s="186">
        <f t="shared" si="19"/>
        <v>0</v>
      </c>
      <c r="BL680" s="24" t="s">
        <v>193</v>
      </c>
      <c r="BM680" s="24" t="s">
        <v>1042</v>
      </c>
    </row>
    <row r="681" spans="2:65" s="1" customFormat="1" ht="22.5" customHeight="1">
      <c r="B681" s="174"/>
      <c r="C681" s="175" t="s">
        <v>1043</v>
      </c>
      <c r="D681" s="175" t="s">
        <v>188</v>
      </c>
      <c r="E681" s="176" t="s">
        <v>1044</v>
      </c>
      <c r="F681" s="177" t="s">
        <v>1045</v>
      </c>
      <c r="G681" s="178" t="s">
        <v>1046</v>
      </c>
      <c r="H681" s="179">
        <v>3</v>
      </c>
      <c r="I681" s="180"/>
      <c r="J681" s="181">
        <f t="shared" si="10"/>
        <v>0</v>
      </c>
      <c r="K681" s="177" t="s">
        <v>5</v>
      </c>
      <c r="L681" s="41"/>
      <c r="M681" s="182" t="s">
        <v>5</v>
      </c>
      <c r="N681" s="183" t="s">
        <v>43</v>
      </c>
      <c r="O681" s="42"/>
      <c r="P681" s="184">
        <f t="shared" si="11"/>
        <v>0</v>
      </c>
      <c r="Q681" s="184">
        <v>0</v>
      </c>
      <c r="R681" s="184">
        <f t="shared" si="12"/>
        <v>0</v>
      </c>
      <c r="S681" s="184">
        <v>0</v>
      </c>
      <c r="T681" s="185">
        <f t="shared" si="13"/>
        <v>0</v>
      </c>
      <c r="AR681" s="24" t="s">
        <v>193</v>
      </c>
      <c r="AT681" s="24" t="s">
        <v>188</v>
      </c>
      <c r="AU681" s="24" t="s">
        <v>199</v>
      </c>
      <c r="AY681" s="24" t="s">
        <v>185</v>
      </c>
      <c r="BE681" s="186">
        <f t="shared" si="14"/>
        <v>0</v>
      </c>
      <c r="BF681" s="186">
        <f t="shared" si="15"/>
        <v>0</v>
      </c>
      <c r="BG681" s="186">
        <f t="shared" si="16"/>
        <v>0</v>
      </c>
      <c r="BH681" s="186">
        <f t="shared" si="17"/>
        <v>0</v>
      </c>
      <c r="BI681" s="186">
        <f t="shared" si="18"/>
        <v>0</v>
      </c>
      <c r="BJ681" s="24" t="s">
        <v>80</v>
      </c>
      <c r="BK681" s="186">
        <f t="shared" si="19"/>
        <v>0</v>
      </c>
      <c r="BL681" s="24" t="s">
        <v>193</v>
      </c>
      <c r="BM681" s="24" t="s">
        <v>1047</v>
      </c>
    </row>
    <row r="682" spans="2:65" s="1" customFormat="1" ht="22.5" customHeight="1">
      <c r="B682" s="174"/>
      <c r="C682" s="175" t="s">
        <v>1048</v>
      </c>
      <c r="D682" s="175" t="s">
        <v>188</v>
      </c>
      <c r="E682" s="176" t="s">
        <v>1049</v>
      </c>
      <c r="F682" s="177" t="s">
        <v>1050</v>
      </c>
      <c r="G682" s="178" t="s">
        <v>547</v>
      </c>
      <c r="H682" s="179">
        <v>1</v>
      </c>
      <c r="I682" s="180"/>
      <c r="J682" s="181">
        <f t="shared" si="10"/>
        <v>0</v>
      </c>
      <c r="K682" s="177" t="s">
        <v>5</v>
      </c>
      <c r="L682" s="41"/>
      <c r="M682" s="182" t="s">
        <v>5</v>
      </c>
      <c r="N682" s="183" t="s">
        <v>43</v>
      </c>
      <c r="O682" s="42"/>
      <c r="P682" s="184">
        <f t="shared" si="11"/>
        <v>0</v>
      </c>
      <c r="Q682" s="184">
        <v>0</v>
      </c>
      <c r="R682" s="184">
        <f t="shared" si="12"/>
        <v>0</v>
      </c>
      <c r="S682" s="184">
        <v>0</v>
      </c>
      <c r="T682" s="185">
        <f t="shared" si="13"/>
        <v>0</v>
      </c>
      <c r="AR682" s="24" t="s">
        <v>193</v>
      </c>
      <c r="AT682" s="24" t="s">
        <v>188</v>
      </c>
      <c r="AU682" s="24" t="s">
        <v>199</v>
      </c>
      <c r="AY682" s="24" t="s">
        <v>185</v>
      </c>
      <c r="BE682" s="186">
        <f t="shared" si="14"/>
        <v>0</v>
      </c>
      <c r="BF682" s="186">
        <f t="shared" si="15"/>
        <v>0</v>
      </c>
      <c r="BG682" s="186">
        <f t="shared" si="16"/>
        <v>0</v>
      </c>
      <c r="BH682" s="186">
        <f t="shared" si="17"/>
        <v>0</v>
      </c>
      <c r="BI682" s="186">
        <f t="shared" si="18"/>
        <v>0</v>
      </c>
      <c r="BJ682" s="24" t="s">
        <v>80</v>
      </c>
      <c r="BK682" s="186">
        <f t="shared" si="19"/>
        <v>0</v>
      </c>
      <c r="BL682" s="24" t="s">
        <v>193</v>
      </c>
      <c r="BM682" s="24" t="s">
        <v>1051</v>
      </c>
    </row>
    <row r="683" spans="2:65" s="1" customFormat="1" ht="22.5" customHeight="1">
      <c r="B683" s="174"/>
      <c r="C683" s="175" t="s">
        <v>1052</v>
      </c>
      <c r="D683" s="175" t="s">
        <v>188</v>
      </c>
      <c r="E683" s="176" t="s">
        <v>1053</v>
      </c>
      <c r="F683" s="177" t="s">
        <v>1054</v>
      </c>
      <c r="G683" s="178" t="s">
        <v>232</v>
      </c>
      <c r="H683" s="179">
        <v>91.53</v>
      </c>
      <c r="I683" s="180"/>
      <c r="J683" s="181">
        <f t="shared" si="10"/>
        <v>0</v>
      </c>
      <c r="K683" s="177" t="s">
        <v>192</v>
      </c>
      <c r="L683" s="41"/>
      <c r="M683" s="182" t="s">
        <v>5</v>
      </c>
      <c r="N683" s="183" t="s">
        <v>43</v>
      </c>
      <c r="O683" s="42"/>
      <c r="P683" s="184">
        <f t="shared" si="11"/>
        <v>0</v>
      </c>
      <c r="Q683" s="184">
        <v>0</v>
      </c>
      <c r="R683" s="184">
        <f t="shared" si="12"/>
        <v>0</v>
      </c>
      <c r="S683" s="184">
        <v>0.03</v>
      </c>
      <c r="T683" s="185">
        <f t="shared" si="13"/>
        <v>2.7458999999999998</v>
      </c>
      <c r="AR683" s="24" t="s">
        <v>193</v>
      </c>
      <c r="AT683" s="24" t="s">
        <v>188</v>
      </c>
      <c r="AU683" s="24" t="s">
        <v>199</v>
      </c>
      <c r="AY683" s="24" t="s">
        <v>185</v>
      </c>
      <c r="BE683" s="186">
        <f t="shared" si="14"/>
        <v>0</v>
      </c>
      <c r="BF683" s="186">
        <f t="shared" si="15"/>
        <v>0</v>
      </c>
      <c r="BG683" s="186">
        <f t="shared" si="16"/>
        <v>0</v>
      </c>
      <c r="BH683" s="186">
        <f t="shared" si="17"/>
        <v>0</v>
      </c>
      <c r="BI683" s="186">
        <f t="shared" si="18"/>
        <v>0</v>
      </c>
      <c r="BJ683" s="24" t="s">
        <v>80</v>
      </c>
      <c r="BK683" s="186">
        <f t="shared" si="19"/>
        <v>0</v>
      </c>
      <c r="BL683" s="24" t="s">
        <v>193</v>
      </c>
      <c r="BM683" s="24" t="s">
        <v>1055</v>
      </c>
    </row>
    <row r="684" spans="2:65" s="12" customFormat="1">
      <c r="B684" s="199"/>
      <c r="D684" s="187" t="s">
        <v>197</v>
      </c>
      <c r="E684" s="200" t="s">
        <v>5</v>
      </c>
      <c r="F684" s="201" t="s">
        <v>356</v>
      </c>
      <c r="H684" s="202" t="s">
        <v>5</v>
      </c>
      <c r="I684" s="203"/>
      <c r="L684" s="199"/>
      <c r="M684" s="204"/>
      <c r="N684" s="205"/>
      <c r="O684" s="205"/>
      <c r="P684" s="205"/>
      <c r="Q684" s="205"/>
      <c r="R684" s="205"/>
      <c r="S684" s="205"/>
      <c r="T684" s="206"/>
      <c r="AT684" s="202" t="s">
        <v>197</v>
      </c>
      <c r="AU684" s="202" t="s">
        <v>199</v>
      </c>
      <c r="AV684" s="12" t="s">
        <v>80</v>
      </c>
      <c r="AW684" s="12" t="s">
        <v>35</v>
      </c>
      <c r="AX684" s="12" t="s">
        <v>72</v>
      </c>
      <c r="AY684" s="202" t="s">
        <v>185</v>
      </c>
    </row>
    <row r="685" spans="2:65" s="11" customFormat="1">
      <c r="B685" s="191"/>
      <c r="D685" s="187" t="s">
        <v>197</v>
      </c>
      <c r="E685" s="192" t="s">
        <v>5</v>
      </c>
      <c r="F685" s="193" t="s">
        <v>1056</v>
      </c>
      <c r="H685" s="194">
        <v>91.53</v>
      </c>
      <c r="I685" s="195"/>
      <c r="L685" s="191"/>
      <c r="M685" s="196"/>
      <c r="N685" s="197"/>
      <c r="O685" s="197"/>
      <c r="P685" s="197"/>
      <c r="Q685" s="197"/>
      <c r="R685" s="197"/>
      <c r="S685" s="197"/>
      <c r="T685" s="198"/>
      <c r="AT685" s="192" t="s">
        <v>197</v>
      </c>
      <c r="AU685" s="192" t="s">
        <v>199</v>
      </c>
      <c r="AV685" s="11" t="s">
        <v>82</v>
      </c>
      <c r="AW685" s="11" t="s">
        <v>35</v>
      </c>
      <c r="AX685" s="11" t="s">
        <v>72</v>
      </c>
      <c r="AY685" s="192" t="s">
        <v>185</v>
      </c>
    </row>
    <row r="686" spans="2:65" s="13" customFormat="1">
      <c r="B686" s="207"/>
      <c r="D686" s="208" t="s">
        <v>197</v>
      </c>
      <c r="E686" s="209" t="s">
        <v>5</v>
      </c>
      <c r="F686" s="210" t="s">
        <v>222</v>
      </c>
      <c r="H686" s="211">
        <v>91.53</v>
      </c>
      <c r="I686" s="212"/>
      <c r="L686" s="207"/>
      <c r="M686" s="213"/>
      <c r="N686" s="214"/>
      <c r="O686" s="214"/>
      <c r="P686" s="214"/>
      <c r="Q686" s="214"/>
      <c r="R686" s="214"/>
      <c r="S686" s="214"/>
      <c r="T686" s="215"/>
      <c r="AT686" s="216" t="s">
        <v>197</v>
      </c>
      <c r="AU686" s="216" t="s">
        <v>199</v>
      </c>
      <c r="AV686" s="13" t="s">
        <v>193</v>
      </c>
      <c r="AW686" s="13" t="s">
        <v>35</v>
      </c>
      <c r="AX686" s="13" t="s">
        <v>80</v>
      </c>
      <c r="AY686" s="216" t="s">
        <v>185</v>
      </c>
    </row>
    <row r="687" spans="2:65" s="1" customFormat="1" ht="31.5" customHeight="1">
      <c r="B687" s="174"/>
      <c r="C687" s="175" t="s">
        <v>1057</v>
      </c>
      <c r="D687" s="175" t="s">
        <v>188</v>
      </c>
      <c r="E687" s="176" t="s">
        <v>1058</v>
      </c>
      <c r="F687" s="177" t="s">
        <v>1059</v>
      </c>
      <c r="G687" s="178" t="s">
        <v>232</v>
      </c>
      <c r="H687" s="179">
        <v>5.83</v>
      </c>
      <c r="I687" s="180"/>
      <c r="J687" s="181">
        <f>ROUND(I687*H687,2)</f>
        <v>0</v>
      </c>
      <c r="K687" s="177" t="s">
        <v>192</v>
      </c>
      <c r="L687" s="41"/>
      <c r="M687" s="182" t="s">
        <v>5</v>
      </c>
      <c r="N687" s="183" t="s">
        <v>43</v>
      </c>
      <c r="O687" s="42"/>
      <c r="P687" s="184">
        <f>O687*H687</f>
        <v>0</v>
      </c>
      <c r="Q687" s="184">
        <v>0</v>
      </c>
      <c r="R687" s="184">
        <f>Q687*H687</f>
        <v>0</v>
      </c>
      <c r="S687" s="184">
        <v>3.175E-2</v>
      </c>
      <c r="T687" s="185">
        <f>S687*H687</f>
        <v>0.1851025</v>
      </c>
      <c r="AR687" s="24" t="s">
        <v>193</v>
      </c>
      <c r="AT687" s="24" t="s">
        <v>188</v>
      </c>
      <c r="AU687" s="24" t="s">
        <v>199</v>
      </c>
      <c r="AY687" s="24" t="s">
        <v>185</v>
      </c>
      <c r="BE687" s="186">
        <f>IF(N687="základní",J687,0)</f>
        <v>0</v>
      </c>
      <c r="BF687" s="186">
        <f>IF(N687="snížená",J687,0)</f>
        <v>0</v>
      </c>
      <c r="BG687" s="186">
        <f>IF(N687="zákl. přenesená",J687,0)</f>
        <v>0</v>
      </c>
      <c r="BH687" s="186">
        <f>IF(N687="sníž. přenesená",J687,0)</f>
        <v>0</v>
      </c>
      <c r="BI687" s="186">
        <f>IF(N687="nulová",J687,0)</f>
        <v>0</v>
      </c>
      <c r="BJ687" s="24" t="s">
        <v>80</v>
      </c>
      <c r="BK687" s="186">
        <f>ROUND(I687*H687,2)</f>
        <v>0</v>
      </c>
      <c r="BL687" s="24" t="s">
        <v>193</v>
      </c>
      <c r="BM687" s="24" t="s">
        <v>1060</v>
      </c>
    </row>
    <row r="688" spans="2:65" s="1" customFormat="1" ht="54">
      <c r="B688" s="41"/>
      <c r="D688" s="187" t="s">
        <v>195</v>
      </c>
      <c r="F688" s="188" t="s">
        <v>1061</v>
      </c>
      <c r="I688" s="189"/>
      <c r="L688" s="41"/>
      <c r="M688" s="190"/>
      <c r="N688" s="42"/>
      <c r="O688" s="42"/>
      <c r="P688" s="42"/>
      <c r="Q688" s="42"/>
      <c r="R688" s="42"/>
      <c r="S688" s="42"/>
      <c r="T688" s="70"/>
      <c r="AT688" s="24" t="s">
        <v>195</v>
      </c>
      <c r="AU688" s="24" t="s">
        <v>199</v>
      </c>
    </row>
    <row r="689" spans="2:65" s="12" customFormat="1">
      <c r="B689" s="199"/>
      <c r="D689" s="187" t="s">
        <v>197</v>
      </c>
      <c r="E689" s="200" t="s">
        <v>5</v>
      </c>
      <c r="F689" s="201" t="s">
        <v>1062</v>
      </c>
      <c r="H689" s="202" t="s">
        <v>5</v>
      </c>
      <c r="I689" s="203"/>
      <c r="L689" s="199"/>
      <c r="M689" s="204"/>
      <c r="N689" s="205"/>
      <c r="O689" s="205"/>
      <c r="P689" s="205"/>
      <c r="Q689" s="205"/>
      <c r="R689" s="205"/>
      <c r="S689" s="205"/>
      <c r="T689" s="206"/>
      <c r="AT689" s="202" t="s">
        <v>197</v>
      </c>
      <c r="AU689" s="202" t="s">
        <v>199</v>
      </c>
      <c r="AV689" s="12" t="s">
        <v>80</v>
      </c>
      <c r="AW689" s="12" t="s">
        <v>35</v>
      </c>
      <c r="AX689" s="12" t="s">
        <v>72</v>
      </c>
      <c r="AY689" s="202" t="s">
        <v>185</v>
      </c>
    </row>
    <row r="690" spans="2:65" s="11" customFormat="1">
      <c r="B690" s="191"/>
      <c r="D690" s="187" t="s">
        <v>197</v>
      </c>
      <c r="E690" s="192" t="s">
        <v>5</v>
      </c>
      <c r="F690" s="193" t="s">
        <v>1063</v>
      </c>
      <c r="H690" s="194">
        <v>5.83</v>
      </c>
      <c r="I690" s="195"/>
      <c r="L690" s="191"/>
      <c r="M690" s="196"/>
      <c r="N690" s="197"/>
      <c r="O690" s="197"/>
      <c r="P690" s="197"/>
      <c r="Q690" s="197"/>
      <c r="R690" s="197"/>
      <c r="S690" s="197"/>
      <c r="T690" s="198"/>
      <c r="AT690" s="192" t="s">
        <v>197</v>
      </c>
      <c r="AU690" s="192" t="s">
        <v>199</v>
      </c>
      <c r="AV690" s="11" t="s">
        <v>82</v>
      </c>
      <c r="AW690" s="11" t="s">
        <v>35</v>
      </c>
      <c r="AX690" s="11" t="s">
        <v>72</v>
      </c>
      <c r="AY690" s="192" t="s">
        <v>185</v>
      </c>
    </row>
    <row r="691" spans="2:65" s="13" customFormat="1">
      <c r="B691" s="207"/>
      <c r="D691" s="208" t="s">
        <v>197</v>
      </c>
      <c r="E691" s="209" t="s">
        <v>5</v>
      </c>
      <c r="F691" s="210" t="s">
        <v>222</v>
      </c>
      <c r="H691" s="211">
        <v>5.83</v>
      </c>
      <c r="I691" s="212"/>
      <c r="L691" s="207"/>
      <c r="M691" s="213"/>
      <c r="N691" s="214"/>
      <c r="O691" s="214"/>
      <c r="P691" s="214"/>
      <c r="Q691" s="214"/>
      <c r="R691" s="214"/>
      <c r="S691" s="214"/>
      <c r="T691" s="215"/>
      <c r="AT691" s="216" t="s">
        <v>197</v>
      </c>
      <c r="AU691" s="216" t="s">
        <v>199</v>
      </c>
      <c r="AV691" s="13" t="s">
        <v>193</v>
      </c>
      <c r="AW691" s="13" t="s">
        <v>35</v>
      </c>
      <c r="AX691" s="13" t="s">
        <v>80</v>
      </c>
      <c r="AY691" s="216" t="s">
        <v>185</v>
      </c>
    </row>
    <row r="692" spans="2:65" s="1" customFormat="1" ht="22.5" customHeight="1">
      <c r="B692" s="174"/>
      <c r="C692" s="175" t="s">
        <v>1064</v>
      </c>
      <c r="D692" s="175" t="s">
        <v>188</v>
      </c>
      <c r="E692" s="176" t="s">
        <v>1065</v>
      </c>
      <c r="F692" s="177" t="s">
        <v>1066</v>
      </c>
      <c r="G692" s="178" t="s">
        <v>232</v>
      </c>
      <c r="H692" s="179">
        <v>57.338000000000001</v>
      </c>
      <c r="I692" s="180"/>
      <c r="J692" s="181">
        <f>ROUND(I692*H692,2)</f>
        <v>0</v>
      </c>
      <c r="K692" s="177" t="s">
        <v>192</v>
      </c>
      <c r="L692" s="41"/>
      <c r="M692" s="182" t="s">
        <v>5</v>
      </c>
      <c r="N692" s="183" t="s">
        <v>43</v>
      </c>
      <c r="O692" s="42"/>
      <c r="P692" s="184">
        <f>O692*H692</f>
        <v>0</v>
      </c>
      <c r="Q692" s="184">
        <v>0</v>
      </c>
      <c r="R692" s="184">
        <f>Q692*H692</f>
        <v>0</v>
      </c>
      <c r="S692" s="184">
        <v>5.94E-3</v>
      </c>
      <c r="T692" s="185">
        <f>S692*H692</f>
        <v>0.34058771999999998</v>
      </c>
      <c r="AR692" s="24" t="s">
        <v>193</v>
      </c>
      <c r="AT692" s="24" t="s">
        <v>188</v>
      </c>
      <c r="AU692" s="24" t="s">
        <v>199</v>
      </c>
      <c r="AY692" s="24" t="s">
        <v>185</v>
      </c>
      <c r="BE692" s="186">
        <f>IF(N692="základní",J692,0)</f>
        <v>0</v>
      </c>
      <c r="BF692" s="186">
        <f>IF(N692="snížená",J692,0)</f>
        <v>0</v>
      </c>
      <c r="BG692" s="186">
        <f>IF(N692="zákl. přenesená",J692,0)</f>
        <v>0</v>
      </c>
      <c r="BH692" s="186">
        <f>IF(N692="sníž. přenesená",J692,0)</f>
        <v>0</v>
      </c>
      <c r="BI692" s="186">
        <f>IF(N692="nulová",J692,0)</f>
        <v>0</v>
      </c>
      <c r="BJ692" s="24" t="s">
        <v>80</v>
      </c>
      <c r="BK692" s="186">
        <f>ROUND(I692*H692,2)</f>
        <v>0</v>
      </c>
      <c r="BL692" s="24" t="s">
        <v>193</v>
      </c>
      <c r="BM692" s="24" t="s">
        <v>1067</v>
      </c>
    </row>
    <row r="693" spans="2:65" s="1" customFormat="1" ht="22.5" customHeight="1">
      <c r="B693" s="174"/>
      <c r="C693" s="175" t="s">
        <v>1068</v>
      </c>
      <c r="D693" s="175" t="s">
        <v>188</v>
      </c>
      <c r="E693" s="176" t="s">
        <v>1069</v>
      </c>
      <c r="F693" s="177" t="s">
        <v>1070</v>
      </c>
      <c r="G693" s="178" t="s">
        <v>376</v>
      </c>
      <c r="H693" s="179">
        <v>13.2</v>
      </c>
      <c r="I693" s="180"/>
      <c r="J693" s="181">
        <f>ROUND(I693*H693,2)</f>
        <v>0</v>
      </c>
      <c r="K693" s="177" t="s">
        <v>192</v>
      </c>
      <c r="L693" s="41"/>
      <c r="M693" s="182" t="s">
        <v>5</v>
      </c>
      <c r="N693" s="183" t="s">
        <v>43</v>
      </c>
      <c r="O693" s="42"/>
      <c r="P693" s="184">
        <f>O693*H693</f>
        <v>0</v>
      </c>
      <c r="Q693" s="184">
        <v>0</v>
      </c>
      <c r="R693" s="184">
        <f>Q693*H693</f>
        <v>0</v>
      </c>
      <c r="S693" s="184">
        <v>1.7700000000000001E-3</v>
      </c>
      <c r="T693" s="185">
        <f>S693*H693</f>
        <v>2.3363999999999999E-2</v>
      </c>
      <c r="AR693" s="24" t="s">
        <v>193</v>
      </c>
      <c r="AT693" s="24" t="s">
        <v>188</v>
      </c>
      <c r="AU693" s="24" t="s">
        <v>199</v>
      </c>
      <c r="AY693" s="24" t="s">
        <v>185</v>
      </c>
      <c r="BE693" s="186">
        <f>IF(N693="základní",J693,0)</f>
        <v>0</v>
      </c>
      <c r="BF693" s="186">
        <f>IF(N693="snížená",J693,0)</f>
        <v>0</v>
      </c>
      <c r="BG693" s="186">
        <f>IF(N693="zákl. přenesená",J693,0)</f>
        <v>0</v>
      </c>
      <c r="BH693" s="186">
        <f>IF(N693="sníž. přenesená",J693,0)</f>
        <v>0</v>
      </c>
      <c r="BI693" s="186">
        <f>IF(N693="nulová",J693,0)</f>
        <v>0</v>
      </c>
      <c r="BJ693" s="24" t="s">
        <v>80</v>
      </c>
      <c r="BK693" s="186">
        <f>ROUND(I693*H693,2)</f>
        <v>0</v>
      </c>
      <c r="BL693" s="24" t="s">
        <v>193</v>
      </c>
      <c r="BM693" s="24" t="s">
        <v>1071</v>
      </c>
    </row>
    <row r="694" spans="2:65" s="1" customFormat="1" ht="22.5" customHeight="1">
      <c r="B694" s="174"/>
      <c r="C694" s="175" t="s">
        <v>1072</v>
      </c>
      <c r="D694" s="175" t="s">
        <v>188</v>
      </c>
      <c r="E694" s="176" t="s">
        <v>1073</v>
      </c>
      <c r="F694" s="177" t="s">
        <v>1074</v>
      </c>
      <c r="G694" s="178" t="s">
        <v>376</v>
      </c>
      <c r="H694" s="179">
        <v>78.84</v>
      </c>
      <c r="I694" s="180"/>
      <c r="J694" s="181">
        <f>ROUND(I694*H694,2)</f>
        <v>0</v>
      </c>
      <c r="K694" s="177" t="s">
        <v>192</v>
      </c>
      <c r="L694" s="41"/>
      <c r="M694" s="182" t="s">
        <v>5</v>
      </c>
      <c r="N694" s="183" t="s">
        <v>43</v>
      </c>
      <c r="O694" s="42"/>
      <c r="P694" s="184">
        <f>O694*H694</f>
        <v>0</v>
      </c>
      <c r="Q694" s="184">
        <v>0</v>
      </c>
      <c r="R694" s="184">
        <f>Q694*H694</f>
        <v>0</v>
      </c>
      <c r="S694" s="184">
        <v>2.2300000000000002E-3</v>
      </c>
      <c r="T694" s="185">
        <f>S694*H694</f>
        <v>0.17581320000000003</v>
      </c>
      <c r="AR694" s="24" t="s">
        <v>193</v>
      </c>
      <c r="AT694" s="24" t="s">
        <v>188</v>
      </c>
      <c r="AU694" s="24" t="s">
        <v>199</v>
      </c>
      <c r="AY694" s="24" t="s">
        <v>185</v>
      </c>
      <c r="BE694" s="186">
        <f>IF(N694="základní",J694,0)</f>
        <v>0</v>
      </c>
      <c r="BF694" s="186">
        <f>IF(N694="snížená",J694,0)</f>
        <v>0</v>
      </c>
      <c r="BG694" s="186">
        <f>IF(N694="zákl. přenesená",J694,0)</f>
        <v>0</v>
      </c>
      <c r="BH694" s="186">
        <f>IF(N694="sníž. přenesená",J694,0)</f>
        <v>0</v>
      </c>
      <c r="BI694" s="186">
        <f>IF(N694="nulová",J694,0)</f>
        <v>0</v>
      </c>
      <c r="BJ694" s="24" t="s">
        <v>80</v>
      </c>
      <c r="BK694" s="186">
        <f>ROUND(I694*H694,2)</f>
        <v>0</v>
      </c>
      <c r="BL694" s="24" t="s">
        <v>193</v>
      </c>
      <c r="BM694" s="24" t="s">
        <v>1075</v>
      </c>
    </row>
    <row r="695" spans="2:65" s="11" customFormat="1">
      <c r="B695" s="191"/>
      <c r="D695" s="208" t="s">
        <v>197</v>
      </c>
      <c r="E695" s="217" t="s">
        <v>5</v>
      </c>
      <c r="F695" s="218" t="s">
        <v>1076</v>
      </c>
      <c r="H695" s="219">
        <v>78.84</v>
      </c>
      <c r="I695" s="195"/>
      <c r="L695" s="191"/>
      <c r="M695" s="196"/>
      <c r="N695" s="197"/>
      <c r="O695" s="197"/>
      <c r="P695" s="197"/>
      <c r="Q695" s="197"/>
      <c r="R695" s="197"/>
      <c r="S695" s="197"/>
      <c r="T695" s="198"/>
      <c r="AT695" s="192" t="s">
        <v>197</v>
      </c>
      <c r="AU695" s="192" t="s">
        <v>199</v>
      </c>
      <c r="AV695" s="11" t="s">
        <v>82</v>
      </c>
      <c r="AW695" s="11" t="s">
        <v>35</v>
      </c>
      <c r="AX695" s="11" t="s">
        <v>80</v>
      </c>
      <c r="AY695" s="192" t="s">
        <v>185</v>
      </c>
    </row>
    <row r="696" spans="2:65" s="1" customFormat="1" ht="22.5" customHeight="1">
      <c r="B696" s="174"/>
      <c r="C696" s="175" t="s">
        <v>1077</v>
      </c>
      <c r="D696" s="175" t="s">
        <v>188</v>
      </c>
      <c r="E696" s="176" t="s">
        <v>1078</v>
      </c>
      <c r="F696" s="177" t="s">
        <v>1079</v>
      </c>
      <c r="G696" s="178" t="s">
        <v>376</v>
      </c>
      <c r="H696" s="179">
        <v>13.2</v>
      </c>
      <c r="I696" s="180"/>
      <c r="J696" s="181">
        <f>ROUND(I696*H696,2)</f>
        <v>0</v>
      </c>
      <c r="K696" s="177" t="s">
        <v>192</v>
      </c>
      <c r="L696" s="41"/>
      <c r="M696" s="182" t="s">
        <v>5</v>
      </c>
      <c r="N696" s="183" t="s">
        <v>43</v>
      </c>
      <c r="O696" s="42"/>
      <c r="P696" s="184">
        <f>O696*H696</f>
        <v>0</v>
      </c>
      <c r="Q696" s="184">
        <v>0</v>
      </c>
      <c r="R696" s="184">
        <f>Q696*H696</f>
        <v>0</v>
      </c>
      <c r="S696" s="184">
        <v>2.5999999999999999E-3</v>
      </c>
      <c r="T696" s="185">
        <f>S696*H696</f>
        <v>3.4319999999999996E-2</v>
      </c>
      <c r="AR696" s="24" t="s">
        <v>193</v>
      </c>
      <c r="AT696" s="24" t="s">
        <v>188</v>
      </c>
      <c r="AU696" s="24" t="s">
        <v>199</v>
      </c>
      <c r="AY696" s="24" t="s">
        <v>185</v>
      </c>
      <c r="BE696" s="186">
        <f>IF(N696="základní",J696,0)</f>
        <v>0</v>
      </c>
      <c r="BF696" s="186">
        <f>IF(N696="snížená",J696,0)</f>
        <v>0</v>
      </c>
      <c r="BG696" s="186">
        <f>IF(N696="zákl. přenesená",J696,0)</f>
        <v>0</v>
      </c>
      <c r="BH696" s="186">
        <f>IF(N696="sníž. přenesená",J696,0)</f>
        <v>0</v>
      </c>
      <c r="BI696" s="186">
        <f>IF(N696="nulová",J696,0)</f>
        <v>0</v>
      </c>
      <c r="BJ696" s="24" t="s">
        <v>80</v>
      </c>
      <c r="BK696" s="186">
        <f>ROUND(I696*H696,2)</f>
        <v>0</v>
      </c>
      <c r="BL696" s="24" t="s">
        <v>193</v>
      </c>
      <c r="BM696" s="24" t="s">
        <v>1080</v>
      </c>
    </row>
    <row r="697" spans="2:65" s="1" customFormat="1" ht="22.5" customHeight="1">
      <c r="B697" s="174"/>
      <c r="C697" s="175" t="s">
        <v>1081</v>
      </c>
      <c r="D697" s="175" t="s">
        <v>188</v>
      </c>
      <c r="E697" s="176" t="s">
        <v>1082</v>
      </c>
      <c r="F697" s="177" t="s">
        <v>1083</v>
      </c>
      <c r="G697" s="178" t="s">
        <v>376</v>
      </c>
      <c r="H697" s="179">
        <v>10.8</v>
      </c>
      <c r="I697" s="180"/>
      <c r="J697" s="181">
        <f>ROUND(I697*H697,2)</f>
        <v>0</v>
      </c>
      <c r="K697" s="177" t="s">
        <v>192</v>
      </c>
      <c r="L697" s="41"/>
      <c r="M697" s="182" t="s">
        <v>5</v>
      </c>
      <c r="N697" s="183" t="s">
        <v>43</v>
      </c>
      <c r="O697" s="42"/>
      <c r="P697" s="184">
        <f>O697*H697</f>
        <v>0</v>
      </c>
      <c r="Q697" s="184">
        <v>0</v>
      </c>
      <c r="R697" s="184">
        <f>Q697*H697</f>
        <v>0</v>
      </c>
      <c r="S697" s="184">
        <v>3.9399999999999999E-3</v>
      </c>
      <c r="T697" s="185">
        <f>S697*H697</f>
        <v>4.2552E-2</v>
      </c>
      <c r="AR697" s="24" t="s">
        <v>193</v>
      </c>
      <c r="AT697" s="24" t="s">
        <v>188</v>
      </c>
      <c r="AU697" s="24" t="s">
        <v>199</v>
      </c>
      <c r="AY697" s="24" t="s">
        <v>185</v>
      </c>
      <c r="BE697" s="186">
        <f>IF(N697="základní",J697,0)</f>
        <v>0</v>
      </c>
      <c r="BF697" s="186">
        <f>IF(N697="snížená",J697,0)</f>
        <v>0</v>
      </c>
      <c r="BG697" s="186">
        <f>IF(N697="zákl. přenesená",J697,0)</f>
        <v>0</v>
      </c>
      <c r="BH697" s="186">
        <f>IF(N697="sníž. přenesená",J697,0)</f>
        <v>0</v>
      </c>
      <c r="BI697" s="186">
        <f>IF(N697="nulová",J697,0)</f>
        <v>0</v>
      </c>
      <c r="BJ697" s="24" t="s">
        <v>80</v>
      </c>
      <c r="BK697" s="186">
        <f>ROUND(I697*H697,2)</f>
        <v>0</v>
      </c>
      <c r="BL697" s="24" t="s">
        <v>193</v>
      </c>
      <c r="BM697" s="24" t="s">
        <v>1084</v>
      </c>
    </row>
    <row r="698" spans="2:65" s="1" customFormat="1" ht="31.5" customHeight="1">
      <c r="B698" s="174"/>
      <c r="C698" s="175" t="s">
        <v>1085</v>
      </c>
      <c r="D698" s="175" t="s">
        <v>188</v>
      </c>
      <c r="E698" s="176" t="s">
        <v>1086</v>
      </c>
      <c r="F698" s="177" t="s">
        <v>1087</v>
      </c>
      <c r="G698" s="178" t="s">
        <v>254</v>
      </c>
      <c r="H698" s="179">
        <v>3</v>
      </c>
      <c r="I698" s="180"/>
      <c r="J698" s="181">
        <f>ROUND(I698*H698,2)</f>
        <v>0</v>
      </c>
      <c r="K698" s="177" t="s">
        <v>5</v>
      </c>
      <c r="L698" s="41"/>
      <c r="M698" s="182" t="s">
        <v>5</v>
      </c>
      <c r="N698" s="183" t="s">
        <v>43</v>
      </c>
      <c r="O698" s="42"/>
      <c r="P698" s="184">
        <f>O698*H698</f>
        <v>0</v>
      </c>
      <c r="Q698" s="184">
        <v>0</v>
      </c>
      <c r="R698" s="184">
        <f>Q698*H698</f>
        <v>0</v>
      </c>
      <c r="S698" s="184">
        <v>3.0300000000000001E-3</v>
      </c>
      <c r="T698" s="185">
        <f>S698*H698</f>
        <v>9.0900000000000009E-3</v>
      </c>
      <c r="AR698" s="24" t="s">
        <v>193</v>
      </c>
      <c r="AT698" s="24" t="s">
        <v>188</v>
      </c>
      <c r="AU698" s="24" t="s">
        <v>199</v>
      </c>
      <c r="AY698" s="24" t="s">
        <v>185</v>
      </c>
      <c r="BE698" s="186">
        <f>IF(N698="základní",J698,0)</f>
        <v>0</v>
      </c>
      <c r="BF698" s="186">
        <f>IF(N698="snížená",J698,0)</f>
        <v>0</v>
      </c>
      <c r="BG698" s="186">
        <f>IF(N698="zákl. přenesená",J698,0)</f>
        <v>0</v>
      </c>
      <c r="BH698" s="186">
        <f>IF(N698="sníž. přenesená",J698,0)</f>
        <v>0</v>
      </c>
      <c r="BI698" s="186">
        <f>IF(N698="nulová",J698,0)</f>
        <v>0</v>
      </c>
      <c r="BJ698" s="24" t="s">
        <v>80</v>
      </c>
      <c r="BK698" s="186">
        <f>ROUND(I698*H698,2)</f>
        <v>0</v>
      </c>
      <c r="BL698" s="24" t="s">
        <v>193</v>
      </c>
      <c r="BM698" s="24" t="s">
        <v>1088</v>
      </c>
    </row>
    <row r="699" spans="2:65" s="1" customFormat="1" ht="22.5" customHeight="1">
      <c r="B699" s="174"/>
      <c r="C699" s="175" t="s">
        <v>1089</v>
      </c>
      <c r="D699" s="175" t="s">
        <v>188</v>
      </c>
      <c r="E699" s="176" t="s">
        <v>1090</v>
      </c>
      <c r="F699" s="177" t="s">
        <v>1091</v>
      </c>
      <c r="G699" s="178" t="s">
        <v>232</v>
      </c>
      <c r="H699" s="179">
        <v>109.23099999999999</v>
      </c>
      <c r="I699" s="180"/>
      <c r="J699" s="181">
        <f>ROUND(I699*H699,2)</f>
        <v>0</v>
      </c>
      <c r="K699" s="177" t="s">
        <v>192</v>
      </c>
      <c r="L699" s="41"/>
      <c r="M699" s="182" t="s">
        <v>5</v>
      </c>
      <c r="N699" s="183" t="s">
        <v>43</v>
      </c>
      <c r="O699" s="42"/>
      <c r="P699" s="184">
        <f>O699*H699</f>
        <v>0</v>
      </c>
      <c r="Q699" s="184">
        <v>0</v>
      </c>
      <c r="R699" s="184">
        <f>Q699*H699</f>
        <v>0</v>
      </c>
      <c r="S699" s="184">
        <v>1.098E-2</v>
      </c>
      <c r="T699" s="185">
        <f>S699*H699</f>
        <v>1.19935638</v>
      </c>
      <c r="AR699" s="24" t="s">
        <v>193</v>
      </c>
      <c r="AT699" s="24" t="s">
        <v>188</v>
      </c>
      <c r="AU699" s="24" t="s">
        <v>199</v>
      </c>
      <c r="AY699" s="24" t="s">
        <v>185</v>
      </c>
      <c r="BE699" s="186">
        <f>IF(N699="základní",J699,0)</f>
        <v>0</v>
      </c>
      <c r="BF699" s="186">
        <f>IF(N699="snížená",J699,0)</f>
        <v>0</v>
      </c>
      <c r="BG699" s="186">
        <f>IF(N699="zákl. přenesená",J699,0)</f>
        <v>0</v>
      </c>
      <c r="BH699" s="186">
        <f>IF(N699="sníž. přenesená",J699,0)</f>
        <v>0</v>
      </c>
      <c r="BI699" s="186">
        <f>IF(N699="nulová",J699,0)</f>
        <v>0</v>
      </c>
      <c r="BJ699" s="24" t="s">
        <v>80</v>
      </c>
      <c r="BK699" s="186">
        <f>ROUND(I699*H699,2)</f>
        <v>0</v>
      </c>
      <c r="BL699" s="24" t="s">
        <v>193</v>
      </c>
      <c r="BM699" s="24" t="s">
        <v>1092</v>
      </c>
    </row>
    <row r="700" spans="2:65" s="1" customFormat="1" ht="40.5">
      <c r="B700" s="41"/>
      <c r="D700" s="187" t="s">
        <v>195</v>
      </c>
      <c r="F700" s="188" t="s">
        <v>1093</v>
      </c>
      <c r="I700" s="189"/>
      <c r="L700" s="41"/>
      <c r="M700" s="190"/>
      <c r="N700" s="42"/>
      <c r="O700" s="42"/>
      <c r="P700" s="42"/>
      <c r="Q700" s="42"/>
      <c r="R700" s="42"/>
      <c r="S700" s="42"/>
      <c r="T700" s="70"/>
      <c r="AT700" s="24" t="s">
        <v>195</v>
      </c>
      <c r="AU700" s="24" t="s">
        <v>199</v>
      </c>
    </row>
    <row r="701" spans="2:65" s="12" customFormat="1">
      <c r="B701" s="199"/>
      <c r="D701" s="187" t="s">
        <v>197</v>
      </c>
      <c r="E701" s="200" t="s">
        <v>5</v>
      </c>
      <c r="F701" s="201" t="s">
        <v>356</v>
      </c>
      <c r="H701" s="202" t="s">
        <v>5</v>
      </c>
      <c r="I701" s="203"/>
      <c r="L701" s="199"/>
      <c r="M701" s="204"/>
      <c r="N701" s="205"/>
      <c r="O701" s="205"/>
      <c r="P701" s="205"/>
      <c r="Q701" s="205"/>
      <c r="R701" s="205"/>
      <c r="S701" s="205"/>
      <c r="T701" s="206"/>
      <c r="AT701" s="202" t="s">
        <v>197</v>
      </c>
      <c r="AU701" s="202" t="s">
        <v>199</v>
      </c>
      <c r="AV701" s="12" t="s">
        <v>80</v>
      </c>
      <c r="AW701" s="12" t="s">
        <v>35</v>
      </c>
      <c r="AX701" s="12" t="s">
        <v>72</v>
      </c>
      <c r="AY701" s="202" t="s">
        <v>185</v>
      </c>
    </row>
    <row r="702" spans="2:65" s="11" customFormat="1">
      <c r="B702" s="191"/>
      <c r="D702" s="187" t="s">
        <v>197</v>
      </c>
      <c r="E702" s="192" t="s">
        <v>5</v>
      </c>
      <c r="F702" s="193" t="s">
        <v>1094</v>
      </c>
      <c r="H702" s="194">
        <v>61.191000000000003</v>
      </c>
      <c r="I702" s="195"/>
      <c r="L702" s="191"/>
      <c r="M702" s="196"/>
      <c r="N702" s="197"/>
      <c r="O702" s="197"/>
      <c r="P702" s="197"/>
      <c r="Q702" s="197"/>
      <c r="R702" s="197"/>
      <c r="S702" s="197"/>
      <c r="T702" s="198"/>
      <c r="AT702" s="192" t="s">
        <v>197</v>
      </c>
      <c r="AU702" s="192" t="s">
        <v>199</v>
      </c>
      <c r="AV702" s="11" t="s">
        <v>82</v>
      </c>
      <c r="AW702" s="11" t="s">
        <v>35</v>
      </c>
      <c r="AX702" s="11" t="s">
        <v>72</v>
      </c>
      <c r="AY702" s="192" t="s">
        <v>185</v>
      </c>
    </row>
    <row r="703" spans="2:65" s="12" customFormat="1">
      <c r="B703" s="199"/>
      <c r="D703" s="187" t="s">
        <v>197</v>
      </c>
      <c r="E703" s="200" t="s">
        <v>5</v>
      </c>
      <c r="F703" s="201" t="s">
        <v>215</v>
      </c>
      <c r="H703" s="202" t="s">
        <v>5</v>
      </c>
      <c r="I703" s="203"/>
      <c r="L703" s="199"/>
      <c r="M703" s="204"/>
      <c r="N703" s="205"/>
      <c r="O703" s="205"/>
      <c r="P703" s="205"/>
      <c r="Q703" s="205"/>
      <c r="R703" s="205"/>
      <c r="S703" s="205"/>
      <c r="T703" s="206"/>
      <c r="AT703" s="202" t="s">
        <v>197</v>
      </c>
      <c r="AU703" s="202" t="s">
        <v>199</v>
      </c>
      <c r="AV703" s="12" t="s">
        <v>80</v>
      </c>
      <c r="AW703" s="12" t="s">
        <v>35</v>
      </c>
      <c r="AX703" s="12" t="s">
        <v>72</v>
      </c>
      <c r="AY703" s="202" t="s">
        <v>185</v>
      </c>
    </row>
    <row r="704" spans="2:65" s="11" customFormat="1">
      <c r="B704" s="191"/>
      <c r="D704" s="187" t="s">
        <v>197</v>
      </c>
      <c r="E704" s="192" t="s">
        <v>5</v>
      </c>
      <c r="F704" s="193" t="s">
        <v>1095</v>
      </c>
      <c r="H704" s="194">
        <v>48.04</v>
      </c>
      <c r="I704" s="195"/>
      <c r="L704" s="191"/>
      <c r="M704" s="196"/>
      <c r="N704" s="197"/>
      <c r="O704" s="197"/>
      <c r="P704" s="197"/>
      <c r="Q704" s="197"/>
      <c r="R704" s="197"/>
      <c r="S704" s="197"/>
      <c r="T704" s="198"/>
      <c r="AT704" s="192" t="s">
        <v>197</v>
      </c>
      <c r="AU704" s="192" t="s">
        <v>199</v>
      </c>
      <c r="AV704" s="11" t="s">
        <v>82</v>
      </c>
      <c r="AW704" s="11" t="s">
        <v>35</v>
      </c>
      <c r="AX704" s="11" t="s">
        <v>72</v>
      </c>
      <c r="AY704" s="192" t="s">
        <v>185</v>
      </c>
    </row>
    <row r="705" spans="2:65" s="13" customFormat="1">
      <c r="B705" s="207"/>
      <c r="D705" s="208" t="s">
        <v>197</v>
      </c>
      <c r="E705" s="209" t="s">
        <v>5</v>
      </c>
      <c r="F705" s="210" t="s">
        <v>222</v>
      </c>
      <c r="H705" s="211">
        <v>109.23099999999999</v>
      </c>
      <c r="I705" s="212"/>
      <c r="L705" s="207"/>
      <c r="M705" s="213"/>
      <c r="N705" s="214"/>
      <c r="O705" s="214"/>
      <c r="P705" s="214"/>
      <c r="Q705" s="214"/>
      <c r="R705" s="214"/>
      <c r="S705" s="214"/>
      <c r="T705" s="215"/>
      <c r="AT705" s="216" t="s">
        <v>197</v>
      </c>
      <c r="AU705" s="216" t="s">
        <v>199</v>
      </c>
      <c r="AV705" s="13" t="s">
        <v>193</v>
      </c>
      <c r="AW705" s="13" t="s">
        <v>35</v>
      </c>
      <c r="AX705" s="13" t="s">
        <v>80</v>
      </c>
      <c r="AY705" s="216" t="s">
        <v>185</v>
      </c>
    </row>
    <row r="706" spans="2:65" s="1" customFormat="1" ht="22.5" customHeight="1">
      <c r="B706" s="174"/>
      <c r="C706" s="175" t="s">
        <v>1096</v>
      </c>
      <c r="D706" s="175" t="s">
        <v>188</v>
      </c>
      <c r="E706" s="176" t="s">
        <v>1097</v>
      </c>
      <c r="F706" s="177" t="s">
        <v>1098</v>
      </c>
      <c r="G706" s="178" t="s">
        <v>232</v>
      </c>
      <c r="H706" s="179">
        <v>109.23099999999999</v>
      </c>
      <c r="I706" s="180"/>
      <c r="J706" s="181">
        <f>ROUND(I706*H706,2)</f>
        <v>0</v>
      </c>
      <c r="K706" s="177" t="s">
        <v>192</v>
      </c>
      <c r="L706" s="41"/>
      <c r="M706" s="182" t="s">
        <v>5</v>
      </c>
      <c r="N706" s="183" t="s">
        <v>43</v>
      </c>
      <c r="O706" s="42"/>
      <c r="P706" s="184">
        <f>O706*H706</f>
        <v>0</v>
      </c>
      <c r="Q706" s="184">
        <v>0</v>
      </c>
      <c r="R706" s="184">
        <f>Q706*H706</f>
        <v>0</v>
      </c>
      <c r="S706" s="184">
        <v>8.0000000000000002E-3</v>
      </c>
      <c r="T706" s="185">
        <f>S706*H706</f>
        <v>0.87384799999999996</v>
      </c>
      <c r="AR706" s="24" t="s">
        <v>193</v>
      </c>
      <c r="AT706" s="24" t="s">
        <v>188</v>
      </c>
      <c r="AU706" s="24" t="s">
        <v>199</v>
      </c>
      <c r="AY706" s="24" t="s">
        <v>185</v>
      </c>
      <c r="BE706" s="186">
        <f>IF(N706="základní",J706,0)</f>
        <v>0</v>
      </c>
      <c r="BF706" s="186">
        <f>IF(N706="snížená",J706,0)</f>
        <v>0</v>
      </c>
      <c r="BG706" s="186">
        <f>IF(N706="zákl. přenesená",J706,0)</f>
        <v>0</v>
      </c>
      <c r="BH706" s="186">
        <f>IF(N706="sníž. přenesená",J706,0)</f>
        <v>0</v>
      </c>
      <c r="BI706" s="186">
        <f>IF(N706="nulová",J706,0)</f>
        <v>0</v>
      </c>
      <c r="BJ706" s="24" t="s">
        <v>80</v>
      </c>
      <c r="BK706" s="186">
        <f>ROUND(I706*H706,2)</f>
        <v>0</v>
      </c>
      <c r="BL706" s="24" t="s">
        <v>193</v>
      </c>
      <c r="BM706" s="24" t="s">
        <v>1099</v>
      </c>
    </row>
    <row r="707" spans="2:65" s="1" customFormat="1" ht="40.5">
      <c r="B707" s="41"/>
      <c r="D707" s="208" t="s">
        <v>195</v>
      </c>
      <c r="F707" s="220" t="s">
        <v>1093</v>
      </c>
      <c r="I707" s="189"/>
      <c r="L707" s="41"/>
      <c r="M707" s="190"/>
      <c r="N707" s="42"/>
      <c r="O707" s="42"/>
      <c r="P707" s="42"/>
      <c r="Q707" s="42"/>
      <c r="R707" s="42"/>
      <c r="S707" s="42"/>
      <c r="T707" s="70"/>
      <c r="AT707" s="24" t="s">
        <v>195</v>
      </c>
      <c r="AU707" s="24" t="s">
        <v>199</v>
      </c>
    </row>
    <row r="708" spans="2:65" s="1" customFormat="1" ht="22.5" customHeight="1">
      <c r="B708" s="174"/>
      <c r="C708" s="175" t="s">
        <v>1100</v>
      </c>
      <c r="D708" s="175" t="s">
        <v>188</v>
      </c>
      <c r="E708" s="176" t="s">
        <v>1101</v>
      </c>
      <c r="F708" s="177" t="s">
        <v>1102</v>
      </c>
      <c r="G708" s="178" t="s">
        <v>254</v>
      </c>
      <c r="H708" s="179">
        <v>20.8</v>
      </c>
      <c r="I708" s="180"/>
      <c r="J708" s="181">
        <f>ROUND(I708*H708,2)</f>
        <v>0</v>
      </c>
      <c r="K708" s="177" t="s">
        <v>192</v>
      </c>
      <c r="L708" s="41"/>
      <c r="M708" s="182" t="s">
        <v>5</v>
      </c>
      <c r="N708" s="183" t="s">
        <v>43</v>
      </c>
      <c r="O708" s="42"/>
      <c r="P708" s="184">
        <f>O708*H708</f>
        <v>0</v>
      </c>
      <c r="Q708" s="184">
        <v>0</v>
      </c>
      <c r="R708" s="184">
        <f>Q708*H708</f>
        <v>0</v>
      </c>
      <c r="S708" s="184">
        <v>5.0000000000000001E-3</v>
      </c>
      <c r="T708" s="185">
        <f>S708*H708</f>
        <v>0.10400000000000001</v>
      </c>
      <c r="AR708" s="24" t="s">
        <v>193</v>
      </c>
      <c r="AT708" s="24" t="s">
        <v>188</v>
      </c>
      <c r="AU708" s="24" t="s">
        <v>199</v>
      </c>
      <c r="AY708" s="24" t="s">
        <v>185</v>
      </c>
      <c r="BE708" s="186">
        <f>IF(N708="základní",J708,0)</f>
        <v>0</v>
      </c>
      <c r="BF708" s="186">
        <f>IF(N708="snížená",J708,0)</f>
        <v>0</v>
      </c>
      <c r="BG708" s="186">
        <f>IF(N708="zákl. přenesená",J708,0)</f>
        <v>0</v>
      </c>
      <c r="BH708" s="186">
        <f>IF(N708="sníž. přenesená",J708,0)</f>
        <v>0</v>
      </c>
      <c r="BI708" s="186">
        <f>IF(N708="nulová",J708,0)</f>
        <v>0</v>
      </c>
      <c r="BJ708" s="24" t="s">
        <v>80</v>
      </c>
      <c r="BK708" s="186">
        <f>ROUND(I708*H708,2)</f>
        <v>0</v>
      </c>
      <c r="BL708" s="24" t="s">
        <v>193</v>
      </c>
      <c r="BM708" s="24" t="s">
        <v>1103</v>
      </c>
    </row>
    <row r="709" spans="2:65" s="12" customFormat="1">
      <c r="B709" s="199"/>
      <c r="D709" s="187" t="s">
        <v>197</v>
      </c>
      <c r="E709" s="200" t="s">
        <v>5</v>
      </c>
      <c r="F709" s="201" t="s">
        <v>356</v>
      </c>
      <c r="H709" s="202" t="s">
        <v>5</v>
      </c>
      <c r="I709" s="203"/>
      <c r="L709" s="199"/>
      <c r="M709" s="204"/>
      <c r="N709" s="205"/>
      <c r="O709" s="205"/>
      <c r="P709" s="205"/>
      <c r="Q709" s="205"/>
      <c r="R709" s="205"/>
      <c r="S709" s="205"/>
      <c r="T709" s="206"/>
      <c r="AT709" s="202" t="s">
        <v>197</v>
      </c>
      <c r="AU709" s="202" t="s">
        <v>199</v>
      </c>
      <c r="AV709" s="12" t="s">
        <v>80</v>
      </c>
      <c r="AW709" s="12" t="s">
        <v>35</v>
      </c>
      <c r="AX709" s="12" t="s">
        <v>72</v>
      </c>
      <c r="AY709" s="202" t="s">
        <v>185</v>
      </c>
    </row>
    <row r="710" spans="2:65" s="11" customFormat="1">
      <c r="B710" s="191"/>
      <c r="D710" s="187" t="s">
        <v>197</v>
      </c>
      <c r="E710" s="192" t="s">
        <v>5</v>
      </c>
      <c r="F710" s="193" t="s">
        <v>1104</v>
      </c>
      <c r="H710" s="194">
        <v>6.4</v>
      </c>
      <c r="I710" s="195"/>
      <c r="L710" s="191"/>
      <c r="M710" s="196"/>
      <c r="N710" s="197"/>
      <c r="O710" s="197"/>
      <c r="P710" s="197"/>
      <c r="Q710" s="197"/>
      <c r="R710" s="197"/>
      <c r="S710" s="197"/>
      <c r="T710" s="198"/>
      <c r="AT710" s="192" t="s">
        <v>197</v>
      </c>
      <c r="AU710" s="192" t="s">
        <v>199</v>
      </c>
      <c r="AV710" s="11" t="s">
        <v>82</v>
      </c>
      <c r="AW710" s="11" t="s">
        <v>35</v>
      </c>
      <c r="AX710" s="11" t="s">
        <v>72</v>
      </c>
      <c r="AY710" s="192" t="s">
        <v>185</v>
      </c>
    </row>
    <row r="711" spans="2:65" s="12" customFormat="1">
      <c r="B711" s="199"/>
      <c r="D711" s="187" t="s">
        <v>197</v>
      </c>
      <c r="E711" s="200" t="s">
        <v>5</v>
      </c>
      <c r="F711" s="201" t="s">
        <v>209</v>
      </c>
      <c r="H711" s="202" t="s">
        <v>5</v>
      </c>
      <c r="I711" s="203"/>
      <c r="L711" s="199"/>
      <c r="M711" s="204"/>
      <c r="N711" s="205"/>
      <c r="O711" s="205"/>
      <c r="P711" s="205"/>
      <c r="Q711" s="205"/>
      <c r="R711" s="205"/>
      <c r="S711" s="205"/>
      <c r="T711" s="206"/>
      <c r="AT711" s="202" t="s">
        <v>197</v>
      </c>
      <c r="AU711" s="202" t="s">
        <v>199</v>
      </c>
      <c r="AV711" s="12" t="s">
        <v>80</v>
      </c>
      <c r="AW711" s="12" t="s">
        <v>35</v>
      </c>
      <c r="AX711" s="12" t="s">
        <v>72</v>
      </c>
      <c r="AY711" s="202" t="s">
        <v>185</v>
      </c>
    </row>
    <row r="712" spans="2:65" s="11" customFormat="1">
      <c r="B712" s="191"/>
      <c r="D712" s="187" t="s">
        <v>197</v>
      </c>
      <c r="E712" s="192" t="s">
        <v>5</v>
      </c>
      <c r="F712" s="193" t="s">
        <v>832</v>
      </c>
      <c r="H712" s="194">
        <v>3.6</v>
      </c>
      <c r="I712" s="195"/>
      <c r="L712" s="191"/>
      <c r="M712" s="196"/>
      <c r="N712" s="197"/>
      <c r="O712" s="197"/>
      <c r="P712" s="197"/>
      <c r="Q712" s="197"/>
      <c r="R712" s="197"/>
      <c r="S712" s="197"/>
      <c r="T712" s="198"/>
      <c r="AT712" s="192" t="s">
        <v>197</v>
      </c>
      <c r="AU712" s="192" t="s">
        <v>199</v>
      </c>
      <c r="AV712" s="11" t="s">
        <v>82</v>
      </c>
      <c r="AW712" s="11" t="s">
        <v>35</v>
      </c>
      <c r="AX712" s="11" t="s">
        <v>72</v>
      </c>
      <c r="AY712" s="192" t="s">
        <v>185</v>
      </c>
    </row>
    <row r="713" spans="2:65" s="12" customFormat="1">
      <c r="B713" s="199"/>
      <c r="D713" s="187" t="s">
        <v>197</v>
      </c>
      <c r="E713" s="200" t="s">
        <v>5</v>
      </c>
      <c r="F713" s="201" t="s">
        <v>211</v>
      </c>
      <c r="H713" s="202" t="s">
        <v>5</v>
      </c>
      <c r="I713" s="203"/>
      <c r="L713" s="199"/>
      <c r="M713" s="204"/>
      <c r="N713" s="205"/>
      <c r="O713" s="205"/>
      <c r="P713" s="205"/>
      <c r="Q713" s="205"/>
      <c r="R713" s="205"/>
      <c r="S713" s="205"/>
      <c r="T713" s="206"/>
      <c r="AT713" s="202" t="s">
        <v>197</v>
      </c>
      <c r="AU713" s="202" t="s">
        <v>199</v>
      </c>
      <c r="AV713" s="12" t="s">
        <v>80</v>
      </c>
      <c r="AW713" s="12" t="s">
        <v>35</v>
      </c>
      <c r="AX713" s="12" t="s">
        <v>72</v>
      </c>
      <c r="AY713" s="202" t="s">
        <v>185</v>
      </c>
    </row>
    <row r="714" spans="2:65" s="11" customFormat="1">
      <c r="B714" s="191"/>
      <c r="D714" s="187" t="s">
        <v>197</v>
      </c>
      <c r="E714" s="192" t="s">
        <v>5</v>
      </c>
      <c r="F714" s="193" t="s">
        <v>1105</v>
      </c>
      <c r="H714" s="194">
        <v>10.8</v>
      </c>
      <c r="I714" s="195"/>
      <c r="L714" s="191"/>
      <c r="M714" s="196"/>
      <c r="N714" s="197"/>
      <c r="O714" s="197"/>
      <c r="P714" s="197"/>
      <c r="Q714" s="197"/>
      <c r="R714" s="197"/>
      <c r="S714" s="197"/>
      <c r="T714" s="198"/>
      <c r="AT714" s="192" t="s">
        <v>197</v>
      </c>
      <c r="AU714" s="192" t="s">
        <v>199</v>
      </c>
      <c r="AV714" s="11" t="s">
        <v>82</v>
      </c>
      <c r="AW714" s="11" t="s">
        <v>35</v>
      </c>
      <c r="AX714" s="11" t="s">
        <v>72</v>
      </c>
      <c r="AY714" s="192" t="s">
        <v>185</v>
      </c>
    </row>
    <row r="715" spans="2:65" s="13" customFormat="1">
      <c r="B715" s="207"/>
      <c r="D715" s="208" t="s">
        <v>197</v>
      </c>
      <c r="E715" s="209" t="s">
        <v>5</v>
      </c>
      <c r="F715" s="210" t="s">
        <v>222</v>
      </c>
      <c r="H715" s="211">
        <v>20.8</v>
      </c>
      <c r="I715" s="212"/>
      <c r="L715" s="207"/>
      <c r="M715" s="213"/>
      <c r="N715" s="214"/>
      <c r="O715" s="214"/>
      <c r="P715" s="214"/>
      <c r="Q715" s="214"/>
      <c r="R715" s="214"/>
      <c r="S715" s="214"/>
      <c r="T715" s="215"/>
      <c r="AT715" s="216" t="s">
        <v>197</v>
      </c>
      <c r="AU715" s="216" t="s">
        <v>199</v>
      </c>
      <c r="AV715" s="13" t="s">
        <v>193</v>
      </c>
      <c r="AW715" s="13" t="s">
        <v>35</v>
      </c>
      <c r="AX715" s="13" t="s">
        <v>80</v>
      </c>
      <c r="AY715" s="216" t="s">
        <v>185</v>
      </c>
    </row>
    <row r="716" spans="2:65" s="1" customFormat="1" ht="31.5" customHeight="1">
      <c r="B716" s="174"/>
      <c r="C716" s="175" t="s">
        <v>1106</v>
      </c>
      <c r="D716" s="175" t="s">
        <v>188</v>
      </c>
      <c r="E716" s="176" t="s">
        <v>1107</v>
      </c>
      <c r="F716" s="177" t="s">
        <v>1108</v>
      </c>
      <c r="G716" s="178" t="s">
        <v>254</v>
      </c>
      <c r="H716" s="179">
        <v>524</v>
      </c>
      <c r="I716" s="180"/>
      <c r="J716" s="181">
        <f>ROUND(I716*H716,2)</f>
        <v>0</v>
      </c>
      <c r="K716" s="177" t="s">
        <v>192</v>
      </c>
      <c r="L716" s="41"/>
      <c r="M716" s="182" t="s">
        <v>5</v>
      </c>
      <c r="N716" s="183" t="s">
        <v>43</v>
      </c>
      <c r="O716" s="42"/>
      <c r="P716" s="184">
        <f>O716*H716</f>
        <v>0</v>
      </c>
      <c r="Q716" s="184">
        <v>0</v>
      </c>
      <c r="R716" s="184">
        <f>Q716*H716</f>
        <v>0</v>
      </c>
      <c r="S716" s="184">
        <v>2.4E-2</v>
      </c>
      <c r="T716" s="185">
        <f>S716*H716</f>
        <v>12.576000000000001</v>
      </c>
      <c r="AR716" s="24" t="s">
        <v>193</v>
      </c>
      <c r="AT716" s="24" t="s">
        <v>188</v>
      </c>
      <c r="AU716" s="24" t="s">
        <v>199</v>
      </c>
      <c r="AY716" s="24" t="s">
        <v>185</v>
      </c>
      <c r="BE716" s="186">
        <f>IF(N716="základní",J716,0)</f>
        <v>0</v>
      </c>
      <c r="BF716" s="186">
        <f>IF(N716="snížená",J716,0)</f>
        <v>0</v>
      </c>
      <c r="BG716" s="186">
        <f>IF(N716="zákl. přenesená",J716,0)</f>
        <v>0</v>
      </c>
      <c r="BH716" s="186">
        <f>IF(N716="sníž. přenesená",J716,0)</f>
        <v>0</v>
      </c>
      <c r="BI716" s="186">
        <f>IF(N716="nulová",J716,0)</f>
        <v>0</v>
      </c>
      <c r="BJ716" s="24" t="s">
        <v>80</v>
      </c>
      <c r="BK716" s="186">
        <f>ROUND(I716*H716,2)</f>
        <v>0</v>
      </c>
      <c r="BL716" s="24" t="s">
        <v>193</v>
      </c>
      <c r="BM716" s="24" t="s">
        <v>1109</v>
      </c>
    </row>
    <row r="717" spans="2:65" s="1" customFormat="1" ht="27">
      <c r="B717" s="41"/>
      <c r="D717" s="208" t="s">
        <v>195</v>
      </c>
      <c r="F717" s="220" t="s">
        <v>1110</v>
      </c>
      <c r="I717" s="189"/>
      <c r="L717" s="41"/>
      <c r="M717" s="190"/>
      <c r="N717" s="42"/>
      <c r="O717" s="42"/>
      <c r="P717" s="42"/>
      <c r="Q717" s="42"/>
      <c r="R717" s="42"/>
      <c r="S717" s="42"/>
      <c r="T717" s="70"/>
      <c r="AT717" s="24" t="s">
        <v>195</v>
      </c>
      <c r="AU717" s="24" t="s">
        <v>199</v>
      </c>
    </row>
    <row r="718" spans="2:65" s="1" customFormat="1" ht="31.5" customHeight="1">
      <c r="B718" s="174"/>
      <c r="C718" s="175" t="s">
        <v>1111</v>
      </c>
      <c r="D718" s="175" t="s">
        <v>188</v>
      </c>
      <c r="E718" s="176" t="s">
        <v>1112</v>
      </c>
      <c r="F718" s="177" t="s">
        <v>1113</v>
      </c>
      <c r="G718" s="178" t="s">
        <v>254</v>
      </c>
      <c r="H718" s="179">
        <v>2</v>
      </c>
      <c r="I718" s="180"/>
      <c r="J718" s="181">
        <f>ROUND(I718*H718,2)</f>
        <v>0</v>
      </c>
      <c r="K718" s="177" t="s">
        <v>192</v>
      </c>
      <c r="L718" s="41"/>
      <c r="M718" s="182" t="s">
        <v>5</v>
      </c>
      <c r="N718" s="183" t="s">
        <v>43</v>
      </c>
      <c r="O718" s="42"/>
      <c r="P718" s="184">
        <f>O718*H718</f>
        <v>0</v>
      </c>
      <c r="Q718" s="184">
        <v>0</v>
      </c>
      <c r="R718" s="184">
        <f>Q718*H718</f>
        <v>0</v>
      </c>
      <c r="S718" s="184">
        <v>2.8000000000000001E-2</v>
      </c>
      <c r="T718" s="185">
        <f>S718*H718</f>
        <v>5.6000000000000001E-2</v>
      </c>
      <c r="AR718" s="24" t="s">
        <v>193</v>
      </c>
      <c r="AT718" s="24" t="s">
        <v>188</v>
      </c>
      <c r="AU718" s="24" t="s">
        <v>199</v>
      </c>
      <c r="AY718" s="24" t="s">
        <v>185</v>
      </c>
      <c r="BE718" s="186">
        <f>IF(N718="základní",J718,0)</f>
        <v>0</v>
      </c>
      <c r="BF718" s="186">
        <f>IF(N718="snížená",J718,0)</f>
        <v>0</v>
      </c>
      <c r="BG718" s="186">
        <f>IF(N718="zákl. přenesená",J718,0)</f>
        <v>0</v>
      </c>
      <c r="BH718" s="186">
        <f>IF(N718="sníž. přenesená",J718,0)</f>
        <v>0</v>
      </c>
      <c r="BI718" s="186">
        <f>IF(N718="nulová",J718,0)</f>
        <v>0</v>
      </c>
      <c r="BJ718" s="24" t="s">
        <v>80</v>
      </c>
      <c r="BK718" s="186">
        <f>ROUND(I718*H718,2)</f>
        <v>0</v>
      </c>
      <c r="BL718" s="24" t="s">
        <v>193</v>
      </c>
      <c r="BM718" s="24" t="s">
        <v>1114</v>
      </c>
    </row>
    <row r="719" spans="2:65" s="1" customFormat="1" ht="27">
      <c r="B719" s="41"/>
      <c r="D719" s="208" t="s">
        <v>195</v>
      </c>
      <c r="F719" s="220" t="s">
        <v>1110</v>
      </c>
      <c r="I719" s="189"/>
      <c r="L719" s="41"/>
      <c r="M719" s="190"/>
      <c r="N719" s="42"/>
      <c r="O719" s="42"/>
      <c r="P719" s="42"/>
      <c r="Q719" s="42"/>
      <c r="R719" s="42"/>
      <c r="S719" s="42"/>
      <c r="T719" s="70"/>
      <c r="AT719" s="24" t="s">
        <v>195</v>
      </c>
      <c r="AU719" s="24" t="s">
        <v>199</v>
      </c>
    </row>
    <row r="720" spans="2:65" s="1" customFormat="1" ht="44.25" customHeight="1">
      <c r="B720" s="174"/>
      <c r="C720" s="175" t="s">
        <v>1115</v>
      </c>
      <c r="D720" s="175" t="s">
        <v>188</v>
      </c>
      <c r="E720" s="176" t="s">
        <v>1116</v>
      </c>
      <c r="F720" s="177" t="s">
        <v>1117</v>
      </c>
      <c r="G720" s="178" t="s">
        <v>254</v>
      </c>
      <c r="H720" s="179">
        <v>5</v>
      </c>
      <c r="I720" s="180"/>
      <c r="J720" s="181">
        <f>ROUND(I720*H720,2)</f>
        <v>0</v>
      </c>
      <c r="K720" s="177" t="s">
        <v>192</v>
      </c>
      <c r="L720" s="41"/>
      <c r="M720" s="182" t="s">
        <v>5</v>
      </c>
      <c r="N720" s="183" t="s">
        <v>43</v>
      </c>
      <c r="O720" s="42"/>
      <c r="P720" s="184">
        <f>O720*H720</f>
        <v>0</v>
      </c>
      <c r="Q720" s="184">
        <v>0</v>
      </c>
      <c r="R720" s="184">
        <f>Q720*H720</f>
        <v>0</v>
      </c>
      <c r="S720" s="184">
        <v>2.1000000000000001E-2</v>
      </c>
      <c r="T720" s="185">
        <f>S720*H720</f>
        <v>0.10500000000000001</v>
      </c>
      <c r="AR720" s="24" t="s">
        <v>193</v>
      </c>
      <c r="AT720" s="24" t="s">
        <v>188</v>
      </c>
      <c r="AU720" s="24" t="s">
        <v>199</v>
      </c>
      <c r="AY720" s="24" t="s">
        <v>185</v>
      </c>
      <c r="BE720" s="186">
        <f>IF(N720="základní",J720,0)</f>
        <v>0</v>
      </c>
      <c r="BF720" s="186">
        <f>IF(N720="snížená",J720,0)</f>
        <v>0</v>
      </c>
      <c r="BG720" s="186">
        <f>IF(N720="zákl. přenesená",J720,0)</f>
        <v>0</v>
      </c>
      <c r="BH720" s="186">
        <f>IF(N720="sníž. přenesená",J720,0)</f>
        <v>0</v>
      </c>
      <c r="BI720" s="186">
        <f>IF(N720="nulová",J720,0)</f>
        <v>0</v>
      </c>
      <c r="BJ720" s="24" t="s">
        <v>80</v>
      </c>
      <c r="BK720" s="186">
        <f>ROUND(I720*H720,2)</f>
        <v>0</v>
      </c>
      <c r="BL720" s="24" t="s">
        <v>193</v>
      </c>
      <c r="BM720" s="24" t="s">
        <v>1118</v>
      </c>
    </row>
    <row r="721" spans="2:65" s="1" customFormat="1" ht="27">
      <c r="B721" s="41"/>
      <c r="D721" s="208" t="s">
        <v>195</v>
      </c>
      <c r="F721" s="220" t="s">
        <v>1110</v>
      </c>
      <c r="I721" s="189"/>
      <c r="L721" s="41"/>
      <c r="M721" s="190"/>
      <c r="N721" s="42"/>
      <c r="O721" s="42"/>
      <c r="P721" s="42"/>
      <c r="Q721" s="42"/>
      <c r="R721" s="42"/>
      <c r="S721" s="42"/>
      <c r="T721" s="70"/>
      <c r="AT721" s="24" t="s">
        <v>195</v>
      </c>
      <c r="AU721" s="24" t="s">
        <v>199</v>
      </c>
    </row>
    <row r="722" spans="2:65" s="1" customFormat="1" ht="22.5" customHeight="1">
      <c r="B722" s="174"/>
      <c r="C722" s="175" t="s">
        <v>1119</v>
      </c>
      <c r="D722" s="175" t="s">
        <v>188</v>
      </c>
      <c r="E722" s="176" t="s">
        <v>1120</v>
      </c>
      <c r="F722" s="177" t="s">
        <v>1121</v>
      </c>
      <c r="G722" s="178" t="s">
        <v>376</v>
      </c>
      <c r="H722" s="179">
        <v>1.06</v>
      </c>
      <c r="I722" s="180"/>
      <c r="J722" s="181">
        <f>ROUND(I722*H722,2)</f>
        <v>0</v>
      </c>
      <c r="K722" s="177" t="s">
        <v>192</v>
      </c>
      <c r="L722" s="41"/>
      <c r="M722" s="182" t="s">
        <v>5</v>
      </c>
      <c r="N722" s="183" t="s">
        <v>43</v>
      </c>
      <c r="O722" s="42"/>
      <c r="P722" s="184">
        <f>O722*H722</f>
        <v>0</v>
      </c>
      <c r="Q722" s="184">
        <v>0</v>
      </c>
      <c r="R722" s="184">
        <f>Q722*H722</f>
        <v>0</v>
      </c>
      <c r="S722" s="184">
        <v>1.6E-2</v>
      </c>
      <c r="T722" s="185">
        <f>S722*H722</f>
        <v>1.6960000000000003E-2</v>
      </c>
      <c r="AR722" s="24" t="s">
        <v>193</v>
      </c>
      <c r="AT722" s="24" t="s">
        <v>188</v>
      </c>
      <c r="AU722" s="24" t="s">
        <v>199</v>
      </c>
      <c r="AY722" s="24" t="s">
        <v>185</v>
      </c>
      <c r="BE722" s="186">
        <f>IF(N722="základní",J722,0)</f>
        <v>0</v>
      </c>
      <c r="BF722" s="186">
        <f>IF(N722="snížená",J722,0)</f>
        <v>0</v>
      </c>
      <c r="BG722" s="186">
        <f>IF(N722="zákl. přenesená",J722,0)</f>
        <v>0</v>
      </c>
      <c r="BH722" s="186">
        <f>IF(N722="sníž. přenesená",J722,0)</f>
        <v>0</v>
      </c>
      <c r="BI722" s="186">
        <f>IF(N722="nulová",J722,0)</f>
        <v>0</v>
      </c>
      <c r="BJ722" s="24" t="s">
        <v>80</v>
      </c>
      <c r="BK722" s="186">
        <f>ROUND(I722*H722,2)</f>
        <v>0</v>
      </c>
      <c r="BL722" s="24" t="s">
        <v>193</v>
      </c>
      <c r="BM722" s="24" t="s">
        <v>1122</v>
      </c>
    </row>
    <row r="723" spans="2:65" s="1" customFormat="1" ht="22.5" customHeight="1">
      <c r="B723" s="174"/>
      <c r="C723" s="175" t="s">
        <v>668</v>
      </c>
      <c r="D723" s="175" t="s">
        <v>188</v>
      </c>
      <c r="E723" s="176" t="s">
        <v>1123</v>
      </c>
      <c r="F723" s="177" t="s">
        <v>1124</v>
      </c>
      <c r="G723" s="178" t="s">
        <v>232</v>
      </c>
      <c r="H723" s="179">
        <v>143.33000000000001</v>
      </c>
      <c r="I723" s="180"/>
      <c r="J723" s="181">
        <f>ROUND(I723*H723,2)</f>
        <v>0</v>
      </c>
      <c r="K723" s="177" t="s">
        <v>192</v>
      </c>
      <c r="L723" s="41"/>
      <c r="M723" s="182" t="s">
        <v>5</v>
      </c>
      <c r="N723" s="183" t="s">
        <v>43</v>
      </c>
      <c r="O723" s="42"/>
      <c r="P723" s="184">
        <f>O723*H723</f>
        <v>0</v>
      </c>
      <c r="Q723" s="184">
        <v>0</v>
      </c>
      <c r="R723" s="184">
        <f>Q723*H723</f>
        <v>0</v>
      </c>
      <c r="S723" s="184">
        <v>1.4999999999999999E-2</v>
      </c>
      <c r="T723" s="185">
        <f>S723*H723</f>
        <v>2.14995</v>
      </c>
      <c r="AR723" s="24" t="s">
        <v>193</v>
      </c>
      <c r="AT723" s="24" t="s">
        <v>188</v>
      </c>
      <c r="AU723" s="24" t="s">
        <v>199</v>
      </c>
      <c r="AY723" s="24" t="s">
        <v>185</v>
      </c>
      <c r="BE723" s="186">
        <f>IF(N723="základní",J723,0)</f>
        <v>0</v>
      </c>
      <c r="BF723" s="186">
        <f>IF(N723="snížená",J723,0)</f>
        <v>0</v>
      </c>
      <c r="BG723" s="186">
        <f>IF(N723="zákl. přenesená",J723,0)</f>
        <v>0</v>
      </c>
      <c r="BH723" s="186">
        <f>IF(N723="sníž. přenesená",J723,0)</f>
        <v>0</v>
      </c>
      <c r="BI723" s="186">
        <f>IF(N723="nulová",J723,0)</f>
        <v>0</v>
      </c>
      <c r="BJ723" s="24" t="s">
        <v>80</v>
      </c>
      <c r="BK723" s="186">
        <f>ROUND(I723*H723,2)</f>
        <v>0</v>
      </c>
      <c r="BL723" s="24" t="s">
        <v>193</v>
      </c>
      <c r="BM723" s="24" t="s">
        <v>1125</v>
      </c>
    </row>
    <row r="724" spans="2:65" s="12" customFormat="1">
      <c r="B724" s="199"/>
      <c r="D724" s="187" t="s">
        <v>197</v>
      </c>
      <c r="E724" s="200" t="s">
        <v>5</v>
      </c>
      <c r="F724" s="201" t="s">
        <v>1126</v>
      </c>
      <c r="H724" s="202" t="s">
        <v>5</v>
      </c>
      <c r="I724" s="203"/>
      <c r="L724" s="199"/>
      <c r="M724" s="204"/>
      <c r="N724" s="205"/>
      <c r="O724" s="205"/>
      <c r="P724" s="205"/>
      <c r="Q724" s="205"/>
      <c r="R724" s="205"/>
      <c r="S724" s="205"/>
      <c r="T724" s="206"/>
      <c r="AT724" s="202" t="s">
        <v>197</v>
      </c>
      <c r="AU724" s="202" t="s">
        <v>199</v>
      </c>
      <c r="AV724" s="12" t="s">
        <v>80</v>
      </c>
      <c r="AW724" s="12" t="s">
        <v>35</v>
      </c>
      <c r="AX724" s="12" t="s">
        <v>72</v>
      </c>
      <c r="AY724" s="202" t="s">
        <v>185</v>
      </c>
    </row>
    <row r="725" spans="2:65" s="11" customFormat="1">
      <c r="B725" s="191"/>
      <c r="D725" s="187" t="s">
        <v>197</v>
      </c>
      <c r="E725" s="192" t="s">
        <v>5</v>
      </c>
      <c r="F725" s="193" t="s">
        <v>1127</v>
      </c>
      <c r="H725" s="194">
        <v>6.85</v>
      </c>
      <c r="I725" s="195"/>
      <c r="L725" s="191"/>
      <c r="M725" s="196"/>
      <c r="N725" s="197"/>
      <c r="O725" s="197"/>
      <c r="P725" s="197"/>
      <c r="Q725" s="197"/>
      <c r="R725" s="197"/>
      <c r="S725" s="197"/>
      <c r="T725" s="198"/>
      <c r="AT725" s="192" t="s">
        <v>197</v>
      </c>
      <c r="AU725" s="192" t="s">
        <v>199</v>
      </c>
      <c r="AV725" s="11" t="s">
        <v>82</v>
      </c>
      <c r="AW725" s="11" t="s">
        <v>35</v>
      </c>
      <c r="AX725" s="11" t="s">
        <v>72</v>
      </c>
      <c r="AY725" s="192" t="s">
        <v>185</v>
      </c>
    </row>
    <row r="726" spans="2:65" s="12" customFormat="1">
      <c r="B726" s="199"/>
      <c r="D726" s="187" t="s">
        <v>197</v>
      </c>
      <c r="E726" s="200" t="s">
        <v>5</v>
      </c>
      <c r="F726" s="201" t="s">
        <v>993</v>
      </c>
      <c r="H726" s="202" t="s">
        <v>5</v>
      </c>
      <c r="I726" s="203"/>
      <c r="L726" s="199"/>
      <c r="M726" s="204"/>
      <c r="N726" s="205"/>
      <c r="O726" s="205"/>
      <c r="P726" s="205"/>
      <c r="Q726" s="205"/>
      <c r="R726" s="205"/>
      <c r="S726" s="205"/>
      <c r="T726" s="206"/>
      <c r="AT726" s="202" t="s">
        <v>197</v>
      </c>
      <c r="AU726" s="202" t="s">
        <v>199</v>
      </c>
      <c r="AV726" s="12" t="s">
        <v>80</v>
      </c>
      <c r="AW726" s="12" t="s">
        <v>35</v>
      </c>
      <c r="AX726" s="12" t="s">
        <v>72</v>
      </c>
      <c r="AY726" s="202" t="s">
        <v>185</v>
      </c>
    </row>
    <row r="727" spans="2:65" s="11" customFormat="1">
      <c r="B727" s="191"/>
      <c r="D727" s="187" t="s">
        <v>197</v>
      </c>
      <c r="E727" s="192" t="s">
        <v>5</v>
      </c>
      <c r="F727" s="193" t="s">
        <v>1128</v>
      </c>
      <c r="H727" s="194">
        <v>44.95</v>
      </c>
      <c r="I727" s="195"/>
      <c r="L727" s="191"/>
      <c r="M727" s="196"/>
      <c r="N727" s="197"/>
      <c r="O727" s="197"/>
      <c r="P727" s="197"/>
      <c r="Q727" s="197"/>
      <c r="R727" s="197"/>
      <c r="S727" s="197"/>
      <c r="T727" s="198"/>
      <c r="AT727" s="192" t="s">
        <v>197</v>
      </c>
      <c r="AU727" s="192" t="s">
        <v>199</v>
      </c>
      <c r="AV727" s="11" t="s">
        <v>82</v>
      </c>
      <c r="AW727" s="11" t="s">
        <v>35</v>
      </c>
      <c r="AX727" s="11" t="s">
        <v>72</v>
      </c>
      <c r="AY727" s="192" t="s">
        <v>185</v>
      </c>
    </row>
    <row r="728" spans="2:65" s="12" customFormat="1">
      <c r="B728" s="199"/>
      <c r="D728" s="187" t="s">
        <v>197</v>
      </c>
      <c r="E728" s="200" t="s">
        <v>5</v>
      </c>
      <c r="F728" s="201" t="s">
        <v>356</v>
      </c>
      <c r="H728" s="202" t="s">
        <v>5</v>
      </c>
      <c r="I728" s="203"/>
      <c r="L728" s="199"/>
      <c r="M728" s="204"/>
      <c r="N728" s="205"/>
      <c r="O728" s="205"/>
      <c r="P728" s="205"/>
      <c r="Q728" s="205"/>
      <c r="R728" s="205"/>
      <c r="S728" s="205"/>
      <c r="T728" s="206"/>
      <c r="AT728" s="202" t="s">
        <v>197</v>
      </c>
      <c r="AU728" s="202" t="s">
        <v>199</v>
      </c>
      <c r="AV728" s="12" t="s">
        <v>80</v>
      </c>
      <c r="AW728" s="12" t="s">
        <v>35</v>
      </c>
      <c r="AX728" s="12" t="s">
        <v>72</v>
      </c>
      <c r="AY728" s="202" t="s">
        <v>185</v>
      </c>
    </row>
    <row r="729" spans="2:65" s="11" customFormat="1">
      <c r="B729" s="191"/>
      <c r="D729" s="187" t="s">
        <v>197</v>
      </c>
      <c r="E729" s="192" t="s">
        <v>5</v>
      </c>
      <c r="F729" s="193" t="s">
        <v>1056</v>
      </c>
      <c r="H729" s="194">
        <v>91.53</v>
      </c>
      <c r="I729" s="195"/>
      <c r="L729" s="191"/>
      <c r="M729" s="196"/>
      <c r="N729" s="197"/>
      <c r="O729" s="197"/>
      <c r="P729" s="197"/>
      <c r="Q729" s="197"/>
      <c r="R729" s="197"/>
      <c r="S729" s="197"/>
      <c r="T729" s="198"/>
      <c r="AT729" s="192" t="s">
        <v>197</v>
      </c>
      <c r="AU729" s="192" t="s">
        <v>199</v>
      </c>
      <c r="AV729" s="11" t="s">
        <v>82</v>
      </c>
      <c r="AW729" s="11" t="s">
        <v>35</v>
      </c>
      <c r="AX729" s="11" t="s">
        <v>72</v>
      </c>
      <c r="AY729" s="192" t="s">
        <v>185</v>
      </c>
    </row>
    <row r="730" spans="2:65" s="13" customFormat="1">
      <c r="B730" s="207"/>
      <c r="D730" s="208" t="s">
        <v>197</v>
      </c>
      <c r="E730" s="209" t="s">
        <v>5</v>
      </c>
      <c r="F730" s="210" t="s">
        <v>222</v>
      </c>
      <c r="H730" s="211">
        <v>143.33000000000001</v>
      </c>
      <c r="I730" s="212"/>
      <c r="L730" s="207"/>
      <c r="M730" s="213"/>
      <c r="N730" s="214"/>
      <c r="O730" s="214"/>
      <c r="P730" s="214"/>
      <c r="Q730" s="214"/>
      <c r="R730" s="214"/>
      <c r="S730" s="214"/>
      <c r="T730" s="215"/>
      <c r="AT730" s="216" t="s">
        <v>197</v>
      </c>
      <c r="AU730" s="216" t="s">
        <v>199</v>
      </c>
      <c r="AV730" s="13" t="s">
        <v>193</v>
      </c>
      <c r="AW730" s="13" t="s">
        <v>35</v>
      </c>
      <c r="AX730" s="13" t="s">
        <v>80</v>
      </c>
      <c r="AY730" s="216" t="s">
        <v>185</v>
      </c>
    </row>
    <row r="731" spans="2:65" s="1" customFormat="1" ht="22.5" customHeight="1">
      <c r="B731" s="174"/>
      <c r="C731" s="175" t="s">
        <v>1129</v>
      </c>
      <c r="D731" s="175" t="s">
        <v>188</v>
      </c>
      <c r="E731" s="176" t="s">
        <v>1130</v>
      </c>
      <c r="F731" s="177" t="s">
        <v>1131</v>
      </c>
      <c r="G731" s="178" t="s">
        <v>232</v>
      </c>
      <c r="H731" s="179">
        <v>502.24400000000003</v>
      </c>
      <c r="I731" s="180"/>
      <c r="J731" s="181">
        <f>ROUND(I731*H731,2)</f>
        <v>0</v>
      </c>
      <c r="K731" s="177" t="s">
        <v>192</v>
      </c>
      <c r="L731" s="41"/>
      <c r="M731" s="182" t="s">
        <v>5</v>
      </c>
      <c r="N731" s="183" t="s">
        <v>43</v>
      </c>
      <c r="O731" s="42"/>
      <c r="P731" s="184">
        <f>O731*H731</f>
        <v>0</v>
      </c>
      <c r="Q731" s="184">
        <v>0</v>
      </c>
      <c r="R731" s="184">
        <f>Q731*H731</f>
        <v>0</v>
      </c>
      <c r="S731" s="184">
        <v>3.0000000000000001E-3</v>
      </c>
      <c r="T731" s="185">
        <f>S731*H731</f>
        <v>1.5067320000000002</v>
      </c>
      <c r="AR731" s="24" t="s">
        <v>193</v>
      </c>
      <c r="AT731" s="24" t="s">
        <v>188</v>
      </c>
      <c r="AU731" s="24" t="s">
        <v>199</v>
      </c>
      <c r="AY731" s="24" t="s">
        <v>185</v>
      </c>
      <c r="BE731" s="186">
        <f>IF(N731="základní",J731,0)</f>
        <v>0</v>
      </c>
      <c r="BF731" s="186">
        <f>IF(N731="snížená",J731,0)</f>
        <v>0</v>
      </c>
      <c r="BG731" s="186">
        <f>IF(N731="zákl. přenesená",J731,0)</f>
        <v>0</v>
      </c>
      <c r="BH731" s="186">
        <f>IF(N731="sníž. přenesená",J731,0)</f>
        <v>0</v>
      </c>
      <c r="BI731" s="186">
        <f>IF(N731="nulová",J731,0)</f>
        <v>0</v>
      </c>
      <c r="BJ731" s="24" t="s">
        <v>80</v>
      </c>
      <c r="BK731" s="186">
        <f>ROUND(I731*H731,2)</f>
        <v>0</v>
      </c>
      <c r="BL731" s="24" t="s">
        <v>193</v>
      </c>
      <c r="BM731" s="24" t="s">
        <v>1132</v>
      </c>
    </row>
    <row r="732" spans="2:65" s="12" customFormat="1">
      <c r="B732" s="199"/>
      <c r="D732" s="187" t="s">
        <v>197</v>
      </c>
      <c r="E732" s="200" t="s">
        <v>5</v>
      </c>
      <c r="F732" s="201" t="s">
        <v>1133</v>
      </c>
      <c r="H732" s="202" t="s">
        <v>5</v>
      </c>
      <c r="I732" s="203"/>
      <c r="L732" s="199"/>
      <c r="M732" s="204"/>
      <c r="N732" s="205"/>
      <c r="O732" s="205"/>
      <c r="P732" s="205"/>
      <c r="Q732" s="205"/>
      <c r="R732" s="205"/>
      <c r="S732" s="205"/>
      <c r="T732" s="206"/>
      <c r="AT732" s="202" t="s">
        <v>197</v>
      </c>
      <c r="AU732" s="202" t="s">
        <v>199</v>
      </c>
      <c r="AV732" s="12" t="s">
        <v>80</v>
      </c>
      <c r="AW732" s="12" t="s">
        <v>35</v>
      </c>
      <c r="AX732" s="12" t="s">
        <v>72</v>
      </c>
      <c r="AY732" s="202" t="s">
        <v>185</v>
      </c>
    </row>
    <row r="733" spans="2:65" s="11" customFormat="1">
      <c r="B733" s="191"/>
      <c r="D733" s="187" t="s">
        <v>197</v>
      </c>
      <c r="E733" s="192" t="s">
        <v>5</v>
      </c>
      <c r="F733" s="193" t="s">
        <v>1134</v>
      </c>
      <c r="H733" s="194">
        <v>25.76</v>
      </c>
      <c r="I733" s="195"/>
      <c r="L733" s="191"/>
      <c r="M733" s="196"/>
      <c r="N733" s="197"/>
      <c r="O733" s="197"/>
      <c r="P733" s="197"/>
      <c r="Q733" s="197"/>
      <c r="R733" s="197"/>
      <c r="S733" s="197"/>
      <c r="T733" s="198"/>
      <c r="AT733" s="192" t="s">
        <v>197</v>
      </c>
      <c r="AU733" s="192" t="s">
        <v>199</v>
      </c>
      <c r="AV733" s="11" t="s">
        <v>82</v>
      </c>
      <c r="AW733" s="11" t="s">
        <v>35</v>
      </c>
      <c r="AX733" s="11" t="s">
        <v>72</v>
      </c>
      <c r="AY733" s="192" t="s">
        <v>185</v>
      </c>
    </row>
    <row r="734" spans="2:65" s="12" customFormat="1">
      <c r="B734" s="199"/>
      <c r="D734" s="187" t="s">
        <v>197</v>
      </c>
      <c r="E734" s="200" t="s">
        <v>5</v>
      </c>
      <c r="F734" s="201" t="s">
        <v>994</v>
      </c>
      <c r="H734" s="202" t="s">
        <v>5</v>
      </c>
      <c r="I734" s="203"/>
      <c r="L734" s="199"/>
      <c r="M734" s="204"/>
      <c r="N734" s="205"/>
      <c r="O734" s="205"/>
      <c r="P734" s="205"/>
      <c r="Q734" s="205"/>
      <c r="R734" s="205"/>
      <c r="S734" s="205"/>
      <c r="T734" s="206"/>
      <c r="AT734" s="202" t="s">
        <v>197</v>
      </c>
      <c r="AU734" s="202" t="s">
        <v>199</v>
      </c>
      <c r="AV734" s="12" t="s">
        <v>80</v>
      </c>
      <c r="AW734" s="12" t="s">
        <v>35</v>
      </c>
      <c r="AX734" s="12" t="s">
        <v>72</v>
      </c>
      <c r="AY734" s="202" t="s">
        <v>185</v>
      </c>
    </row>
    <row r="735" spans="2:65" s="11" customFormat="1">
      <c r="B735" s="191"/>
      <c r="D735" s="187" t="s">
        <v>197</v>
      </c>
      <c r="E735" s="192" t="s">
        <v>5</v>
      </c>
      <c r="F735" s="193" t="s">
        <v>1135</v>
      </c>
      <c r="H735" s="194">
        <v>5.52</v>
      </c>
      <c r="I735" s="195"/>
      <c r="L735" s="191"/>
      <c r="M735" s="196"/>
      <c r="N735" s="197"/>
      <c r="O735" s="197"/>
      <c r="P735" s="197"/>
      <c r="Q735" s="197"/>
      <c r="R735" s="197"/>
      <c r="S735" s="197"/>
      <c r="T735" s="198"/>
      <c r="AT735" s="192" t="s">
        <v>197</v>
      </c>
      <c r="AU735" s="192" t="s">
        <v>199</v>
      </c>
      <c r="AV735" s="11" t="s">
        <v>82</v>
      </c>
      <c r="AW735" s="11" t="s">
        <v>35</v>
      </c>
      <c r="AX735" s="11" t="s">
        <v>72</v>
      </c>
      <c r="AY735" s="192" t="s">
        <v>185</v>
      </c>
    </row>
    <row r="736" spans="2:65" s="12" customFormat="1">
      <c r="B736" s="199"/>
      <c r="D736" s="187" t="s">
        <v>197</v>
      </c>
      <c r="E736" s="200" t="s">
        <v>5</v>
      </c>
      <c r="F736" s="201" t="s">
        <v>1136</v>
      </c>
      <c r="H736" s="202" t="s">
        <v>5</v>
      </c>
      <c r="I736" s="203"/>
      <c r="L736" s="199"/>
      <c r="M736" s="204"/>
      <c r="N736" s="205"/>
      <c r="O736" s="205"/>
      <c r="P736" s="205"/>
      <c r="Q736" s="205"/>
      <c r="R736" s="205"/>
      <c r="S736" s="205"/>
      <c r="T736" s="206"/>
      <c r="AT736" s="202" t="s">
        <v>197</v>
      </c>
      <c r="AU736" s="202" t="s">
        <v>199</v>
      </c>
      <c r="AV736" s="12" t="s">
        <v>80</v>
      </c>
      <c r="AW736" s="12" t="s">
        <v>35</v>
      </c>
      <c r="AX736" s="12" t="s">
        <v>72</v>
      </c>
      <c r="AY736" s="202" t="s">
        <v>185</v>
      </c>
    </row>
    <row r="737" spans="2:51" s="11" customFormat="1">
      <c r="B737" s="191"/>
      <c r="D737" s="187" t="s">
        <v>197</v>
      </c>
      <c r="E737" s="192" t="s">
        <v>5</v>
      </c>
      <c r="F737" s="193" t="s">
        <v>1137</v>
      </c>
      <c r="H737" s="194">
        <v>11.724</v>
      </c>
      <c r="I737" s="195"/>
      <c r="L737" s="191"/>
      <c r="M737" s="196"/>
      <c r="N737" s="197"/>
      <c r="O737" s="197"/>
      <c r="P737" s="197"/>
      <c r="Q737" s="197"/>
      <c r="R737" s="197"/>
      <c r="S737" s="197"/>
      <c r="T737" s="198"/>
      <c r="AT737" s="192" t="s">
        <v>197</v>
      </c>
      <c r="AU737" s="192" t="s">
        <v>199</v>
      </c>
      <c r="AV737" s="11" t="s">
        <v>82</v>
      </c>
      <c r="AW737" s="11" t="s">
        <v>35</v>
      </c>
      <c r="AX737" s="11" t="s">
        <v>72</v>
      </c>
      <c r="AY737" s="192" t="s">
        <v>185</v>
      </c>
    </row>
    <row r="738" spans="2:51" s="12" customFormat="1">
      <c r="B738" s="199"/>
      <c r="D738" s="187" t="s">
        <v>197</v>
      </c>
      <c r="E738" s="200" t="s">
        <v>5</v>
      </c>
      <c r="F738" s="201" t="s">
        <v>942</v>
      </c>
      <c r="H738" s="202" t="s">
        <v>5</v>
      </c>
      <c r="I738" s="203"/>
      <c r="L738" s="199"/>
      <c r="M738" s="204"/>
      <c r="N738" s="205"/>
      <c r="O738" s="205"/>
      <c r="P738" s="205"/>
      <c r="Q738" s="205"/>
      <c r="R738" s="205"/>
      <c r="S738" s="205"/>
      <c r="T738" s="206"/>
      <c r="AT738" s="202" t="s">
        <v>197</v>
      </c>
      <c r="AU738" s="202" t="s">
        <v>199</v>
      </c>
      <c r="AV738" s="12" t="s">
        <v>80</v>
      </c>
      <c r="AW738" s="12" t="s">
        <v>35</v>
      </c>
      <c r="AX738" s="12" t="s">
        <v>72</v>
      </c>
      <c r="AY738" s="202" t="s">
        <v>185</v>
      </c>
    </row>
    <row r="739" spans="2:51" s="11" customFormat="1">
      <c r="B739" s="191"/>
      <c r="D739" s="187" t="s">
        <v>197</v>
      </c>
      <c r="E739" s="192" t="s">
        <v>5</v>
      </c>
      <c r="F739" s="193" t="s">
        <v>1138</v>
      </c>
      <c r="H739" s="194">
        <v>15.99</v>
      </c>
      <c r="I739" s="195"/>
      <c r="L739" s="191"/>
      <c r="M739" s="196"/>
      <c r="N739" s="197"/>
      <c r="O739" s="197"/>
      <c r="P739" s="197"/>
      <c r="Q739" s="197"/>
      <c r="R739" s="197"/>
      <c r="S739" s="197"/>
      <c r="T739" s="198"/>
      <c r="AT739" s="192" t="s">
        <v>197</v>
      </c>
      <c r="AU739" s="192" t="s">
        <v>199</v>
      </c>
      <c r="AV739" s="11" t="s">
        <v>82</v>
      </c>
      <c r="AW739" s="11" t="s">
        <v>35</v>
      </c>
      <c r="AX739" s="11" t="s">
        <v>72</v>
      </c>
      <c r="AY739" s="192" t="s">
        <v>185</v>
      </c>
    </row>
    <row r="740" spans="2:51" s="12" customFormat="1">
      <c r="B740" s="199"/>
      <c r="D740" s="187" t="s">
        <v>197</v>
      </c>
      <c r="E740" s="200" t="s">
        <v>5</v>
      </c>
      <c r="F740" s="201" t="s">
        <v>211</v>
      </c>
      <c r="H740" s="202" t="s">
        <v>5</v>
      </c>
      <c r="I740" s="203"/>
      <c r="L740" s="199"/>
      <c r="M740" s="204"/>
      <c r="N740" s="205"/>
      <c r="O740" s="205"/>
      <c r="P740" s="205"/>
      <c r="Q740" s="205"/>
      <c r="R740" s="205"/>
      <c r="S740" s="205"/>
      <c r="T740" s="206"/>
      <c r="AT740" s="202" t="s">
        <v>197</v>
      </c>
      <c r="AU740" s="202" t="s">
        <v>199</v>
      </c>
      <c r="AV740" s="12" t="s">
        <v>80</v>
      </c>
      <c r="AW740" s="12" t="s">
        <v>35</v>
      </c>
      <c r="AX740" s="12" t="s">
        <v>72</v>
      </c>
      <c r="AY740" s="202" t="s">
        <v>185</v>
      </c>
    </row>
    <row r="741" spans="2:51" s="11" customFormat="1">
      <c r="B741" s="191"/>
      <c r="D741" s="187" t="s">
        <v>197</v>
      </c>
      <c r="E741" s="192" t="s">
        <v>5</v>
      </c>
      <c r="F741" s="193" t="s">
        <v>1139</v>
      </c>
      <c r="H741" s="194">
        <v>46.14</v>
      </c>
      <c r="I741" s="195"/>
      <c r="L741" s="191"/>
      <c r="M741" s="196"/>
      <c r="N741" s="197"/>
      <c r="O741" s="197"/>
      <c r="P741" s="197"/>
      <c r="Q741" s="197"/>
      <c r="R741" s="197"/>
      <c r="S741" s="197"/>
      <c r="T741" s="198"/>
      <c r="AT741" s="192" t="s">
        <v>197</v>
      </c>
      <c r="AU741" s="192" t="s">
        <v>199</v>
      </c>
      <c r="AV741" s="11" t="s">
        <v>82</v>
      </c>
      <c r="AW741" s="11" t="s">
        <v>35</v>
      </c>
      <c r="AX741" s="11" t="s">
        <v>72</v>
      </c>
      <c r="AY741" s="192" t="s">
        <v>185</v>
      </c>
    </row>
    <row r="742" spans="2:51" s="12" customFormat="1">
      <c r="B742" s="199"/>
      <c r="D742" s="187" t="s">
        <v>197</v>
      </c>
      <c r="E742" s="200" t="s">
        <v>5</v>
      </c>
      <c r="F742" s="201" t="s">
        <v>213</v>
      </c>
      <c r="H742" s="202" t="s">
        <v>5</v>
      </c>
      <c r="I742" s="203"/>
      <c r="L742" s="199"/>
      <c r="M742" s="204"/>
      <c r="N742" s="205"/>
      <c r="O742" s="205"/>
      <c r="P742" s="205"/>
      <c r="Q742" s="205"/>
      <c r="R742" s="205"/>
      <c r="S742" s="205"/>
      <c r="T742" s="206"/>
      <c r="AT742" s="202" t="s">
        <v>197</v>
      </c>
      <c r="AU742" s="202" t="s">
        <v>199</v>
      </c>
      <c r="AV742" s="12" t="s">
        <v>80</v>
      </c>
      <c r="AW742" s="12" t="s">
        <v>35</v>
      </c>
      <c r="AX742" s="12" t="s">
        <v>72</v>
      </c>
      <c r="AY742" s="202" t="s">
        <v>185</v>
      </c>
    </row>
    <row r="743" spans="2:51" s="11" customFormat="1">
      <c r="B743" s="191"/>
      <c r="D743" s="187" t="s">
        <v>197</v>
      </c>
      <c r="E743" s="192" t="s">
        <v>5</v>
      </c>
      <c r="F743" s="193" t="s">
        <v>1140</v>
      </c>
      <c r="H743" s="194">
        <v>1.71</v>
      </c>
      <c r="I743" s="195"/>
      <c r="L743" s="191"/>
      <c r="M743" s="196"/>
      <c r="N743" s="197"/>
      <c r="O743" s="197"/>
      <c r="P743" s="197"/>
      <c r="Q743" s="197"/>
      <c r="R743" s="197"/>
      <c r="S743" s="197"/>
      <c r="T743" s="198"/>
      <c r="AT743" s="192" t="s">
        <v>197</v>
      </c>
      <c r="AU743" s="192" t="s">
        <v>199</v>
      </c>
      <c r="AV743" s="11" t="s">
        <v>82</v>
      </c>
      <c r="AW743" s="11" t="s">
        <v>35</v>
      </c>
      <c r="AX743" s="11" t="s">
        <v>72</v>
      </c>
      <c r="AY743" s="192" t="s">
        <v>185</v>
      </c>
    </row>
    <row r="744" spans="2:51" s="12" customFormat="1">
      <c r="B744" s="199"/>
      <c r="D744" s="187" t="s">
        <v>197</v>
      </c>
      <c r="E744" s="200" t="s">
        <v>5</v>
      </c>
      <c r="F744" s="201" t="s">
        <v>215</v>
      </c>
      <c r="H744" s="202" t="s">
        <v>5</v>
      </c>
      <c r="I744" s="203"/>
      <c r="L744" s="199"/>
      <c r="M744" s="204"/>
      <c r="N744" s="205"/>
      <c r="O744" s="205"/>
      <c r="P744" s="205"/>
      <c r="Q744" s="205"/>
      <c r="R744" s="205"/>
      <c r="S744" s="205"/>
      <c r="T744" s="206"/>
      <c r="AT744" s="202" t="s">
        <v>197</v>
      </c>
      <c r="AU744" s="202" t="s">
        <v>199</v>
      </c>
      <c r="AV744" s="12" t="s">
        <v>80</v>
      </c>
      <c r="AW744" s="12" t="s">
        <v>35</v>
      </c>
      <c r="AX744" s="12" t="s">
        <v>72</v>
      </c>
      <c r="AY744" s="202" t="s">
        <v>185</v>
      </c>
    </row>
    <row r="745" spans="2:51" s="11" customFormat="1">
      <c r="B745" s="191"/>
      <c r="D745" s="187" t="s">
        <v>197</v>
      </c>
      <c r="E745" s="192" t="s">
        <v>5</v>
      </c>
      <c r="F745" s="193" t="s">
        <v>1141</v>
      </c>
      <c r="H745" s="194">
        <v>80.900000000000006</v>
      </c>
      <c r="I745" s="195"/>
      <c r="L745" s="191"/>
      <c r="M745" s="196"/>
      <c r="N745" s="197"/>
      <c r="O745" s="197"/>
      <c r="P745" s="197"/>
      <c r="Q745" s="197"/>
      <c r="R745" s="197"/>
      <c r="S745" s="197"/>
      <c r="T745" s="198"/>
      <c r="AT745" s="192" t="s">
        <v>197</v>
      </c>
      <c r="AU745" s="192" t="s">
        <v>199</v>
      </c>
      <c r="AV745" s="11" t="s">
        <v>82</v>
      </c>
      <c r="AW745" s="11" t="s">
        <v>35</v>
      </c>
      <c r="AX745" s="11" t="s">
        <v>72</v>
      </c>
      <c r="AY745" s="192" t="s">
        <v>185</v>
      </c>
    </row>
    <row r="746" spans="2:51" s="12" customFormat="1">
      <c r="B746" s="199"/>
      <c r="D746" s="187" t="s">
        <v>197</v>
      </c>
      <c r="E746" s="200" t="s">
        <v>5</v>
      </c>
      <c r="F746" s="201" t="s">
        <v>982</v>
      </c>
      <c r="H746" s="202" t="s">
        <v>5</v>
      </c>
      <c r="I746" s="203"/>
      <c r="L746" s="199"/>
      <c r="M746" s="204"/>
      <c r="N746" s="205"/>
      <c r="O746" s="205"/>
      <c r="P746" s="205"/>
      <c r="Q746" s="205"/>
      <c r="R746" s="205"/>
      <c r="S746" s="205"/>
      <c r="T746" s="206"/>
      <c r="AT746" s="202" t="s">
        <v>197</v>
      </c>
      <c r="AU746" s="202" t="s">
        <v>199</v>
      </c>
      <c r="AV746" s="12" t="s">
        <v>80</v>
      </c>
      <c r="AW746" s="12" t="s">
        <v>35</v>
      </c>
      <c r="AX746" s="12" t="s">
        <v>72</v>
      </c>
      <c r="AY746" s="202" t="s">
        <v>185</v>
      </c>
    </row>
    <row r="747" spans="2:51" s="11" customFormat="1">
      <c r="B747" s="191"/>
      <c r="D747" s="187" t="s">
        <v>197</v>
      </c>
      <c r="E747" s="192" t="s">
        <v>5</v>
      </c>
      <c r="F747" s="193" t="s">
        <v>1142</v>
      </c>
      <c r="H747" s="194">
        <v>18.850000000000001</v>
      </c>
      <c r="I747" s="195"/>
      <c r="L747" s="191"/>
      <c r="M747" s="196"/>
      <c r="N747" s="197"/>
      <c r="O747" s="197"/>
      <c r="P747" s="197"/>
      <c r="Q747" s="197"/>
      <c r="R747" s="197"/>
      <c r="S747" s="197"/>
      <c r="T747" s="198"/>
      <c r="AT747" s="192" t="s">
        <v>197</v>
      </c>
      <c r="AU747" s="192" t="s">
        <v>199</v>
      </c>
      <c r="AV747" s="11" t="s">
        <v>82</v>
      </c>
      <c r="AW747" s="11" t="s">
        <v>35</v>
      </c>
      <c r="AX747" s="11" t="s">
        <v>72</v>
      </c>
      <c r="AY747" s="192" t="s">
        <v>185</v>
      </c>
    </row>
    <row r="748" spans="2:51" s="12" customFormat="1">
      <c r="B748" s="199"/>
      <c r="D748" s="187" t="s">
        <v>197</v>
      </c>
      <c r="E748" s="200" t="s">
        <v>5</v>
      </c>
      <c r="F748" s="201" t="s">
        <v>1143</v>
      </c>
      <c r="H748" s="202" t="s">
        <v>5</v>
      </c>
      <c r="I748" s="203"/>
      <c r="L748" s="199"/>
      <c r="M748" s="204"/>
      <c r="N748" s="205"/>
      <c r="O748" s="205"/>
      <c r="P748" s="205"/>
      <c r="Q748" s="205"/>
      <c r="R748" s="205"/>
      <c r="S748" s="205"/>
      <c r="T748" s="206"/>
      <c r="AT748" s="202" t="s">
        <v>197</v>
      </c>
      <c r="AU748" s="202" t="s">
        <v>199</v>
      </c>
      <c r="AV748" s="12" t="s">
        <v>80</v>
      </c>
      <c r="AW748" s="12" t="s">
        <v>35</v>
      </c>
      <c r="AX748" s="12" t="s">
        <v>72</v>
      </c>
      <c r="AY748" s="202" t="s">
        <v>185</v>
      </c>
    </row>
    <row r="749" spans="2:51" s="11" customFormat="1">
      <c r="B749" s="191"/>
      <c r="D749" s="187" t="s">
        <v>197</v>
      </c>
      <c r="E749" s="192" t="s">
        <v>5</v>
      </c>
      <c r="F749" s="193" t="s">
        <v>1144</v>
      </c>
      <c r="H749" s="194">
        <v>42.83</v>
      </c>
      <c r="I749" s="195"/>
      <c r="L749" s="191"/>
      <c r="M749" s="196"/>
      <c r="N749" s="197"/>
      <c r="O749" s="197"/>
      <c r="P749" s="197"/>
      <c r="Q749" s="197"/>
      <c r="R749" s="197"/>
      <c r="S749" s="197"/>
      <c r="T749" s="198"/>
      <c r="AT749" s="192" t="s">
        <v>197</v>
      </c>
      <c r="AU749" s="192" t="s">
        <v>199</v>
      </c>
      <c r="AV749" s="11" t="s">
        <v>82</v>
      </c>
      <c r="AW749" s="11" t="s">
        <v>35</v>
      </c>
      <c r="AX749" s="11" t="s">
        <v>72</v>
      </c>
      <c r="AY749" s="192" t="s">
        <v>185</v>
      </c>
    </row>
    <row r="750" spans="2:51" s="12" customFormat="1">
      <c r="B750" s="199"/>
      <c r="D750" s="187" t="s">
        <v>197</v>
      </c>
      <c r="E750" s="200" t="s">
        <v>5</v>
      </c>
      <c r="F750" s="201" t="s">
        <v>955</v>
      </c>
      <c r="H750" s="202" t="s">
        <v>5</v>
      </c>
      <c r="I750" s="203"/>
      <c r="L750" s="199"/>
      <c r="M750" s="204"/>
      <c r="N750" s="205"/>
      <c r="O750" s="205"/>
      <c r="P750" s="205"/>
      <c r="Q750" s="205"/>
      <c r="R750" s="205"/>
      <c r="S750" s="205"/>
      <c r="T750" s="206"/>
      <c r="AT750" s="202" t="s">
        <v>197</v>
      </c>
      <c r="AU750" s="202" t="s">
        <v>199</v>
      </c>
      <c r="AV750" s="12" t="s">
        <v>80</v>
      </c>
      <c r="AW750" s="12" t="s">
        <v>35</v>
      </c>
      <c r="AX750" s="12" t="s">
        <v>72</v>
      </c>
      <c r="AY750" s="202" t="s">
        <v>185</v>
      </c>
    </row>
    <row r="751" spans="2:51" s="11" customFormat="1">
      <c r="B751" s="191"/>
      <c r="D751" s="187" t="s">
        <v>197</v>
      </c>
      <c r="E751" s="192" t="s">
        <v>5</v>
      </c>
      <c r="F751" s="193" t="s">
        <v>1145</v>
      </c>
      <c r="H751" s="194">
        <v>55.96</v>
      </c>
      <c r="I751" s="195"/>
      <c r="L751" s="191"/>
      <c r="M751" s="196"/>
      <c r="N751" s="197"/>
      <c r="O751" s="197"/>
      <c r="P751" s="197"/>
      <c r="Q751" s="197"/>
      <c r="R751" s="197"/>
      <c r="S751" s="197"/>
      <c r="T751" s="198"/>
      <c r="AT751" s="192" t="s">
        <v>197</v>
      </c>
      <c r="AU751" s="192" t="s">
        <v>199</v>
      </c>
      <c r="AV751" s="11" t="s">
        <v>82</v>
      </c>
      <c r="AW751" s="11" t="s">
        <v>35</v>
      </c>
      <c r="AX751" s="11" t="s">
        <v>72</v>
      </c>
      <c r="AY751" s="192" t="s">
        <v>185</v>
      </c>
    </row>
    <row r="752" spans="2:51" s="12" customFormat="1">
      <c r="B752" s="199"/>
      <c r="D752" s="187" t="s">
        <v>197</v>
      </c>
      <c r="E752" s="200" t="s">
        <v>5</v>
      </c>
      <c r="F752" s="201" t="s">
        <v>1146</v>
      </c>
      <c r="H752" s="202" t="s">
        <v>5</v>
      </c>
      <c r="I752" s="203"/>
      <c r="L752" s="199"/>
      <c r="M752" s="204"/>
      <c r="N752" s="205"/>
      <c r="O752" s="205"/>
      <c r="P752" s="205"/>
      <c r="Q752" s="205"/>
      <c r="R752" s="205"/>
      <c r="S752" s="205"/>
      <c r="T752" s="206"/>
      <c r="AT752" s="202" t="s">
        <v>197</v>
      </c>
      <c r="AU752" s="202" t="s">
        <v>199</v>
      </c>
      <c r="AV752" s="12" t="s">
        <v>80</v>
      </c>
      <c r="AW752" s="12" t="s">
        <v>35</v>
      </c>
      <c r="AX752" s="12" t="s">
        <v>72</v>
      </c>
      <c r="AY752" s="202" t="s">
        <v>185</v>
      </c>
    </row>
    <row r="753" spans="2:65" s="11" customFormat="1">
      <c r="B753" s="191"/>
      <c r="D753" s="187" t="s">
        <v>197</v>
      </c>
      <c r="E753" s="192" t="s">
        <v>5</v>
      </c>
      <c r="F753" s="193" t="s">
        <v>1145</v>
      </c>
      <c r="H753" s="194">
        <v>55.96</v>
      </c>
      <c r="I753" s="195"/>
      <c r="L753" s="191"/>
      <c r="M753" s="196"/>
      <c r="N753" s="197"/>
      <c r="O753" s="197"/>
      <c r="P753" s="197"/>
      <c r="Q753" s="197"/>
      <c r="R753" s="197"/>
      <c r="S753" s="197"/>
      <c r="T753" s="198"/>
      <c r="AT753" s="192" t="s">
        <v>197</v>
      </c>
      <c r="AU753" s="192" t="s">
        <v>199</v>
      </c>
      <c r="AV753" s="11" t="s">
        <v>82</v>
      </c>
      <c r="AW753" s="11" t="s">
        <v>35</v>
      </c>
      <c r="AX753" s="11" t="s">
        <v>72</v>
      </c>
      <c r="AY753" s="192" t="s">
        <v>185</v>
      </c>
    </row>
    <row r="754" spans="2:65" s="12" customFormat="1">
      <c r="B754" s="199"/>
      <c r="D754" s="187" t="s">
        <v>197</v>
      </c>
      <c r="E754" s="200" t="s">
        <v>5</v>
      </c>
      <c r="F754" s="201" t="s">
        <v>1147</v>
      </c>
      <c r="H754" s="202" t="s">
        <v>5</v>
      </c>
      <c r="I754" s="203"/>
      <c r="L754" s="199"/>
      <c r="M754" s="204"/>
      <c r="N754" s="205"/>
      <c r="O754" s="205"/>
      <c r="P754" s="205"/>
      <c r="Q754" s="205"/>
      <c r="R754" s="205"/>
      <c r="S754" s="205"/>
      <c r="T754" s="206"/>
      <c r="AT754" s="202" t="s">
        <v>197</v>
      </c>
      <c r="AU754" s="202" t="s">
        <v>199</v>
      </c>
      <c r="AV754" s="12" t="s">
        <v>80</v>
      </c>
      <c r="AW754" s="12" t="s">
        <v>35</v>
      </c>
      <c r="AX754" s="12" t="s">
        <v>72</v>
      </c>
      <c r="AY754" s="202" t="s">
        <v>185</v>
      </c>
    </row>
    <row r="755" spans="2:65" s="11" customFormat="1">
      <c r="B755" s="191"/>
      <c r="D755" s="187" t="s">
        <v>197</v>
      </c>
      <c r="E755" s="192" t="s">
        <v>5</v>
      </c>
      <c r="F755" s="193" t="s">
        <v>1148</v>
      </c>
      <c r="H755" s="194">
        <v>140.9</v>
      </c>
      <c r="I755" s="195"/>
      <c r="L755" s="191"/>
      <c r="M755" s="196"/>
      <c r="N755" s="197"/>
      <c r="O755" s="197"/>
      <c r="P755" s="197"/>
      <c r="Q755" s="197"/>
      <c r="R755" s="197"/>
      <c r="S755" s="197"/>
      <c r="T755" s="198"/>
      <c r="AT755" s="192" t="s">
        <v>197</v>
      </c>
      <c r="AU755" s="192" t="s">
        <v>199</v>
      </c>
      <c r="AV755" s="11" t="s">
        <v>82</v>
      </c>
      <c r="AW755" s="11" t="s">
        <v>35</v>
      </c>
      <c r="AX755" s="11" t="s">
        <v>72</v>
      </c>
      <c r="AY755" s="192" t="s">
        <v>185</v>
      </c>
    </row>
    <row r="756" spans="2:65" s="13" customFormat="1">
      <c r="B756" s="207"/>
      <c r="D756" s="208" t="s">
        <v>197</v>
      </c>
      <c r="E756" s="209" t="s">
        <v>5</v>
      </c>
      <c r="F756" s="210" t="s">
        <v>222</v>
      </c>
      <c r="H756" s="211">
        <v>502.24400000000003</v>
      </c>
      <c r="I756" s="212"/>
      <c r="L756" s="207"/>
      <c r="M756" s="213"/>
      <c r="N756" s="214"/>
      <c r="O756" s="214"/>
      <c r="P756" s="214"/>
      <c r="Q756" s="214"/>
      <c r="R756" s="214"/>
      <c r="S756" s="214"/>
      <c r="T756" s="215"/>
      <c r="AT756" s="216" t="s">
        <v>197</v>
      </c>
      <c r="AU756" s="216" t="s">
        <v>199</v>
      </c>
      <c r="AV756" s="13" t="s">
        <v>193</v>
      </c>
      <c r="AW756" s="13" t="s">
        <v>35</v>
      </c>
      <c r="AX756" s="13" t="s">
        <v>80</v>
      </c>
      <c r="AY756" s="216" t="s">
        <v>185</v>
      </c>
    </row>
    <row r="757" spans="2:65" s="1" customFormat="1" ht="22.5" customHeight="1">
      <c r="B757" s="174"/>
      <c r="C757" s="175" t="s">
        <v>1149</v>
      </c>
      <c r="D757" s="175" t="s">
        <v>188</v>
      </c>
      <c r="E757" s="176" t="s">
        <v>1150</v>
      </c>
      <c r="F757" s="177" t="s">
        <v>1151</v>
      </c>
      <c r="G757" s="178" t="s">
        <v>203</v>
      </c>
      <c r="H757" s="179">
        <v>15.6</v>
      </c>
      <c r="I757" s="180"/>
      <c r="J757" s="181">
        <f>ROUND(I757*H757,2)</f>
        <v>0</v>
      </c>
      <c r="K757" s="177" t="s">
        <v>192</v>
      </c>
      <c r="L757" s="41"/>
      <c r="M757" s="182" t="s">
        <v>5</v>
      </c>
      <c r="N757" s="183" t="s">
        <v>43</v>
      </c>
      <c r="O757" s="42"/>
      <c r="P757" s="184">
        <f>O757*H757</f>
        <v>0</v>
      </c>
      <c r="Q757" s="184">
        <v>0</v>
      </c>
      <c r="R757" s="184">
        <f>Q757*H757</f>
        <v>0</v>
      </c>
      <c r="S757" s="184">
        <v>2</v>
      </c>
      <c r="T757" s="185">
        <f>S757*H757</f>
        <v>31.2</v>
      </c>
      <c r="AR757" s="24" t="s">
        <v>193</v>
      </c>
      <c r="AT757" s="24" t="s">
        <v>188</v>
      </c>
      <c r="AU757" s="24" t="s">
        <v>199</v>
      </c>
      <c r="AY757" s="24" t="s">
        <v>185</v>
      </c>
      <c r="BE757" s="186">
        <f>IF(N757="základní",J757,0)</f>
        <v>0</v>
      </c>
      <c r="BF757" s="186">
        <f>IF(N757="snížená",J757,0)</f>
        <v>0</v>
      </c>
      <c r="BG757" s="186">
        <f>IF(N757="zákl. přenesená",J757,0)</f>
        <v>0</v>
      </c>
      <c r="BH757" s="186">
        <f>IF(N757="sníž. přenesená",J757,0)</f>
        <v>0</v>
      </c>
      <c r="BI757" s="186">
        <f>IF(N757="nulová",J757,0)</f>
        <v>0</v>
      </c>
      <c r="BJ757" s="24" t="s">
        <v>80</v>
      </c>
      <c r="BK757" s="186">
        <f>ROUND(I757*H757,2)</f>
        <v>0</v>
      </c>
      <c r="BL757" s="24" t="s">
        <v>193</v>
      </c>
      <c r="BM757" s="24" t="s">
        <v>1152</v>
      </c>
    </row>
    <row r="758" spans="2:65" s="12" customFormat="1">
      <c r="B758" s="199"/>
      <c r="D758" s="187" t="s">
        <v>197</v>
      </c>
      <c r="E758" s="200" t="s">
        <v>5</v>
      </c>
      <c r="F758" s="201" t="s">
        <v>1153</v>
      </c>
      <c r="H758" s="202" t="s">
        <v>5</v>
      </c>
      <c r="I758" s="203"/>
      <c r="L758" s="199"/>
      <c r="M758" s="204"/>
      <c r="N758" s="205"/>
      <c r="O758" s="205"/>
      <c r="P758" s="205"/>
      <c r="Q758" s="205"/>
      <c r="R758" s="205"/>
      <c r="S758" s="205"/>
      <c r="T758" s="206"/>
      <c r="AT758" s="202" t="s">
        <v>197</v>
      </c>
      <c r="AU758" s="202" t="s">
        <v>199</v>
      </c>
      <c r="AV758" s="12" t="s">
        <v>80</v>
      </c>
      <c r="AW758" s="12" t="s">
        <v>35</v>
      </c>
      <c r="AX758" s="12" t="s">
        <v>72</v>
      </c>
      <c r="AY758" s="202" t="s">
        <v>185</v>
      </c>
    </row>
    <row r="759" spans="2:65" s="11" customFormat="1">
      <c r="B759" s="191"/>
      <c r="D759" s="187" t="s">
        <v>197</v>
      </c>
      <c r="E759" s="192" t="s">
        <v>5</v>
      </c>
      <c r="F759" s="193" t="s">
        <v>1154</v>
      </c>
      <c r="H759" s="194">
        <v>6.66</v>
      </c>
      <c r="I759" s="195"/>
      <c r="L759" s="191"/>
      <c r="M759" s="196"/>
      <c r="N759" s="197"/>
      <c r="O759" s="197"/>
      <c r="P759" s="197"/>
      <c r="Q759" s="197"/>
      <c r="R759" s="197"/>
      <c r="S759" s="197"/>
      <c r="T759" s="198"/>
      <c r="AT759" s="192" t="s">
        <v>197</v>
      </c>
      <c r="AU759" s="192" t="s">
        <v>199</v>
      </c>
      <c r="AV759" s="11" t="s">
        <v>82</v>
      </c>
      <c r="AW759" s="11" t="s">
        <v>35</v>
      </c>
      <c r="AX759" s="11" t="s">
        <v>72</v>
      </c>
      <c r="AY759" s="192" t="s">
        <v>185</v>
      </c>
    </row>
    <row r="760" spans="2:65" s="11" customFormat="1">
      <c r="B760" s="191"/>
      <c r="D760" s="187" t="s">
        <v>197</v>
      </c>
      <c r="E760" s="192" t="s">
        <v>5</v>
      </c>
      <c r="F760" s="193" t="s">
        <v>1155</v>
      </c>
      <c r="H760" s="194">
        <v>4.1399999999999997</v>
      </c>
      <c r="I760" s="195"/>
      <c r="L760" s="191"/>
      <c r="M760" s="196"/>
      <c r="N760" s="197"/>
      <c r="O760" s="197"/>
      <c r="P760" s="197"/>
      <c r="Q760" s="197"/>
      <c r="R760" s="197"/>
      <c r="S760" s="197"/>
      <c r="T760" s="198"/>
      <c r="AT760" s="192" t="s">
        <v>197</v>
      </c>
      <c r="AU760" s="192" t="s">
        <v>199</v>
      </c>
      <c r="AV760" s="11" t="s">
        <v>82</v>
      </c>
      <c r="AW760" s="11" t="s">
        <v>35</v>
      </c>
      <c r="AX760" s="11" t="s">
        <v>72</v>
      </c>
      <c r="AY760" s="192" t="s">
        <v>185</v>
      </c>
    </row>
    <row r="761" spans="2:65" s="12" customFormat="1">
      <c r="B761" s="199"/>
      <c r="D761" s="187" t="s">
        <v>197</v>
      </c>
      <c r="E761" s="200" t="s">
        <v>5</v>
      </c>
      <c r="F761" s="201" t="s">
        <v>1156</v>
      </c>
      <c r="H761" s="202" t="s">
        <v>5</v>
      </c>
      <c r="I761" s="203"/>
      <c r="L761" s="199"/>
      <c r="M761" s="204"/>
      <c r="N761" s="205"/>
      <c r="O761" s="205"/>
      <c r="P761" s="205"/>
      <c r="Q761" s="205"/>
      <c r="R761" s="205"/>
      <c r="S761" s="205"/>
      <c r="T761" s="206"/>
      <c r="AT761" s="202" t="s">
        <v>197</v>
      </c>
      <c r="AU761" s="202" t="s">
        <v>199</v>
      </c>
      <c r="AV761" s="12" t="s">
        <v>80</v>
      </c>
      <c r="AW761" s="12" t="s">
        <v>35</v>
      </c>
      <c r="AX761" s="12" t="s">
        <v>72</v>
      </c>
      <c r="AY761" s="202" t="s">
        <v>185</v>
      </c>
    </row>
    <row r="762" spans="2:65" s="11" customFormat="1">
      <c r="B762" s="191"/>
      <c r="D762" s="187" t="s">
        <v>197</v>
      </c>
      <c r="E762" s="192" t="s">
        <v>5</v>
      </c>
      <c r="F762" s="193" t="s">
        <v>1157</v>
      </c>
      <c r="H762" s="194">
        <v>2.96</v>
      </c>
      <c r="I762" s="195"/>
      <c r="L762" s="191"/>
      <c r="M762" s="196"/>
      <c r="N762" s="197"/>
      <c r="O762" s="197"/>
      <c r="P762" s="197"/>
      <c r="Q762" s="197"/>
      <c r="R762" s="197"/>
      <c r="S762" s="197"/>
      <c r="T762" s="198"/>
      <c r="AT762" s="192" t="s">
        <v>197</v>
      </c>
      <c r="AU762" s="192" t="s">
        <v>199</v>
      </c>
      <c r="AV762" s="11" t="s">
        <v>82</v>
      </c>
      <c r="AW762" s="11" t="s">
        <v>35</v>
      </c>
      <c r="AX762" s="11" t="s">
        <v>72</v>
      </c>
      <c r="AY762" s="192" t="s">
        <v>185</v>
      </c>
    </row>
    <row r="763" spans="2:65" s="11" customFormat="1">
      <c r="B763" s="191"/>
      <c r="D763" s="187" t="s">
        <v>197</v>
      </c>
      <c r="E763" s="192" t="s">
        <v>5</v>
      </c>
      <c r="F763" s="193" t="s">
        <v>1158</v>
      </c>
      <c r="H763" s="194">
        <v>1.84</v>
      </c>
      <c r="I763" s="195"/>
      <c r="L763" s="191"/>
      <c r="M763" s="196"/>
      <c r="N763" s="197"/>
      <c r="O763" s="197"/>
      <c r="P763" s="197"/>
      <c r="Q763" s="197"/>
      <c r="R763" s="197"/>
      <c r="S763" s="197"/>
      <c r="T763" s="198"/>
      <c r="AT763" s="192" t="s">
        <v>197</v>
      </c>
      <c r="AU763" s="192" t="s">
        <v>199</v>
      </c>
      <c r="AV763" s="11" t="s">
        <v>82</v>
      </c>
      <c r="AW763" s="11" t="s">
        <v>35</v>
      </c>
      <c r="AX763" s="11" t="s">
        <v>72</v>
      </c>
      <c r="AY763" s="192" t="s">
        <v>185</v>
      </c>
    </row>
    <row r="764" spans="2:65" s="13" customFormat="1">
      <c r="B764" s="207"/>
      <c r="D764" s="208" t="s">
        <v>197</v>
      </c>
      <c r="E764" s="209" t="s">
        <v>5</v>
      </c>
      <c r="F764" s="210" t="s">
        <v>222</v>
      </c>
      <c r="H764" s="211">
        <v>15.6</v>
      </c>
      <c r="I764" s="212"/>
      <c r="L764" s="207"/>
      <c r="M764" s="213"/>
      <c r="N764" s="214"/>
      <c r="O764" s="214"/>
      <c r="P764" s="214"/>
      <c r="Q764" s="214"/>
      <c r="R764" s="214"/>
      <c r="S764" s="214"/>
      <c r="T764" s="215"/>
      <c r="AT764" s="216" t="s">
        <v>197</v>
      </c>
      <c r="AU764" s="216" t="s">
        <v>199</v>
      </c>
      <c r="AV764" s="13" t="s">
        <v>193</v>
      </c>
      <c r="AW764" s="13" t="s">
        <v>35</v>
      </c>
      <c r="AX764" s="13" t="s">
        <v>80</v>
      </c>
      <c r="AY764" s="216" t="s">
        <v>185</v>
      </c>
    </row>
    <row r="765" spans="2:65" s="1" customFormat="1" ht="31.5" customHeight="1">
      <c r="B765" s="174"/>
      <c r="C765" s="175" t="s">
        <v>1159</v>
      </c>
      <c r="D765" s="175" t="s">
        <v>188</v>
      </c>
      <c r="E765" s="176" t="s">
        <v>1160</v>
      </c>
      <c r="F765" s="177" t="s">
        <v>1161</v>
      </c>
      <c r="G765" s="178" t="s">
        <v>232</v>
      </c>
      <c r="H765" s="179">
        <v>21.702000000000002</v>
      </c>
      <c r="I765" s="180"/>
      <c r="J765" s="181">
        <f>ROUND(I765*H765,2)</f>
        <v>0</v>
      </c>
      <c r="K765" s="177" t="s">
        <v>192</v>
      </c>
      <c r="L765" s="41"/>
      <c r="M765" s="182" t="s">
        <v>5</v>
      </c>
      <c r="N765" s="183" t="s">
        <v>43</v>
      </c>
      <c r="O765" s="42"/>
      <c r="P765" s="184">
        <f>O765*H765</f>
        <v>0</v>
      </c>
      <c r="Q765" s="184">
        <v>0</v>
      </c>
      <c r="R765" s="184">
        <f>Q765*H765</f>
        <v>0</v>
      </c>
      <c r="S765" s="184">
        <v>0.26100000000000001</v>
      </c>
      <c r="T765" s="185">
        <f>S765*H765</f>
        <v>5.6642220000000005</v>
      </c>
      <c r="AR765" s="24" t="s">
        <v>193</v>
      </c>
      <c r="AT765" s="24" t="s">
        <v>188</v>
      </c>
      <c r="AU765" s="24" t="s">
        <v>199</v>
      </c>
      <c r="AY765" s="24" t="s">
        <v>185</v>
      </c>
      <c r="BE765" s="186">
        <f>IF(N765="základní",J765,0)</f>
        <v>0</v>
      </c>
      <c r="BF765" s="186">
        <f>IF(N765="snížená",J765,0)</f>
        <v>0</v>
      </c>
      <c r="BG765" s="186">
        <f>IF(N765="zákl. přenesená",J765,0)</f>
        <v>0</v>
      </c>
      <c r="BH765" s="186">
        <f>IF(N765="sníž. přenesená",J765,0)</f>
        <v>0</v>
      </c>
      <c r="BI765" s="186">
        <f>IF(N765="nulová",J765,0)</f>
        <v>0</v>
      </c>
      <c r="BJ765" s="24" t="s">
        <v>80</v>
      </c>
      <c r="BK765" s="186">
        <f>ROUND(I765*H765,2)</f>
        <v>0</v>
      </c>
      <c r="BL765" s="24" t="s">
        <v>193</v>
      </c>
      <c r="BM765" s="24" t="s">
        <v>1162</v>
      </c>
    </row>
    <row r="766" spans="2:65" s="12" customFormat="1">
      <c r="B766" s="199"/>
      <c r="D766" s="187" t="s">
        <v>197</v>
      </c>
      <c r="E766" s="200" t="s">
        <v>5</v>
      </c>
      <c r="F766" s="201" t="s">
        <v>1143</v>
      </c>
      <c r="H766" s="202" t="s">
        <v>5</v>
      </c>
      <c r="I766" s="203"/>
      <c r="L766" s="199"/>
      <c r="M766" s="204"/>
      <c r="N766" s="205"/>
      <c r="O766" s="205"/>
      <c r="P766" s="205"/>
      <c r="Q766" s="205"/>
      <c r="R766" s="205"/>
      <c r="S766" s="205"/>
      <c r="T766" s="206"/>
      <c r="AT766" s="202" t="s">
        <v>197</v>
      </c>
      <c r="AU766" s="202" t="s">
        <v>199</v>
      </c>
      <c r="AV766" s="12" t="s">
        <v>80</v>
      </c>
      <c r="AW766" s="12" t="s">
        <v>35</v>
      </c>
      <c r="AX766" s="12" t="s">
        <v>72</v>
      </c>
      <c r="AY766" s="202" t="s">
        <v>185</v>
      </c>
    </row>
    <row r="767" spans="2:65" s="11" customFormat="1">
      <c r="B767" s="191"/>
      <c r="D767" s="187" t="s">
        <v>197</v>
      </c>
      <c r="E767" s="192" t="s">
        <v>5</v>
      </c>
      <c r="F767" s="193" t="s">
        <v>1163</v>
      </c>
      <c r="H767" s="194">
        <v>1.071</v>
      </c>
      <c r="I767" s="195"/>
      <c r="L767" s="191"/>
      <c r="M767" s="196"/>
      <c r="N767" s="197"/>
      <c r="O767" s="197"/>
      <c r="P767" s="197"/>
      <c r="Q767" s="197"/>
      <c r="R767" s="197"/>
      <c r="S767" s="197"/>
      <c r="T767" s="198"/>
      <c r="AT767" s="192" t="s">
        <v>197</v>
      </c>
      <c r="AU767" s="192" t="s">
        <v>199</v>
      </c>
      <c r="AV767" s="11" t="s">
        <v>82</v>
      </c>
      <c r="AW767" s="11" t="s">
        <v>35</v>
      </c>
      <c r="AX767" s="11" t="s">
        <v>72</v>
      </c>
      <c r="AY767" s="192" t="s">
        <v>185</v>
      </c>
    </row>
    <row r="768" spans="2:65" s="12" customFormat="1">
      <c r="B768" s="199"/>
      <c r="D768" s="187" t="s">
        <v>197</v>
      </c>
      <c r="E768" s="200" t="s">
        <v>5</v>
      </c>
      <c r="F768" s="201" t="s">
        <v>949</v>
      </c>
      <c r="H768" s="202" t="s">
        <v>5</v>
      </c>
      <c r="I768" s="203"/>
      <c r="L768" s="199"/>
      <c r="M768" s="204"/>
      <c r="N768" s="205"/>
      <c r="O768" s="205"/>
      <c r="P768" s="205"/>
      <c r="Q768" s="205"/>
      <c r="R768" s="205"/>
      <c r="S768" s="205"/>
      <c r="T768" s="206"/>
      <c r="AT768" s="202" t="s">
        <v>197</v>
      </c>
      <c r="AU768" s="202" t="s">
        <v>199</v>
      </c>
      <c r="AV768" s="12" t="s">
        <v>80</v>
      </c>
      <c r="AW768" s="12" t="s">
        <v>35</v>
      </c>
      <c r="AX768" s="12" t="s">
        <v>72</v>
      </c>
      <c r="AY768" s="202" t="s">
        <v>185</v>
      </c>
    </row>
    <row r="769" spans="2:65" s="11" customFormat="1">
      <c r="B769" s="191"/>
      <c r="D769" s="187" t="s">
        <v>197</v>
      </c>
      <c r="E769" s="192" t="s">
        <v>5</v>
      </c>
      <c r="F769" s="193" t="s">
        <v>1164</v>
      </c>
      <c r="H769" s="194">
        <v>6.202</v>
      </c>
      <c r="I769" s="195"/>
      <c r="L769" s="191"/>
      <c r="M769" s="196"/>
      <c r="N769" s="197"/>
      <c r="O769" s="197"/>
      <c r="P769" s="197"/>
      <c r="Q769" s="197"/>
      <c r="R769" s="197"/>
      <c r="S769" s="197"/>
      <c r="T769" s="198"/>
      <c r="AT769" s="192" t="s">
        <v>197</v>
      </c>
      <c r="AU769" s="192" t="s">
        <v>199</v>
      </c>
      <c r="AV769" s="11" t="s">
        <v>82</v>
      </c>
      <c r="AW769" s="11" t="s">
        <v>35</v>
      </c>
      <c r="AX769" s="11" t="s">
        <v>72</v>
      </c>
      <c r="AY769" s="192" t="s">
        <v>185</v>
      </c>
    </row>
    <row r="770" spans="2:65" s="12" customFormat="1">
      <c r="B770" s="199"/>
      <c r="D770" s="187" t="s">
        <v>197</v>
      </c>
      <c r="E770" s="200" t="s">
        <v>5</v>
      </c>
      <c r="F770" s="201" t="s">
        <v>993</v>
      </c>
      <c r="H770" s="202" t="s">
        <v>5</v>
      </c>
      <c r="I770" s="203"/>
      <c r="L770" s="199"/>
      <c r="M770" s="204"/>
      <c r="N770" s="205"/>
      <c r="O770" s="205"/>
      <c r="P770" s="205"/>
      <c r="Q770" s="205"/>
      <c r="R770" s="205"/>
      <c r="S770" s="205"/>
      <c r="T770" s="206"/>
      <c r="AT770" s="202" t="s">
        <v>197</v>
      </c>
      <c r="AU770" s="202" t="s">
        <v>199</v>
      </c>
      <c r="AV770" s="12" t="s">
        <v>80</v>
      </c>
      <c r="AW770" s="12" t="s">
        <v>35</v>
      </c>
      <c r="AX770" s="12" t="s">
        <v>72</v>
      </c>
      <c r="AY770" s="202" t="s">
        <v>185</v>
      </c>
    </row>
    <row r="771" spans="2:65" s="11" customFormat="1">
      <c r="B771" s="191"/>
      <c r="D771" s="187" t="s">
        <v>197</v>
      </c>
      <c r="E771" s="192" t="s">
        <v>5</v>
      </c>
      <c r="F771" s="193" t="s">
        <v>1165</v>
      </c>
      <c r="H771" s="194">
        <v>1.58</v>
      </c>
      <c r="I771" s="195"/>
      <c r="L771" s="191"/>
      <c r="M771" s="196"/>
      <c r="N771" s="197"/>
      <c r="O771" s="197"/>
      <c r="P771" s="197"/>
      <c r="Q771" s="197"/>
      <c r="R771" s="197"/>
      <c r="S771" s="197"/>
      <c r="T771" s="198"/>
      <c r="AT771" s="192" t="s">
        <v>197</v>
      </c>
      <c r="AU771" s="192" t="s">
        <v>199</v>
      </c>
      <c r="AV771" s="11" t="s">
        <v>82</v>
      </c>
      <c r="AW771" s="11" t="s">
        <v>35</v>
      </c>
      <c r="AX771" s="11" t="s">
        <v>72</v>
      </c>
      <c r="AY771" s="192" t="s">
        <v>185</v>
      </c>
    </row>
    <row r="772" spans="2:65" s="12" customFormat="1">
      <c r="B772" s="199"/>
      <c r="D772" s="187" t="s">
        <v>197</v>
      </c>
      <c r="E772" s="200" t="s">
        <v>5</v>
      </c>
      <c r="F772" s="201" t="s">
        <v>942</v>
      </c>
      <c r="H772" s="202" t="s">
        <v>5</v>
      </c>
      <c r="I772" s="203"/>
      <c r="L772" s="199"/>
      <c r="M772" s="204"/>
      <c r="N772" s="205"/>
      <c r="O772" s="205"/>
      <c r="P772" s="205"/>
      <c r="Q772" s="205"/>
      <c r="R772" s="205"/>
      <c r="S772" s="205"/>
      <c r="T772" s="206"/>
      <c r="AT772" s="202" t="s">
        <v>197</v>
      </c>
      <c r="AU772" s="202" t="s">
        <v>199</v>
      </c>
      <c r="AV772" s="12" t="s">
        <v>80</v>
      </c>
      <c r="AW772" s="12" t="s">
        <v>35</v>
      </c>
      <c r="AX772" s="12" t="s">
        <v>72</v>
      </c>
      <c r="AY772" s="202" t="s">
        <v>185</v>
      </c>
    </row>
    <row r="773" spans="2:65" s="11" customFormat="1">
      <c r="B773" s="191"/>
      <c r="D773" s="187" t="s">
        <v>197</v>
      </c>
      <c r="E773" s="192" t="s">
        <v>5</v>
      </c>
      <c r="F773" s="193" t="s">
        <v>1166</v>
      </c>
      <c r="H773" s="194">
        <v>8.4659999999999993</v>
      </c>
      <c r="I773" s="195"/>
      <c r="L773" s="191"/>
      <c r="M773" s="196"/>
      <c r="N773" s="197"/>
      <c r="O773" s="197"/>
      <c r="P773" s="197"/>
      <c r="Q773" s="197"/>
      <c r="R773" s="197"/>
      <c r="S773" s="197"/>
      <c r="T773" s="198"/>
      <c r="AT773" s="192" t="s">
        <v>197</v>
      </c>
      <c r="AU773" s="192" t="s">
        <v>199</v>
      </c>
      <c r="AV773" s="11" t="s">
        <v>82</v>
      </c>
      <c r="AW773" s="11" t="s">
        <v>35</v>
      </c>
      <c r="AX773" s="11" t="s">
        <v>72</v>
      </c>
      <c r="AY773" s="192" t="s">
        <v>185</v>
      </c>
    </row>
    <row r="774" spans="2:65" s="12" customFormat="1">
      <c r="B774" s="199"/>
      <c r="D774" s="187" t="s">
        <v>197</v>
      </c>
      <c r="E774" s="200" t="s">
        <v>5</v>
      </c>
      <c r="F774" s="201" t="s">
        <v>943</v>
      </c>
      <c r="H774" s="202" t="s">
        <v>5</v>
      </c>
      <c r="I774" s="203"/>
      <c r="L774" s="199"/>
      <c r="M774" s="204"/>
      <c r="N774" s="205"/>
      <c r="O774" s="205"/>
      <c r="P774" s="205"/>
      <c r="Q774" s="205"/>
      <c r="R774" s="205"/>
      <c r="S774" s="205"/>
      <c r="T774" s="206"/>
      <c r="AT774" s="202" t="s">
        <v>197</v>
      </c>
      <c r="AU774" s="202" t="s">
        <v>199</v>
      </c>
      <c r="AV774" s="12" t="s">
        <v>80</v>
      </c>
      <c r="AW774" s="12" t="s">
        <v>35</v>
      </c>
      <c r="AX774" s="12" t="s">
        <v>72</v>
      </c>
      <c r="AY774" s="202" t="s">
        <v>185</v>
      </c>
    </row>
    <row r="775" spans="2:65" s="11" customFormat="1">
      <c r="B775" s="191"/>
      <c r="D775" s="187" t="s">
        <v>197</v>
      </c>
      <c r="E775" s="192" t="s">
        <v>5</v>
      </c>
      <c r="F775" s="193" t="s">
        <v>1167</v>
      </c>
      <c r="H775" s="194">
        <v>0.253</v>
      </c>
      <c r="I775" s="195"/>
      <c r="L775" s="191"/>
      <c r="M775" s="196"/>
      <c r="N775" s="197"/>
      <c r="O775" s="197"/>
      <c r="P775" s="197"/>
      <c r="Q775" s="197"/>
      <c r="R775" s="197"/>
      <c r="S775" s="197"/>
      <c r="T775" s="198"/>
      <c r="AT775" s="192" t="s">
        <v>197</v>
      </c>
      <c r="AU775" s="192" t="s">
        <v>199</v>
      </c>
      <c r="AV775" s="11" t="s">
        <v>82</v>
      </c>
      <c r="AW775" s="11" t="s">
        <v>35</v>
      </c>
      <c r="AX775" s="11" t="s">
        <v>72</v>
      </c>
      <c r="AY775" s="192" t="s">
        <v>185</v>
      </c>
    </row>
    <row r="776" spans="2:65" s="12" customFormat="1">
      <c r="B776" s="199"/>
      <c r="D776" s="187" t="s">
        <v>197</v>
      </c>
      <c r="E776" s="200" t="s">
        <v>5</v>
      </c>
      <c r="F776" s="201" t="s">
        <v>1168</v>
      </c>
      <c r="H776" s="202" t="s">
        <v>5</v>
      </c>
      <c r="I776" s="203"/>
      <c r="L776" s="199"/>
      <c r="M776" s="204"/>
      <c r="N776" s="205"/>
      <c r="O776" s="205"/>
      <c r="P776" s="205"/>
      <c r="Q776" s="205"/>
      <c r="R776" s="205"/>
      <c r="S776" s="205"/>
      <c r="T776" s="206"/>
      <c r="AT776" s="202" t="s">
        <v>197</v>
      </c>
      <c r="AU776" s="202" t="s">
        <v>199</v>
      </c>
      <c r="AV776" s="12" t="s">
        <v>80</v>
      </c>
      <c r="AW776" s="12" t="s">
        <v>35</v>
      </c>
      <c r="AX776" s="12" t="s">
        <v>72</v>
      </c>
      <c r="AY776" s="202" t="s">
        <v>185</v>
      </c>
    </row>
    <row r="777" spans="2:65" s="11" customFormat="1">
      <c r="B777" s="191"/>
      <c r="D777" s="187" t="s">
        <v>197</v>
      </c>
      <c r="E777" s="192" t="s">
        <v>5</v>
      </c>
      <c r="F777" s="193" t="s">
        <v>1169</v>
      </c>
      <c r="H777" s="194">
        <v>4.13</v>
      </c>
      <c r="I777" s="195"/>
      <c r="L777" s="191"/>
      <c r="M777" s="196"/>
      <c r="N777" s="197"/>
      <c r="O777" s="197"/>
      <c r="P777" s="197"/>
      <c r="Q777" s="197"/>
      <c r="R777" s="197"/>
      <c r="S777" s="197"/>
      <c r="T777" s="198"/>
      <c r="AT777" s="192" t="s">
        <v>197</v>
      </c>
      <c r="AU777" s="192" t="s">
        <v>199</v>
      </c>
      <c r="AV777" s="11" t="s">
        <v>82</v>
      </c>
      <c r="AW777" s="11" t="s">
        <v>35</v>
      </c>
      <c r="AX777" s="11" t="s">
        <v>72</v>
      </c>
      <c r="AY777" s="192" t="s">
        <v>185</v>
      </c>
    </row>
    <row r="778" spans="2:65" s="13" customFormat="1">
      <c r="B778" s="207"/>
      <c r="D778" s="208" t="s">
        <v>197</v>
      </c>
      <c r="E778" s="209" t="s">
        <v>5</v>
      </c>
      <c r="F778" s="210" t="s">
        <v>222</v>
      </c>
      <c r="H778" s="211">
        <v>21.702000000000002</v>
      </c>
      <c r="I778" s="212"/>
      <c r="L778" s="207"/>
      <c r="M778" s="213"/>
      <c r="N778" s="214"/>
      <c r="O778" s="214"/>
      <c r="P778" s="214"/>
      <c r="Q778" s="214"/>
      <c r="R778" s="214"/>
      <c r="S778" s="214"/>
      <c r="T778" s="215"/>
      <c r="AT778" s="216" t="s">
        <v>197</v>
      </c>
      <c r="AU778" s="216" t="s">
        <v>199</v>
      </c>
      <c r="AV778" s="13" t="s">
        <v>193</v>
      </c>
      <c r="AW778" s="13" t="s">
        <v>35</v>
      </c>
      <c r="AX778" s="13" t="s">
        <v>80</v>
      </c>
      <c r="AY778" s="216" t="s">
        <v>185</v>
      </c>
    </row>
    <row r="779" spans="2:65" s="1" customFormat="1" ht="31.5" customHeight="1">
      <c r="B779" s="174"/>
      <c r="C779" s="175" t="s">
        <v>1170</v>
      </c>
      <c r="D779" s="175" t="s">
        <v>188</v>
      </c>
      <c r="E779" s="176" t="s">
        <v>1171</v>
      </c>
      <c r="F779" s="177" t="s">
        <v>1172</v>
      </c>
      <c r="G779" s="178" t="s">
        <v>203</v>
      </c>
      <c r="H779" s="179">
        <v>72.468999999999994</v>
      </c>
      <c r="I779" s="180"/>
      <c r="J779" s="181">
        <f>ROUND(I779*H779,2)</f>
        <v>0</v>
      </c>
      <c r="K779" s="177" t="s">
        <v>192</v>
      </c>
      <c r="L779" s="41"/>
      <c r="M779" s="182" t="s">
        <v>5</v>
      </c>
      <c r="N779" s="183" t="s">
        <v>43</v>
      </c>
      <c r="O779" s="42"/>
      <c r="P779" s="184">
        <f>O779*H779</f>
        <v>0</v>
      </c>
      <c r="Q779" s="184">
        <v>0</v>
      </c>
      <c r="R779" s="184">
        <f>Q779*H779</f>
        <v>0</v>
      </c>
      <c r="S779" s="184">
        <v>1.8</v>
      </c>
      <c r="T779" s="185">
        <f>S779*H779</f>
        <v>130.4442</v>
      </c>
      <c r="AR779" s="24" t="s">
        <v>193</v>
      </c>
      <c r="AT779" s="24" t="s">
        <v>188</v>
      </c>
      <c r="AU779" s="24" t="s">
        <v>199</v>
      </c>
      <c r="AY779" s="24" t="s">
        <v>185</v>
      </c>
      <c r="BE779" s="186">
        <f>IF(N779="základní",J779,0)</f>
        <v>0</v>
      </c>
      <c r="BF779" s="186">
        <f>IF(N779="snížená",J779,0)</f>
        <v>0</v>
      </c>
      <c r="BG779" s="186">
        <f>IF(N779="zákl. přenesená",J779,0)</f>
        <v>0</v>
      </c>
      <c r="BH779" s="186">
        <f>IF(N779="sníž. přenesená",J779,0)</f>
        <v>0</v>
      </c>
      <c r="BI779" s="186">
        <f>IF(N779="nulová",J779,0)</f>
        <v>0</v>
      </c>
      <c r="BJ779" s="24" t="s">
        <v>80</v>
      </c>
      <c r="BK779" s="186">
        <f>ROUND(I779*H779,2)</f>
        <v>0</v>
      </c>
      <c r="BL779" s="24" t="s">
        <v>193</v>
      </c>
      <c r="BM779" s="24" t="s">
        <v>1173</v>
      </c>
    </row>
    <row r="780" spans="2:65" s="1" customFormat="1" ht="40.5">
      <c r="B780" s="41"/>
      <c r="D780" s="187" t="s">
        <v>195</v>
      </c>
      <c r="F780" s="188" t="s">
        <v>1174</v>
      </c>
      <c r="I780" s="189"/>
      <c r="L780" s="41"/>
      <c r="M780" s="190"/>
      <c r="N780" s="42"/>
      <c r="O780" s="42"/>
      <c r="P780" s="42"/>
      <c r="Q780" s="42"/>
      <c r="R780" s="42"/>
      <c r="S780" s="42"/>
      <c r="T780" s="70"/>
      <c r="AT780" s="24" t="s">
        <v>195</v>
      </c>
      <c r="AU780" s="24" t="s">
        <v>199</v>
      </c>
    </row>
    <row r="781" spans="2:65" s="12" customFormat="1">
      <c r="B781" s="199"/>
      <c r="D781" s="187" t="s">
        <v>197</v>
      </c>
      <c r="E781" s="200" t="s">
        <v>5</v>
      </c>
      <c r="F781" s="201" t="s">
        <v>1175</v>
      </c>
      <c r="H781" s="202" t="s">
        <v>5</v>
      </c>
      <c r="I781" s="203"/>
      <c r="L781" s="199"/>
      <c r="M781" s="204"/>
      <c r="N781" s="205"/>
      <c r="O781" s="205"/>
      <c r="P781" s="205"/>
      <c r="Q781" s="205"/>
      <c r="R781" s="205"/>
      <c r="S781" s="205"/>
      <c r="T781" s="206"/>
      <c r="AT781" s="202" t="s">
        <v>197</v>
      </c>
      <c r="AU781" s="202" t="s">
        <v>199</v>
      </c>
      <c r="AV781" s="12" t="s">
        <v>80</v>
      </c>
      <c r="AW781" s="12" t="s">
        <v>35</v>
      </c>
      <c r="AX781" s="12" t="s">
        <v>72</v>
      </c>
      <c r="AY781" s="202" t="s">
        <v>185</v>
      </c>
    </row>
    <row r="782" spans="2:65" s="11" customFormat="1">
      <c r="B782" s="191"/>
      <c r="D782" s="187" t="s">
        <v>197</v>
      </c>
      <c r="E782" s="192" t="s">
        <v>5</v>
      </c>
      <c r="F782" s="193" t="s">
        <v>1176</v>
      </c>
      <c r="H782" s="194">
        <v>0.75600000000000001</v>
      </c>
      <c r="I782" s="195"/>
      <c r="L782" s="191"/>
      <c r="M782" s="196"/>
      <c r="N782" s="197"/>
      <c r="O782" s="197"/>
      <c r="P782" s="197"/>
      <c r="Q782" s="197"/>
      <c r="R782" s="197"/>
      <c r="S782" s="197"/>
      <c r="T782" s="198"/>
      <c r="AT782" s="192" t="s">
        <v>197</v>
      </c>
      <c r="AU782" s="192" t="s">
        <v>199</v>
      </c>
      <c r="AV782" s="11" t="s">
        <v>82</v>
      </c>
      <c r="AW782" s="11" t="s">
        <v>35</v>
      </c>
      <c r="AX782" s="11" t="s">
        <v>72</v>
      </c>
      <c r="AY782" s="192" t="s">
        <v>185</v>
      </c>
    </row>
    <row r="783" spans="2:65" s="12" customFormat="1">
      <c r="B783" s="199"/>
      <c r="D783" s="187" t="s">
        <v>197</v>
      </c>
      <c r="E783" s="200" t="s">
        <v>5</v>
      </c>
      <c r="F783" s="201" t="s">
        <v>993</v>
      </c>
      <c r="H783" s="202" t="s">
        <v>5</v>
      </c>
      <c r="I783" s="203"/>
      <c r="L783" s="199"/>
      <c r="M783" s="204"/>
      <c r="N783" s="205"/>
      <c r="O783" s="205"/>
      <c r="P783" s="205"/>
      <c r="Q783" s="205"/>
      <c r="R783" s="205"/>
      <c r="S783" s="205"/>
      <c r="T783" s="206"/>
      <c r="AT783" s="202" t="s">
        <v>197</v>
      </c>
      <c r="AU783" s="202" t="s">
        <v>199</v>
      </c>
      <c r="AV783" s="12" t="s">
        <v>80</v>
      </c>
      <c r="AW783" s="12" t="s">
        <v>35</v>
      </c>
      <c r="AX783" s="12" t="s">
        <v>72</v>
      </c>
      <c r="AY783" s="202" t="s">
        <v>185</v>
      </c>
    </row>
    <row r="784" spans="2:65" s="11" customFormat="1">
      <c r="B784" s="191"/>
      <c r="D784" s="187" t="s">
        <v>197</v>
      </c>
      <c r="E784" s="192" t="s">
        <v>5</v>
      </c>
      <c r="F784" s="193" t="s">
        <v>1177</v>
      </c>
      <c r="H784" s="194">
        <v>1.5840000000000001</v>
      </c>
      <c r="I784" s="195"/>
      <c r="L784" s="191"/>
      <c r="M784" s="196"/>
      <c r="N784" s="197"/>
      <c r="O784" s="197"/>
      <c r="P784" s="197"/>
      <c r="Q784" s="197"/>
      <c r="R784" s="197"/>
      <c r="S784" s="197"/>
      <c r="T784" s="198"/>
      <c r="AT784" s="192" t="s">
        <v>197</v>
      </c>
      <c r="AU784" s="192" t="s">
        <v>199</v>
      </c>
      <c r="AV784" s="11" t="s">
        <v>82</v>
      </c>
      <c r="AW784" s="11" t="s">
        <v>35</v>
      </c>
      <c r="AX784" s="11" t="s">
        <v>72</v>
      </c>
      <c r="AY784" s="192" t="s">
        <v>185</v>
      </c>
    </row>
    <row r="785" spans="2:51" s="12" customFormat="1">
      <c r="B785" s="199"/>
      <c r="D785" s="187" t="s">
        <v>197</v>
      </c>
      <c r="E785" s="200" t="s">
        <v>5</v>
      </c>
      <c r="F785" s="201" t="s">
        <v>1178</v>
      </c>
      <c r="H785" s="202" t="s">
        <v>5</v>
      </c>
      <c r="I785" s="203"/>
      <c r="L785" s="199"/>
      <c r="M785" s="204"/>
      <c r="N785" s="205"/>
      <c r="O785" s="205"/>
      <c r="P785" s="205"/>
      <c r="Q785" s="205"/>
      <c r="R785" s="205"/>
      <c r="S785" s="205"/>
      <c r="T785" s="206"/>
      <c r="AT785" s="202" t="s">
        <v>197</v>
      </c>
      <c r="AU785" s="202" t="s">
        <v>199</v>
      </c>
      <c r="AV785" s="12" t="s">
        <v>80</v>
      </c>
      <c r="AW785" s="12" t="s">
        <v>35</v>
      </c>
      <c r="AX785" s="12" t="s">
        <v>72</v>
      </c>
      <c r="AY785" s="202" t="s">
        <v>185</v>
      </c>
    </row>
    <row r="786" spans="2:51" s="11" customFormat="1">
      <c r="B786" s="191"/>
      <c r="D786" s="187" t="s">
        <v>197</v>
      </c>
      <c r="E786" s="192" t="s">
        <v>5</v>
      </c>
      <c r="F786" s="193" t="s">
        <v>1179</v>
      </c>
      <c r="H786" s="194">
        <v>4.2000000000000003E-2</v>
      </c>
      <c r="I786" s="195"/>
      <c r="L786" s="191"/>
      <c r="M786" s="196"/>
      <c r="N786" s="197"/>
      <c r="O786" s="197"/>
      <c r="P786" s="197"/>
      <c r="Q786" s="197"/>
      <c r="R786" s="197"/>
      <c r="S786" s="197"/>
      <c r="T786" s="198"/>
      <c r="AT786" s="192" t="s">
        <v>197</v>
      </c>
      <c r="AU786" s="192" t="s">
        <v>199</v>
      </c>
      <c r="AV786" s="11" t="s">
        <v>82</v>
      </c>
      <c r="AW786" s="11" t="s">
        <v>35</v>
      </c>
      <c r="AX786" s="11" t="s">
        <v>72</v>
      </c>
      <c r="AY786" s="192" t="s">
        <v>185</v>
      </c>
    </row>
    <row r="787" spans="2:51" s="12" customFormat="1">
      <c r="B787" s="199"/>
      <c r="D787" s="187" t="s">
        <v>197</v>
      </c>
      <c r="E787" s="200" t="s">
        <v>5</v>
      </c>
      <c r="F787" s="201" t="s">
        <v>1180</v>
      </c>
      <c r="H787" s="202" t="s">
        <v>5</v>
      </c>
      <c r="I787" s="203"/>
      <c r="L787" s="199"/>
      <c r="M787" s="204"/>
      <c r="N787" s="205"/>
      <c r="O787" s="205"/>
      <c r="P787" s="205"/>
      <c r="Q787" s="205"/>
      <c r="R787" s="205"/>
      <c r="S787" s="205"/>
      <c r="T787" s="206"/>
      <c r="AT787" s="202" t="s">
        <v>197</v>
      </c>
      <c r="AU787" s="202" t="s">
        <v>199</v>
      </c>
      <c r="AV787" s="12" t="s">
        <v>80</v>
      </c>
      <c r="AW787" s="12" t="s">
        <v>35</v>
      </c>
      <c r="AX787" s="12" t="s">
        <v>72</v>
      </c>
      <c r="AY787" s="202" t="s">
        <v>185</v>
      </c>
    </row>
    <row r="788" spans="2:51" s="11" customFormat="1">
      <c r="B788" s="191"/>
      <c r="D788" s="187" t="s">
        <v>197</v>
      </c>
      <c r="E788" s="192" t="s">
        <v>5</v>
      </c>
      <c r="F788" s="193" t="s">
        <v>1181</v>
      </c>
      <c r="H788" s="194">
        <v>0.125</v>
      </c>
      <c r="I788" s="195"/>
      <c r="L788" s="191"/>
      <c r="M788" s="196"/>
      <c r="N788" s="197"/>
      <c r="O788" s="197"/>
      <c r="P788" s="197"/>
      <c r="Q788" s="197"/>
      <c r="R788" s="197"/>
      <c r="S788" s="197"/>
      <c r="T788" s="198"/>
      <c r="AT788" s="192" t="s">
        <v>197</v>
      </c>
      <c r="AU788" s="192" t="s">
        <v>199</v>
      </c>
      <c r="AV788" s="11" t="s">
        <v>82</v>
      </c>
      <c r="AW788" s="11" t="s">
        <v>35</v>
      </c>
      <c r="AX788" s="11" t="s">
        <v>72</v>
      </c>
      <c r="AY788" s="192" t="s">
        <v>185</v>
      </c>
    </row>
    <row r="789" spans="2:51" s="12" customFormat="1">
      <c r="B789" s="199"/>
      <c r="D789" s="187" t="s">
        <v>197</v>
      </c>
      <c r="E789" s="200" t="s">
        <v>5</v>
      </c>
      <c r="F789" s="201" t="s">
        <v>211</v>
      </c>
      <c r="H789" s="202" t="s">
        <v>5</v>
      </c>
      <c r="I789" s="203"/>
      <c r="L789" s="199"/>
      <c r="M789" s="204"/>
      <c r="N789" s="205"/>
      <c r="O789" s="205"/>
      <c r="P789" s="205"/>
      <c r="Q789" s="205"/>
      <c r="R789" s="205"/>
      <c r="S789" s="205"/>
      <c r="T789" s="206"/>
      <c r="AT789" s="202" t="s">
        <v>197</v>
      </c>
      <c r="AU789" s="202" t="s">
        <v>199</v>
      </c>
      <c r="AV789" s="12" t="s">
        <v>80</v>
      </c>
      <c r="AW789" s="12" t="s">
        <v>35</v>
      </c>
      <c r="AX789" s="12" t="s">
        <v>72</v>
      </c>
      <c r="AY789" s="202" t="s">
        <v>185</v>
      </c>
    </row>
    <row r="790" spans="2:51" s="11" customFormat="1">
      <c r="B790" s="191"/>
      <c r="D790" s="187" t="s">
        <v>197</v>
      </c>
      <c r="E790" s="192" t="s">
        <v>5</v>
      </c>
      <c r="F790" s="193" t="s">
        <v>1182</v>
      </c>
      <c r="H790" s="194">
        <v>10.436999999999999</v>
      </c>
      <c r="I790" s="195"/>
      <c r="L790" s="191"/>
      <c r="M790" s="196"/>
      <c r="N790" s="197"/>
      <c r="O790" s="197"/>
      <c r="P790" s="197"/>
      <c r="Q790" s="197"/>
      <c r="R790" s="197"/>
      <c r="S790" s="197"/>
      <c r="T790" s="198"/>
      <c r="AT790" s="192" t="s">
        <v>197</v>
      </c>
      <c r="AU790" s="192" t="s">
        <v>199</v>
      </c>
      <c r="AV790" s="11" t="s">
        <v>82</v>
      </c>
      <c r="AW790" s="11" t="s">
        <v>35</v>
      </c>
      <c r="AX790" s="11" t="s">
        <v>72</v>
      </c>
      <c r="AY790" s="192" t="s">
        <v>185</v>
      </c>
    </row>
    <row r="791" spans="2:51" s="12" customFormat="1">
      <c r="B791" s="199"/>
      <c r="D791" s="187" t="s">
        <v>197</v>
      </c>
      <c r="E791" s="200" t="s">
        <v>5</v>
      </c>
      <c r="F791" s="201" t="s">
        <v>215</v>
      </c>
      <c r="H791" s="202" t="s">
        <v>5</v>
      </c>
      <c r="I791" s="203"/>
      <c r="L791" s="199"/>
      <c r="M791" s="204"/>
      <c r="N791" s="205"/>
      <c r="O791" s="205"/>
      <c r="P791" s="205"/>
      <c r="Q791" s="205"/>
      <c r="R791" s="205"/>
      <c r="S791" s="205"/>
      <c r="T791" s="206"/>
      <c r="AT791" s="202" t="s">
        <v>197</v>
      </c>
      <c r="AU791" s="202" t="s">
        <v>199</v>
      </c>
      <c r="AV791" s="12" t="s">
        <v>80</v>
      </c>
      <c r="AW791" s="12" t="s">
        <v>35</v>
      </c>
      <c r="AX791" s="12" t="s">
        <v>72</v>
      </c>
      <c r="AY791" s="202" t="s">
        <v>185</v>
      </c>
    </row>
    <row r="792" spans="2:51" s="11" customFormat="1">
      <c r="B792" s="191"/>
      <c r="D792" s="187" t="s">
        <v>197</v>
      </c>
      <c r="E792" s="192" t="s">
        <v>5</v>
      </c>
      <c r="F792" s="193" t="s">
        <v>1183</v>
      </c>
      <c r="H792" s="194">
        <v>0.73599999999999999</v>
      </c>
      <c r="I792" s="195"/>
      <c r="L792" s="191"/>
      <c r="M792" s="196"/>
      <c r="N792" s="197"/>
      <c r="O792" s="197"/>
      <c r="P792" s="197"/>
      <c r="Q792" s="197"/>
      <c r="R792" s="197"/>
      <c r="S792" s="197"/>
      <c r="T792" s="198"/>
      <c r="AT792" s="192" t="s">
        <v>197</v>
      </c>
      <c r="AU792" s="192" t="s">
        <v>199</v>
      </c>
      <c r="AV792" s="11" t="s">
        <v>82</v>
      </c>
      <c r="AW792" s="11" t="s">
        <v>35</v>
      </c>
      <c r="AX792" s="11" t="s">
        <v>72</v>
      </c>
      <c r="AY792" s="192" t="s">
        <v>185</v>
      </c>
    </row>
    <row r="793" spans="2:51" s="12" customFormat="1">
      <c r="B793" s="199"/>
      <c r="D793" s="187" t="s">
        <v>197</v>
      </c>
      <c r="E793" s="200" t="s">
        <v>5</v>
      </c>
      <c r="F793" s="201" t="s">
        <v>1184</v>
      </c>
      <c r="H793" s="202" t="s">
        <v>5</v>
      </c>
      <c r="I793" s="203"/>
      <c r="L793" s="199"/>
      <c r="M793" s="204"/>
      <c r="N793" s="205"/>
      <c r="O793" s="205"/>
      <c r="P793" s="205"/>
      <c r="Q793" s="205"/>
      <c r="R793" s="205"/>
      <c r="S793" s="205"/>
      <c r="T793" s="206"/>
      <c r="AT793" s="202" t="s">
        <v>197</v>
      </c>
      <c r="AU793" s="202" t="s">
        <v>199</v>
      </c>
      <c r="AV793" s="12" t="s">
        <v>80</v>
      </c>
      <c r="AW793" s="12" t="s">
        <v>35</v>
      </c>
      <c r="AX793" s="12" t="s">
        <v>72</v>
      </c>
      <c r="AY793" s="202" t="s">
        <v>185</v>
      </c>
    </row>
    <row r="794" spans="2:51" s="11" customFormat="1">
      <c r="B794" s="191"/>
      <c r="D794" s="187" t="s">
        <v>197</v>
      </c>
      <c r="E794" s="192" t="s">
        <v>5</v>
      </c>
      <c r="F794" s="193" t="s">
        <v>1185</v>
      </c>
      <c r="H794" s="194">
        <v>9.8000000000000004E-2</v>
      </c>
      <c r="I794" s="195"/>
      <c r="L794" s="191"/>
      <c r="M794" s="196"/>
      <c r="N794" s="197"/>
      <c r="O794" s="197"/>
      <c r="P794" s="197"/>
      <c r="Q794" s="197"/>
      <c r="R794" s="197"/>
      <c r="S794" s="197"/>
      <c r="T794" s="198"/>
      <c r="AT794" s="192" t="s">
        <v>197</v>
      </c>
      <c r="AU794" s="192" t="s">
        <v>199</v>
      </c>
      <c r="AV794" s="11" t="s">
        <v>82</v>
      </c>
      <c r="AW794" s="11" t="s">
        <v>35</v>
      </c>
      <c r="AX794" s="11" t="s">
        <v>72</v>
      </c>
      <c r="AY794" s="192" t="s">
        <v>185</v>
      </c>
    </row>
    <row r="795" spans="2:51" s="12" customFormat="1">
      <c r="B795" s="199"/>
      <c r="D795" s="187" t="s">
        <v>197</v>
      </c>
      <c r="E795" s="200" t="s">
        <v>5</v>
      </c>
      <c r="F795" s="201" t="s">
        <v>573</v>
      </c>
      <c r="H795" s="202" t="s">
        <v>5</v>
      </c>
      <c r="I795" s="203"/>
      <c r="L795" s="199"/>
      <c r="M795" s="204"/>
      <c r="N795" s="205"/>
      <c r="O795" s="205"/>
      <c r="P795" s="205"/>
      <c r="Q795" s="205"/>
      <c r="R795" s="205"/>
      <c r="S795" s="205"/>
      <c r="T795" s="206"/>
      <c r="AT795" s="202" t="s">
        <v>197</v>
      </c>
      <c r="AU795" s="202" t="s">
        <v>199</v>
      </c>
      <c r="AV795" s="12" t="s">
        <v>80</v>
      </c>
      <c r="AW795" s="12" t="s">
        <v>35</v>
      </c>
      <c r="AX795" s="12" t="s">
        <v>72</v>
      </c>
      <c r="AY795" s="202" t="s">
        <v>185</v>
      </c>
    </row>
    <row r="796" spans="2:51" s="11" customFormat="1">
      <c r="B796" s="191"/>
      <c r="D796" s="187" t="s">
        <v>197</v>
      </c>
      <c r="E796" s="192" t="s">
        <v>5</v>
      </c>
      <c r="F796" s="193" t="s">
        <v>1186</v>
      </c>
      <c r="H796" s="194">
        <v>34.518000000000001</v>
      </c>
      <c r="I796" s="195"/>
      <c r="L796" s="191"/>
      <c r="M796" s="196"/>
      <c r="N796" s="197"/>
      <c r="O796" s="197"/>
      <c r="P796" s="197"/>
      <c r="Q796" s="197"/>
      <c r="R796" s="197"/>
      <c r="S796" s="197"/>
      <c r="T796" s="198"/>
      <c r="AT796" s="192" t="s">
        <v>197</v>
      </c>
      <c r="AU796" s="192" t="s">
        <v>199</v>
      </c>
      <c r="AV796" s="11" t="s">
        <v>82</v>
      </c>
      <c r="AW796" s="11" t="s">
        <v>35</v>
      </c>
      <c r="AX796" s="11" t="s">
        <v>72</v>
      </c>
      <c r="AY796" s="192" t="s">
        <v>185</v>
      </c>
    </row>
    <row r="797" spans="2:51" s="12" customFormat="1">
      <c r="B797" s="199"/>
      <c r="D797" s="187" t="s">
        <v>197</v>
      </c>
      <c r="E797" s="200" t="s">
        <v>5</v>
      </c>
      <c r="F797" s="201" t="s">
        <v>217</v>
      </c>
      <c r="H797" s="202" t="s">
        <v>5</v>
      </c>
      <c r="I797" s="203"/>
      <c r="L797" s="199"/>
      <c r="M797" s="204"/>
      <c r="N797" s="205"/>
      <c r="O797" s="205"/>
      <c r="P797" s="205"/>
      <c r="Q797" s="205"/>
      <c r="R797" s="205"/>
      <c r="S797" s="205"/>
      <c r="T797" s="206"/>
      <c r="AT797" s="202" t="s">
        <v>197</v>
      </c>
      <c r="AU797" s="202" t="s">
        <v>199</v>
      </c>
      <c r="AV797" s="12" t="s">
        <v>80</v>
      </c>
      <c r="AW797" s="12" t="s">
        <v>35</v>
      </c>
      <c r="AX797" s="12" t="s">
        <v>72</v>
      </c>
      <c r="AY797" s="202" t="s">
        <v>185</v>
      </c>
    </row>
    <row r="798" spans="2:51" s="11" customFormat="1">
      <c r="B798" s="191"/>
      <c r="D798" s="187" t="s">
        <v>197</v>
      </c>
      <c r="E798" s="192" t="s">
        <v>5</v>
      </c>
      <c r="F798" s="193" t="s">
        <v>1187</v>
      </c>
      <c r="H798" s="194">
        <v>1.103</v>
      </c>
      <c r="I798" s="195"/>
      <c r="L798" s="191"/>
      <c r="M798" s="196"/>
      <c r="N798" s="197"/>
      <c r="O798" s="197"/>
      <c r="P798" s="197"/>
      <c r="Q798" s="197"/>
      <c r="R798" s="197"/>
      <c r="S798" s="197"/>
      <c r="T798" s="198"/>
      <c r="AT798" s="192" t="s">
        <v>197</v>
      </c>
      <c r="AU798" s="192" t="s">
        <v>199</v>
      </c>
      <c r="AV798" s="11" t="s">
        <v>82</v>
      </c>
      <c r="AW798" s="11" t="s">
        <v>35</v>
      </c>
      <c r="AX798" s="11" t="s">
        <v>72</v>
      </c>
      <c r="AY798" s="192" t="s">
        <v>185</v>
      </c>
    </row>
    <row r="799" spans="2:51" s="12" customFormat="1">
      <c r="B799" s="199"/>
      <c r="D799" s="187" t="s">
        <v>197</v>
      </c>
      <c r="E799" s="200" t="s">
        <v>5</v>
      </c>
      <c r="F799" s="201" t="s">
        <v>943</v>
      </c>
      <c r="H799" s="202" t="s">
        <v>5</v>
      </c>
      <c r="I799" s="203"/>
      <c r="L799" s="199"/>
      <c r="M799" s="204"/>
      <c r="N799" s="205"/>
      <c r="O799" s="205"/>
      <c r="P799" s="205"/>
      <c r="Q799" s="205"/>
      <c r="R799" s="205"/>
      <c r="S799" s="205"/>
      <c r="T799" s="206"/>
      <c r="AT799" s="202" t="s">
        <v>197</v>
      </c>
      <c r="AU799" s="202" t="s">
        <v>199</v>
      </c>
      <c r="AV799" s="12" t="s">
        <v>80</v>
      </c>
      <c r="AW799" s="12" t="s">
        <v>35</v>
      </c>
      <c r="AX799" s="12" t="s">
        <v>72</v>
      </c>
      <c r="AY799" s="202" t="s">
        <v>185</v>
      </c>
    </row>
    <row r="800" spans="2:51" s="11" customFormat="1">
      <c r="B800" s="191"/>
      <c r="D800" s="187" t="s">
        <v>197</v>
      </c>
      <c r="E800" s="192" t="s">
        <v>5</v>
      </c>
      <c r="F800" s="193" t="s">
        <v>1188</v>
      </c>
      <c r="H800" s="194">
        <v>1.5880000000000001</v>
      </c>
      <c r="I800" s="195"/>
      <c r="L800" s="191"/>
      <c r="M800" s="196"/>
      <c r="N800" s="197"/>
      <c r="O800" s="197"/>
      <c r="P800" s="197"/>
      <c r="Q800" s="197"/>
      <c r="R800" s="197"/>
      <c r="S800" s="197"/>
      <c r="T800" s="198"/>
      <c r="AT800" s="192" t="s">
        <v>197</v>
      </c>
      <c r="AU800" s="192" t="s">
        <v>199</v>
      </c>
      <c r="AV800" s="11" t="s">
        <v>82</v>
      </c>
      <c r="AW800" s="11" t="s">
        <v>35</v>
      </c>
      <c r="AX800" s="11" t="s">
        <v>72</v>
      </c>
      <c r="AY800" s="192" t="s">
        <v>185</v>
      </c>
    </row>
    <row r="801" spans="2:65" s="12" customFormat="1">
      <c r="B801" s="199"/>
      <c r="D801" s="187" t="s">
        <v>197</v>
      </c>
      <c r="E801" s="200" t="s">
        <v>5</v>
      </c>
      <c r="F801" s="201" t="s">
        <v>982</v>
      </c>
      <c r="H801" s="202" t="s">
        <v>5</v>
      </c>
      <c r="I801" s="203"/>
      <c r="L801" s="199"/>
      <c r="M801" s="204"/>
      <c r="N801" s="205"/>
      <c r="O801" s="205"/>
      <c r="P801" s="205"/>
      <c r="Q801" s="205"/>
      <c r="R801" s="205"/>
      <c r="S801" s="205"/>
      <c r="T801" s="206"/>
      <c r="AT801" s="202" t="s">
        <v>197</v>
      </c>
      <c r="AU801" s="202" t="s">
        <v>199</v>
      </c>
      <c r="AV801" s="12" t="s">
        <v>80</v>
      </c>
      <c r="AW801" s="12" t="s">
        <v>35</v>
      </c>
      <c r="AX801" s="12" t="s">
        <v>72</v>
      </c>
      <c r="AY801" s="202" t="s">
        <v>185</v>
      </c>
    </row>
    <row r="802" spans="2:65" s="11" customFormat="1">
      <c r="B802" s="191"/>
      <c r="D802" s="187" t="s">
        <v>197</v>
      </c>
      <c r="E802" s="192" t="s">
        <v>5</v>
      </c>
      <c r="F802" s="193" t="s">
        <v>1189</v>
      </c>
      <c r="H802" s="194">
        <v>6.8920000000000003</v>
      </c>
      <c r="I802" s="195"/>
      <c r="L802" s="191"/>
      <c r="M802" s="196"/>
      <c r="N802" s="197"/>
      <c r="O802" s="197"/>
      <c r="P802" s="197"/>
      <c r="Q802" s="197"/>
      <c r="R802" s="197"/>
      <c r="S802" s="197"/>
      <c r="T802" s="198"/>
      <c r="AT802" s="192" t="s">
        <v>197</v>
      </c>
      <c r="AU802" s="192" t="s">
        <v>199</v>
      </c>
      <c r="AV802" s="11" t="s">
        <v>82</v>
      </c>
      <c r="AW802" s="11" t="s">
        <v>35</v>
      </c>
      <c r="AX802" s="11" t="s">
        <v>72</v>
      </c>
      <c r="AY802" s="192" t="s">
        <v>185</v>
      </c>
    </row>
    <row r="803" spans="2:65" s="12" customFormat="1">
      <c r="B803" s="199"/>
      <c r="D803" s="187" t="s">
        <v>197</v>
      </c>
      <c r="E803" s="200" t="s">
        <v>5</v>
      </c>
      <c r="F803" s="201" t="s">
        <v>573</v>
      </c>
      <c r="H803" s="202" t="s">
        <v>5</v>
      </c>
      <c r="I803" s="203"/>
      <c r="L803" s="199"/>
      <c r="M803" s="204"/>
      <c r="N803" s="205"/>
      <c r="O803" s="205"/>
      <c r="P803" s="205"/>
      <c r="Q803" s="205"/>
      <c r="R803" s="205"/>
      <c r="S803" s="205"/>
      <c r="T803" s="206"/>
      <c r="AT803" s="202" t="s">
        <v>197</v>
      </c>
      <c r="AU803" s="202" t="s">
        <v>199</v>
      </c>
      <c r="AV803" s="12" t="s">
        <v>80</v>
      </c>
      <c r="AW803" s="12" t="s">
        <v>35</v>
      </c>
      <c r="AX803" s="12" t="s">
        <v>72</v>
      </c>
      <c r="AY803" s="202" t="s">
        <v>185</v>
      </c>
    </row>
    <row r="804" spans="2:65" s="11" customFormat="1">
      <c r="B804" s="191"/>
      <c r="D804" s="187" t="s">
        <v>197</v>
      </c>
      <c r="E804" s="192" t="s">
        <v>5</v>
      </c>
      <c r="F804" s="193" t="s">
        <v>832</v>
      </c>
      <c r="H804" s="194">
        <v>3.6</v>
      </c>
      <c r="I804" s="195"/>
      <c r="L804" s="191"/>
      <c r="M804" s="196"/>
      <c r="N804" s="197"/>
      <c r="O804" s="197"/>
      <c r="P804" s="197"/>
      <c r="Q804" s="197"/>
      <c r="R804" s="197"/>
      <c r="S804" s="197"/>
      <c r="T804" s="198"/>
      <c r="AT804" s="192" t="s">
        <v>197</v>
      </c>
      <c r="AU804" s="192" t="s">
        <v>199</v>
      </c>
      <c r="AV804" s="11" t="s">
        <v>82</v>
      </c>
      <c r="AW804" s="11" t="s">
        <v>35</v>
      </c>
      <c r="AX804" s="11" t="s">
        <v>72</v>
      </c>
      <c r="AY804" s="192" t="s">
        <v>185</v>
      </c>
    </row>
    <row r="805" spans="2:65" s="12" customFormat="1">
      <c r="B805" s="199"/>
      <c r="D805" s="187" t="s">
        <v>197</v>
      </c>
      <c r="E805" s="200" t="s">
        <v>5</v>
      </c>
      <c r="F805" s="201" t="s">
        <v>1190</v>
      </c>
      <c r="H805" s="202" t="s">
        <v>5</v>
      </c>
      <c r="I805" s="203"/>
      <c r="L805" s="199"/>
      <c r="M805" s="204"/>
      <c r="N805" s="205"/>
      <c r="O805" s="205"/>
      <c r="P805" s="205"/>
      <c r="Q805" s="205"/>
      <c r="R805" s="205"/>
      <c r="S805" s="205"/>
      <c r="T805" s="206"/>
      <c r="AT805" s="202" t="s">
        <v>197</v>
      </c>
      <c r="AU805" s="202" t="s">
        <v>199</v>
      </c>
      <c r="AV805" s="12" t="s">
        <v>80</v>
      </c>
      <c r="AW805" s="12" t="s">
        <v>35</v>
      </c>
      <c r="AX805" s="12" t="s">
        <v>72</v>
      </c>
      <c r="AY805" s="202" t="s">
        <v>185</v>
      </c>
    </row>
    <row r="806" spans="2:65" s="11" customFormat="1">
      <c r="B806" s="191"/>
      <c r="D806" s="187" t="s">
        <v>197</v>
      </c>
      <c r="E806" s="192" t="s">
        <v>5</v>
      </c>
      <c r="F806" s="193" t="s">
        <v>1191</v>
      </c>
      <c r="H806" s="194">
        <v>4.54</v>
      </c>
      <c r="I806" s="195"/>
      <c r="L806" s="191"/>
      <c r="M806" s="196"/>
      <c r="N806" s="197"/>
      <c r="O806" s="197"/>
      <c r="P806" s="197"/>
      <c r="Q806" s="197"/>
      <c r="R806" s="197"/>
      <c r="S806" s="197"/>
      <c r="T806" s="198"/>
      <c r="AT806" s="192" t="s">
        <v>197</v>
      </c>
      <c r="AU806" s="192" t="s">
        <v>199</v>
      </c>
      <c r="AV806" s="11" t="s">
        <v>82</v>
      </c>
      <c r="AW806" s="11" t="s">
        <v>35</v>
      </c>
      <c r="AX806" s="11" t="s">
        <v>72</v>
      </c>
      <c r="AY806" s="192" t="s">
        <v>185</v>
      </c>
    </row>
    <row r="807" spans="2:65" s="12" customFormat="1">
      <c r="B807" s="199"/>
      <c r="D807" s="187" t="s">
        <v>197</v>
      </c>
      <c r="E807" s="200" t="s">
        <v>5</v>
      </c>
      <c r="F807" s="201" t="s">
        <v>1192</v>
      </c>
      <c r="H807" s="202" t="s">
        <v>5</v>
      </c>
      <c r="I807" s="203"/>
      <c r="L807" s="199"/>
      <c r="M807" s="204"/>
      <c r="N807" s="205"/>
      <c r="O807" s="205"/>
      <c r="P807" s="205"/>
      <c r="Q807" s="205"/>
      <c r="R807" s="205"/>
      <c r="S807" s="205"/>
      <c r="T807" s="206"/>
      <c r="AT807" s="202" t="s">
        <v>197</v>
      </c>
      <c r="AU807" s="202" t="s">
        <v>199</v>
      </c>
      <c r="AV807" s="12" t="s">
        <v>80</v>
      </c>
      <c r="AW807" s="12" t="s">
        <v>35</v>
      </c>
      <c r="AX807" s="12" t="s">
        <v>72</v>
      </c>
      <c r="AY807" s="202" t="s">
        <v>185</v>
      </c>
    </row>
    <row r="808" spans="2:65" s="11" customFormat="1">
      <c r="B808" s="191"/>
      <c r="D808" s="187" t="s">
        <v>197</v>
      </c>
      <c r="E808" s="192" t="s">
        <v>5</v>
      </c>
      <c r="F808" s="193" t="s">
        <v>1193</v>
      </c>
      <c r="H808" s="194">
        <v>2.2000000000000002</v>
      </c>
      <c r="I808" s="195"/>
      <c r="L808" s="191"/>
      <c r="M808" s="196"/>
      <c r="N808" s="197"/>
      <c r="O808" s="197"/>
      <c r="P808" s="197"/>
      <c r="Q808" s="197"/>
      <c r="R808" s="197"/>
      <c r="S808" s="197"/>
      <c r="T808" s="198"/>
      <c r="AT808" s="192" t="s">
        <v>197</v>
      </c>
      <c r="AU808" s="192" t="s">
        <v>199</v>
      </c>
      <c r="AV808" s="11" t="s">
        <v>82</v>
      </c>
      <c r="AW808" s="11" t="s">
        <v>35</v>
      </c>
      <c r="AX808" s="11" t="s">
        <v>72</v>
      </c>
      <c r="AY808" s="192" t="s">
        <v>185</v>
      </c>
    </row>
    <row r="809" spans="2:65" s="12" customFormat="1">
      <c r="B809" s="199"/>
      <c r="D809" s="187" t="s">
        <v>197</v>
      </c>
      <c r="E809" s="200" t="s">
        <v>5</v>
      </c>
      <c r="F809" s="201" t="s">
        <v>1194</v>
      </c>
      <c r="H809" s="202" t="s">
        <v>5</v>
      </c>
      <c r="I809" s="203"/>
      <c r="L809" s="199"/>
      <c r="M809" s="204"/>
      <c r="N809" s="205"/>
      <c r="O809" s="205"/>
      <c r="P809" s="205"/>
      <c r="Q809" s="205"/>
      <c r="R809" s="205"/>
      <c r="S809" s="205"/>
      <c r="T809" s="206"/>
      <c r="AT809" s="202" t="s">
        <v>197</v>
      </c>
      <c r="AU809" s="202" t="s">
        <v>199</v>
      </c>
      <c r="AV809" s="12" t="s">
        <v>80</v>
      </c>
      <c r="AW809" s="12" t="s">
        <v>35</v>
      </c>
      <c r="AX809" s="12" t="s">
        <v>72</v>
      </c>
      <c r="AY809" s="202" t="s">
        <v>185</v>
      </c>
    </row>
    <row r="810" spans="2:65" s="11" customFormat="1">
      <c r="B810" s="191"/>
      <c r="D810" s="187" t="s">
        <v>197</v>
      </c>
      <c r="E810" s="192" t="s">
        <v>5</v>
      </c>
      <c r="F810" s="193" t="s">
        <v>1195</v>
      </c>
      <c r="H810" s="194">
        <v>1.75</v>
      </c>
      <c r="I810" s="195"/>
      <c r="L810" s="191"/>
      <c r="M810" s="196"/>
      <c r="N810" s="197"/>
      <c r="O810" s="197"/>
      <c r="P810" s="197"/>
      <c r="Q810" s="197"/>
      <c r="R810" s="197"/>
      <c r="S810" s="197"/>
      <c r="T810" s="198"/>
      <c r="AT810" s="192" t="s">
        <v>197</v>
      </c>
      <c r="AU810" s="192" t="s">
        <v>199</v>
      </c>
      <c r="AV810" s="11" t="s">
        <v>82</v>
      </c>
      <c r="AW810" s="11" t="s">
        <v>35</v>
      </c>
      <c r="AX810" s="11" t="s">
        <v>72</v>
      </c>
      <c r="AY810" s="192" t="s">
        <v>185</v>
      </c>
    </row>
    <row r="811" spans="2:65" s="12" customFormat="1">
      <c r="B811" s="199"/>
      <c r="D811" s="187" t="s">
        <v>197</v>
      </c>
      <c r="E811" s="200" t="s">
        <v>5</v>
      </c>
      <c r="F811" s="201" t="s">
        <v>1196</v>
      </c>
      <c r="H811" s="202" t="s">
        <v>5</v>
      </c>
      <c r="I811" s="203"/>
      <c r="L811" s="199"/>
      <c r="M811" s="204"/>
      <c r="N811" s="205"/>
      <c r="O811" s="205"/>
      <c r="P811" s="205"/>
      <c r="Q811" s="205"/>
      <c r="R811" s="205"/>
      <c r="S811" s="205"/>
      <c r="T811" s="206"/>
      <c r="AT811" s="202" t="s">
        <v>197</v>
      </c>
      <c r="AU811" s="202" t="s">
        <v>199</v>
      </c>
      <c r="AV811" s="12" t="s">
        <v>80</v>
      </c>
      <c r="AW811" s="12" t="s">
        <v>35</v>
      </c>
      <c r="AX811" s="12" t="s">
        <v>72</v>
      </c>
      <c r="AY811" s="202" t="s">
        <v>185</v>
      </c>
    </row>
    <row r="812" spans="2:65" s="11" customFormat="1">
      <c r="B812" s="191"/>
      <c r="D812" s="187" t="s">
        <v>197</v>
      </c>
      <c r="E812" s="192" t="s">
        <v>5</v>
      </c>
      <c r="F812" s="193" t="s">
        <v>1197</v>
      </c>
      <c r="H812" s="194">
        <v>1.25</v>
      </c>
      <c r="I812" s="195"/>
      <c r="L812" s="191"/>
      <c r="M812" s="196"/>
      <c r="N812" s="197"/>
      <c r="O812" s="197"/>
      <c r="P812" s="197"/>
      <c r="Q812" s="197"/>
      <c r="R812" s="197"/>
      <c r="S812" s="197"/>
      <c r="T812" s="198"/>
      <c r="AT812" s="192" t="s">
        <v>197</v>
      </c>
      <c r="AU812" s="192" t="s">
        <v>199</v>
      </c>
      <c r="AV812" s="11" t="s">
        <v>82</v>
      </c>
      <c r="AW812" s="11" t="s">
        <v>35</v>
      </c>
      <c r="AX812" s="11" t="s">
        <v>72</v>
      </c>
      <c r="AY812" s="192" t="s">
        <v>185</v>
      </c>
    </row>
    <row r="813" spans="2:65" s="12" customFormat="1">
      <c r="B813" s="199"/>
      <c r="D813" s="187" t="s">
        <v>197</v>
      </c>
      <c r="E813" s="200" t="s">
        <v>5</v>
      </c>
      <c r="F813" s="201" t="s">
        <v>1198</v>
      </c>
      <c r="H813" s="202" t="s">
        <v>5</v>
      </c>
      <c r="I813" s="203"/>
      <c r="L813" s="199"/>
      <c r="M813" s="204"/>
      <c r="N813" s="205"/>
      <c r="O813" s="205"/>
      <c r="P813" s="205"/>
      <c r="Q813" s="205"/>
      <c r="R813" s="205"/>
      <c r="S813" s="205"/>
      <c r="T813" s="206"/>
      <c r="AT813" s="202" t="s">
        <v>197</v>
      </c>
      <c r="AU813" s="202" t="s">
        <v>199</v>
      </c>
      <c r="AV813" s="12" t="s">
        <v>80</v>
      </c>
      <c r="AW813" s="12" t="s">
        <v>35</v>
      </c>
      <c r="AX813" s="12" t="s">
        <v>72</v>
      </c>
      <c r="AY813" s="202" t="s">
        <v>185</v>
      </c>
    </row>
    <row r="814" spans="2:65" s="11" customFormat="1">
      <c r="B814" s="191"/>
      <c r="D814" s="187" t="s">
        <v>197</v>
      </c>
      <c r="E814" s="192" t="s">
        <v>5</v>
      </c>
      <c r="F814" s="193" t="s">
        <v>1197</v>
      </c>
      <c r="H814" s="194">
        <v>1.25</v>
      </c>
      <c r="I814" s="195"/>
      <c r="L814" s="191"/>
      <c r="M814" s="196"/>
      <c r="N814" s="197"/>
      <c r="O814" s="197"/>
      <c r="P814" s="197"/>
      <c r="Q814" s="197"/>
      <c r="R814" s="197"/>
      <c r="S814" s="197"/>
      <c r="T814" s="198"/>
      <c r="AT814" s="192" t="s">
        <v>197</v>
      </c>
      <c r="AU814" s="192" t="s">
        <v>199</v>
      </c>
      <c r="AV814" s="11" t="s">
        <v>82</v>
      </c>
      <c r="AW814" s="11" t="s">
        <v>35</v>
      </c>
      <c r="AX814" s="11" t="s">
        <v>72</v>
      </c>
      <c r="AY814" s="192" t="s">
        <v>185</v>
      </c>
    </row>
    <row r="815" spans="2:65" s="13" customFormat="1">
      <c r="B815" s="207"/>
      <c r="D815" s="208" t="s">
        <v>197</v>
      </c>
      <c r="E815" s="209" t="s">
        <v>5</v>
      </c>
      <c r="F815" s="210" t="s">
        <v>222</v>
      </c>
      <c r="H815" s="211">
        <v>72.468999999999994</v>
      </c>
      <c r="I815" s="212"/>
      <c r="L815" s="207"/>
      <c r="M815" s="213"/>
      <c r="N815" s="214"/>
      <c r="O815" s="214"/>
      <c r="P815" s="214"/>
      <c r="Q815" s="214"/>
      <c r="R815" s="214"/>
      <c r="S815" s="214"/>
      <c r="T815" s="215"/>
      <c r="AT815" s="216" t="s">
        <v>197</v>
      </c>
      <c r="AU815" s="216" t="s">
        <v>199</v>
      </c>
      <c r="AV815" s="13" t="s">
        <v>193</v>
      </c>
      <c r="AW815" s="13" t="s">
        <v>35</v>
      </c>
      <c r="AX815" s="13" t="s">
        <v>80</v>
      </c>
      <c r="AY815" s="216" t="s">
        <v>185</v>
      </c>
    </row>
    <row r="816" spans="2:65" s="1" customFormat="1" ht="31.5" customHeight="1">
      <c r="B816" s="174"/>
      <c r="C816" s="175" t="s">
        <v>1199</v>
      </c>
      <c r="D816" s="175" t="s">
        <v>188</v>
      </c>
      <c r="E816" s="176" t="s">
        <v>1200</v>
      </c>
      <c r="F816" s="177" t="s">
        <v>1172</v>
      </c>
      <c r="G816" s="178" t="s">
        <v>203</v>
      </c>
      <c r="H816" s="179">
        <v>13.567</v>
      </c>
      <c r="I816" s="180"/>
      <c r="J816" s="181">
        <f>ROUND(I816*H816,2)</f>
        <v>0</v>
      </c>
      <c r="K816" s="177" t="s">
        <v>192</v>
      </c>
      <c r="L816" s="41"/>
      <c r="M816" s="182" t="s">
        <v>5</v>
      </c>
      <c r="N816" s="183" t="s">
        <v>43</v>
      </c>
      <c r="O816" s="42"/>
      <c r="P816" s="184">
        <f>O816*H816</f>
        <v>0</v>
      </c>
      <c r="Q816" s="184">
        <v>0</v>
      </c>
      <c r="R816" s="184">
        <f>Q816*H816</f>
        <v>0</v>
      </c>
      <c r="S816" s="184">
        <v>1.8</v>
      </c>
      <c r="T816" s="185">
        <f>S816*H816</f>
        <v>24.4206</v>
      </c>
      <c r="AR816" s="24" t="s">
        <v>193</v>
      </c>
      <c r="AT816" s="24" t="s">
        <v>188</v>
      </c>
      <c r="AU816" s="24" t="s">
        <v>199</v>
      </c>
      <c r="AY816" s="24" t="s">
        <v>185</v>
      </c>
      <c r="BE816" s="186">
        <f>IF(N816="základní",J816,0)</f>
        <v>0</v>
      </c>
      <c r="BF816" s="186">
        <f>IF(N816="snížená",J816,0)</f>
        <v>0</v>
      </c>
      <c r="BG816" s="186">
        <f>IF(N816="zákl. přenesená",J816,0)</f>
        <v>0</v>
      </c>
      <c r="BH816" s="186">
        <f>IF(N816="sníž. přenesená",J816,0)</f>
        <v>0</v>
      </c>
      <c r="BI816" s="186">
        <f>IF(N816="nulová",J816,0)</f>
        <v>0</v>
      </c>
      <c r="BJ816" s="24" t="s">
        <v>80</v>
      </c>
      <c r="BK816" s="186">
        <f>ROUND(I816*H816,2)</f>
        <v>0</v>
      </c>
      <c r="BL816" s="24" t="s">
        <v>193</v>
      </c>
      <c r="BM816" s="24" t="s">
        <v>1201</v>
      </c>
    </row>
    <row r="817" spans="2:65" s="1" customFormat="1" ht="31.5" customHeight="1">
      <c r="B817" s="174"/>
      <c r="C817" s="175" t="s">
        <v>1202</v>
      </c>
      <c r="D817" s="175" t="s">
        <v>188</v>
      </c>
      <c r="E817" s="176" t="s">
        <v>1203</v>
      </c>
      <c r="F817" s="177" t="s">
        <v>1204</v>
      </c>
      <c r="G817" s="178" t="s">
        <v>203</v>
      </c>
      <c r="H817" s="179">
        <v>0.25</v>
      </c>
      <c r="I817" s="180"/>
      <c r="J817" s="181">
        <f>ROUND(I817*H817,2)</f>
        <v>0</v>
      </c>
      <c r="K817" s="177" t="s">
        <v>192</v>
      </c>
      <c r="L817" s="41"/>
      <c r="M817" s="182" t="s">
        <v>5</v>
      </c>
      <c r="N817" s="183" t="s">
        <v>43</v>
      </c>
      <c r="O817" s="42"/>
      <c r="P817" s="184">
        <f>O817*H817</f>
        <v>0</v>
      </c>
      <c r="Q817" s="184">
        <v>0</v>
      </c>
      <c r="R817" s="184">
        <f>Q817*H817</f>
        <v>0</v>
      </c>
      <c r="S817" s="184">
        <v>1.175</v>
      </c>
      <c r="T817" s="185">
        <f>S817*H817</f>
        <v>0.29375000000000001</v>
      </c>
      <c r="AR817" s="24" t="s">
        <v>193</v>
      </c>
      <c r="AT817" s="24" t="s">
        <v>188</v>
      </c>
      <c r="AU817" s="24" t="s">
        <v>199</v>
      </c>
      <c r="AY817" s="24" t="s">
        <v>185</v>
      </c>
      <c r="BE817" s="186">
        <f>IF(N817="základní",J817,0)</f>
        <v>0</v>
      </c>
      <c r="BF817" s="186">
        <f>IF(N817="snížená",J817,0)</f>
        <v>0</v>
      </c>
      <c r="BG817" s="186">
        <f>IF(N817="zákl. přenesená",J817,0)</f>
        <v>0</v>
      </c>
      <c r="BH817" s="186">
        <f>IF(N817="sníž. přenesená",J817,0)</f>
        <v>0</v>
      </c>
      <c r="BI817" s="186">
        <f>IF(N817="nulová",J817,0)</f>
        <v>0</v>
      </c>
      <c r="BJ817" s="24" t="s">
        <v>80</v>
      </c>
      <c r="BK817" s="186">
        <f>ROUND(I817*H817,2)</f>
        <v>0</v>
      </c>
      <c r="BL817" s="24" t="s">
        <v>193</v>
      </c>
      <c r="BM817" s="24" t="s">
        <v>1205</v>
      </c>
    </row>
    <row r="818" spans="2:65" s="1" customFormat="1" ht="40.5">
      <c r="B818" s="41"/>
      <c r="D818" s="187" t="s">
        <v>195</v>
      </c>
      <c r="F818" s="188" t="s">
        <v>1174</v>
      </c>
      <c r="I818" s="189"/>
      <c r="L818" s="41"/>
      <c r="M818" s="190"/>
      <c r="N818" s="42"/>
      <c r="O818" s="42"/>
      <c r="P818" s="42"/>
      <c r="Q818" s="42"/>
      <c r="R818" s="42"/>
      <c r="S818" s="42"/>
      <c r="T818" s="70"/>
      <c r="AT818" s="24" t="s">
        <v>195</v>
      </c>
      <c r="AU818" s="24" t="s">
        <v>199</v>
      </c>
    </row>
    <row r="819" spans="2:65" s="12" customFormat="1">
      <c r="B819" s="199"/>
      <c r="D819" s="187" t="s">
        <v>197</v>
      </c>
      <c r="E819" s="200" t="s">
        <v>5</v>
      </c>
      <c r="F819" s="201" t="s">
        <v>1206</v>
      </c>
      <c r="H819" s="202" t="s">
        <v>5</v>
      </c>
      <c r="I819" s="203"/>
      <c r="L819" s="199"/>
      <c r="M819" s="204"/>
      <c r="N819" s="205"/>
      <c r="O819" s="205"/>
      <c r="P819" s="205"/>
      <c r="Q819" s="205"/>
      <c r="R819" s="205"/>
      <c r="S819" s="205"/>
      <c r="T819" s="206"/>
      <c r="AT819" s="202" t="s">
        <v>197</v>
      </c>
      <c r="AU819" s="202" t="s">
        <v>199</v>
      </c>
      <c r="AV819" s="12" t="s">
        <v>80</v>
      </c>
      <c r="AW819" s="12" t="s">
        <v>35</v>
      </c>
      <c r="AX819" s="12" t="s">
        <v>72</v>
      </c>
      <c r="AY819" s="202" t="s">
        <v>185</v>
      </c>
    </row>
    <row r="820" spans="2:65" s="11" customFormat="1">
      <c r="B820" s="191"/>
      <c r="D820" s="187" t="s">
        <v>197</v>
      </c>
      <c r="E820" s="192" t="s">
        <v>5</v>
      </c>
      <c r="F820" s="193" t="s">
        <v>1207</v>
      </c>
      <c r="H820" s="194">
        <v>0.25</v>
      </c>
      <c r="I820" s="195"/>
      <c r="L820" s="191"/>
      <c r="M820" s="196"/>
      <c r="N820" s="197"/>
      <c r="O820" s="197"/>
      <c r="P820" s="197"/>
      <c r="Q820" s="197"/>
      <c r="R820" s="197"/>
      <c r="S820" s="197"/>
      <c r="T820" s="198"/>
      <c r="AT820" s="192" t="s">
        <v>197</v>
      </c>
      <c r="AU820" s="192" t="s">
        <v>199</v>
      </c>
      <c r="AV820" s="11" t="s">
        <v>82</v>
      </c>
      <c r="AW820" s="11" t="s">
        <v>35</v>
      </c>
      <c r="AX820" s="11" t="s">
        <v>72</v>
      </c>
      <c r="AY820" s="192" t="s">
        <v>185</v>
      </c>
    </row>
    <row r="821" spans="2:65" s="13" customFormat="1">
      <c r="B821" s="207"/>
      <c r="D821" s="208" t="s">
        <v>197</v>
      </c>
      <c r="E821" s="209" t="s">
        <v>5</v>
      </c>
      <c r="F821" s="210" t="s">
        <v>222</v>
      </c>
      <c r="H821" s="211">
        <v>0.25</v>
      </c>
      <c r="I821" s="212"/>
      <c r="L821" s="207"/>
      <c r="M821" s="213"/>
      <c r="N821" s="214"/>
      <c r="O821" s="214"/>
      <c r="P821" s="214"/>
      <c r="Q821" s="214"/>
      <c r="R821" s="214"/>
      <c r="S821" s="214"/>
      <c r="T821" s="215"/>
      <c r="AT821" s="216" t="s">
        <v>197</v>
      </c>
      <c r="AU821" s="216" t="s">
        <v>199</v>
      </c>
      <c r="AV821" s="13" t="s">
        <v>193</v>
      </c>
      <c r="AW821" s="13" t="s">
        <v>35</v>
      </c>
      <c r="AX821" s="13" t="s">
        <v>80</v>
      </c>
      <c r="AY821" s="216" t="s">
        <v>185</v>
      </c>
    </row>
    <row r="822" spans="2:65" s="1" customFormat="1" ht="22.5" customHeight="1">
      <c r="B822" s="174"/>
      <c r="C822" s="175" t="s">
        <v>1208</v>
      </c>
      <c r="D822" s="175" t="s">
        <v>188</v>
      </c>
      <c r="E822" s="176" t="s">
        <v>1209</v>
      </c>
      <c r="F822" s="177" t="s">
        <v>1210</v>
      </c>
      <c r="G822" s="178" t="s">
        <v>203</v>
      </c>
      <c r="H822" s="179">
        <v>0.123</v>
      </c>
      <c r="I822" s="180"/>
      <c r="J822" s="181">
        <f>ROUND(I822*H822,2)</f>
        <v>0</v>
      </c>
      <c r="K822" s="177" t="s">
        <v>192</v>
      </c>
      <c r="L822" s="41"/>
      <c r="M822" s="182" t="s">
        <v>5</v>
      </c>
      <c r="N822" s="183" t="s">
        <v>43</v>
      </c>
      <c r="O822" s="42"/>
      <c r="P822" s="184">
        <f>O822*H822</f>
        <v>0</v>
      </c>
      <c r="Q822" s="184">
        <v>0</v>
      </c>
      <c r="R822" s="184">
        <f>Q822*H822</f>
        <v>0</v>
      </c>
      <c r="S822" s="184">
        <v>2.4</v>
      </c>
      <c r="T822" s="185">
        <f>S822*H822</f>
        <v>0.29519999999999996</v>
      </c>
      <c r="AR822" s="24" t="s">
        <v>193</v>
      </c>
      <c r="AT822" s="24" t="s">
        <v>188</v>
      </c>
      <c r="AU822" s="24" t="s">
        <v>199</v>
      </c>
      <c r="AY822" s="24" t="s">
        <v>185</v>
      </c>
      <c r="BE822" s="186">
        <f>IF(N822="základní",J822,0)</f>
        <v>0</v>
      </c>
      <c r="BF822" s="186">
        <f>IF(N822="snížená",J822,0)</f>
        <v>0</v>
      </c>
      <c r="BG822" s="186">
        <f>IF(N822="zákl. přenesená",J822,0)</f>
        <v>0</v>
      </c>
      <c r="BH822" s="186">
        <f>IF(N822="sníž. přenesená",J822,0)</f>
        <v>0</v>
      </c>
      <c r="BI822" s="186">
        <f>IF(N822="nulová",J822,0)</f>
        <v>0</v>
      </c>
      <c r="BJ822" s="24" t="s">
        <v>80</v>
      </c>
      <c r="BK822" s="186">
        <f>ROUND(I822*H822,2)</f>
        <v>0</v>
      </c>
      <c r="BL822" s="24" t="s">
        <v>193</v>
      </c>
      <c r="BM822" s="24" t="s">
        <v>1211</v>
      </c>
    </row>
    <row r="823" spans="2:65" s="1" customFormat="1" ht="40.5">
      <c r="B823" s="41"/>
      <c r="D823" s="187" t="s">
        <v>195</v>
      </c>
      <c r="F823" s="188" t="s">
        <v>1212</v>
      </c>
      <c r="I823" s="189"/>
      <c r="L823" s="41"/>
      <c r="M823" s="190"/>
      <c r="N823" s="42"/>
      <c r="O823" s="42"/>
      <c r="P823" s="42"/>
      <c r="Q823" s="42"/>
      <c r="R823" s="42"/>
      <c r="S823" s="42"/>
      <c r="T823" s="70"/>
      <c r="AT823" s="24" t="s">
        <v>195</v>
      </c>
      <c r="AU823" s="24" t="s">
        <v>199</v>
      </c>
    </row>
    <row r="824" spans="2:65" s="12" customFormat="1">
      <c r="B824" s="199"/>
      <c r="D824" s="187" t="s">
        <v>197</v>
      </c>
      <c r="E824" s="200" t="s">
        <v>5</v>
      </c>
      <c r="F824" s="201" t="s">
        <v>1213</v>
      </c>
      <c r="H824" s="202" t="s">
        <v>5</v>
      </c>
      <c r="I824" s="203"/>
      <c r="L824" s="199"/>
      <c r="M824" s="204"/>
      <c r="N824" s="205"/>
      <c r="O824" s="205"/>
      <c r="P824" s="205"/>
      <c r="Q824" s="205"/>
      <c r="R824" s="205"/>
      <c r="S824" s="205"/>
      <c r="T824" s="206"/>
      <c r="AT824" s="202" t="s">
        <v>197</v>
      </c>
      <c r="AU824" s="202" t="s">
        <v>199</v>
      </c>
      <c r="AV824" s="12" t="s">
        <v>80</v>
      </c>
      <c r="AW824" s="12" t="s">
        <v>35</v>
      </c>
      <c r="AX824" s="12" t="s">
        <v>72</v>
      </c>
      <c r="AY824" s="202" t="s">
        <v>185</v>
      </c>
    </row>
    <row r="825" spans="2:65" s="11" customFormat="1">
      <c r="B825" s="191"/>
      <c r="D825" s="187" t="s">
        <v>197</v>
      </c>
      <c r="E825" s="192" t="s">
        <v>5</v>
      </c>
      <c r="F825" s="193" t="s">
        <v>1214</v>
      </c>
      <c r="H825" s="194">
        <v>0.123</v>
      </c>
      <c r="I825" s="195"/>
      <c r="L825" s="191"/>
      <c r="M825" s="196"/>
      <c r="N825" s="197"/>
      <c r="O825" s="197"/>
      <c r="P825" s="197"/>
      <c r="Q825" s="197"/>
      <c r="R825" s="197"/>
      <c r="S825" s="197"/>
      <c r="T825" s="198"/>
      <c r="AT825" s="192" t="s">
        <v>197</v>
      </c>
      <c r="AU825" s="192" t="s">
        <v>199</v>
      </c>
      <c r="AV825" s="11" t="s">
        <v>82</v>
      </c>
      <c r="AW825" s="11" t="s">
        <v>35</v>
      </c>
      <c r="AX825" s="11" t="s">
        <v>72</v>
      </c>
      <c r="AY825" s="192" t="s">
        <v>185</v>
      </c>
    </row>
    <row r="826" spans="2:65" s="13" customFormat="1">
      <c r="B826" s="207"/>
      <c r="D826" s="208" t="s">
        <v>197</v>
      </c>
      <c r="E826" s="209" t="s">
        <v>5</v>
      </c>
      <c r="F826" s="210" t="s">
        <v>222</v>
      </c>
      <c r="H826" s="211">
        <v>0.123</v>
      </c>
      <c r="I826" s="212"/>
      <c r="L826" s="207"/>
      <c r="M826" s="213"/>
      <c r="N826" s="214"/>
      <c r="O826" s="214"/>
      <c r="P826" s="214"/>
      <c r="Q826" s="214"/>
      <c r="R826" s="214"/>
      <c r="S826" s="214"/>
      <c r="T826" s="215"/>
      <c r="AT826" s="216" t="s">
        <v>197</v>
      </c>
      <c r="AU826" s="216" t="s">
        <v>199</v>
      </c>
      <c r="AV826" s="13" t="s">
        <v>193</v>
      </c>
      <c r="AW826" s="13" t="s">
        <v>35</v>
      </c>
      <c r="AX826" s="13" t="s">
        <v>80</v>
      </c>
      <c r="AY826" s="216" t="s">
        <v>185</v>
      </c>
    </row>
    <row r="827" spans="2:65" s="1" customFormat="1" ht="22.5" customHeight="1">
      <c r="B827" s="174"/>
      <c r="C827" s="175" t="s">
        <v>1215</v>
      </c>
      <c r="D827" s="175" t="s">
        <v>188</v>
      </c>
      <c r="E827" s="176" t="s">
        <v>1216</v>
      </c>
      <c r="F827" s="177" t="s">
        <v>1217</v>
      </c>
      <c r="G827" s="178" t="s">
        <v>232</v>
      </c>
      <c r="H827" s="179">
        <v>20.190000000000001</v>
      </c>
      <c r="I827" s="180"/>
      <c r="J827" s="181">
        <f>ROUND(I827*H827,2)</f>
        <v>0</v>
      </c>
      <c r="K827" s="177" t="s">
        <v>192</v>
      </c>
      <c r="L827" s="41"/>
      <c r="M827" s="182" t="s">
        <v>5</v>
      </c>
      <c r="N827" s="183" t="s">
        <v>43</v>
      </c>
      <c r="O827" s="42"/>
      <c r="P827" s="184">
        <f>O827*H827</f>
        <v>0</v>
      </c>
      <c r="Q827" s="184">
        <v>0</v>
      </c>
      <c r="R827" s="184">
        <f>Q827*H827</f>
        <v>0</v>
      </c>
      <c r="S827" s="184">
        <v>5.5E-2</v>
      </c>
      <c r="T827" s="185">
        <f>S827*H827</f>
        <v>1.1104500000000002</v>
      </c>
      <c r="AR827" s="24" t="s">
        <v>193</v>
      </c>
      <c r="AT827" s="24" t="s">
        <v>188</v>
      </c>
      <c r="AU827" s="24" t="s">
        <v>199</v>
      </c>
      <c r="AY827" s="24" t="s">
        <v>185</v>
      </c>
      <c r="BE827" s="186">
        <f>IF(N827="základní",J827,0)</f>
        <v>0</v>
      </c>
      <c r="BF827" s="186">
        <f>IF(N827="snížená",J827,0)</f>
        <v>0</v>
      </c>
      <c r="BG827" s="186">
        <f>IF(N827="zákl. přenesená",J827,0)</f>
        <v>0</v>
      </c>
      <c r="BH827" s="186">
        <f>IF(N827="sníž. přenesená",J827,0)</f>
        <v>0</v>
      </c>
      <c r="BI827" s="186">
        <f>IF(N827="nulová",J827,0)</f>
        <v>0</v>
      </c>
      <c r="BJ827" s="24" t="s">
        <v>80</v>
      </c>
      <c r="BK827" s="186">
        <f>ROUND(I827*H827,2)</f>
        <v>0</v>
      </c>
      <c r="BL827" s="24" t="s">
        <v>193</v>
      </c>
      <c r="BM827" s="24" t="s">
        <v>1218</v>
      </c>
    </row>
    <row r="828" spans="2:65" s="12" customFormat="1">
      <c r="B828" s="199"/>
      <c r="D828" s="187" t="s">
        <v>197</v>
      </c>
      <c r="E828" s="200" t="s">
        <v>5</v>
      </c>
      <c r="F828" s="201" t="s">
        <v>356</v>
      </c>
      <c r="H828" s="202" t="s">
        <v>5</v>
      </c>
      <c r="I828" s="203"/>
      <c r="L828" s="199"/>
      <c r="M828" s="204"/>
      <c r="N828" s="205"/>
      <c r="O828" s="205"/>
      <c r="P828" s="205"/>
      <c r="Q828" s="205"/>
      <c r="R828" s="205"/>
      <c r="S828" s="205"/>
      <c r="T828" s="206"/>
      <c r="AT828" s="202" t="s">
        <v>197</v>
      </c>
      <c r="AU828" s="202" t="s">
        <v>199</v>
      </c>
      <c r="AV828" s="12" t="s">
        <v>80</v>
      </c>
      <c r="AW828" s="12" t="s">
        <v>35</v>
      </c>
      <c r="AX828" s="12" t="s">
        <v>72</v>
      </c>
      <c r="AY828" s="202" t="s">
        <v>185</v>
      </c>
    </row>
    <row r="829" spans="2:65" s="11" customFormat="1">
      <c r="B829" s="191"/>
      <c r="D829" s="187" t="s">
        <v>197</v>
      </c>
      <c r="E829" s="192" t="s">
        <v>5</v>
      </c>
      <c r="F829" s="193" t="s">
        <v>1219</v>
      </c>
      <c r="H829" s="194">
        <v>16.16</v>
      </c>
      <c r="I829" s="195"/>
      <c r="L829" s="191"/>
      <c r="M829" s="196"/>
      <c r="N829" s="197"/>
      <c r="O829" s="197"/>
      <c r="P829" s="197"/>
      <c r="Q829" s="197"/>
      <c r="R829" s="197"/>
      <c r="S829" s="197"/>
      <c r="T829" s="198"/>
      <c r="AT829" s="192" t="s">
        <v>197</v>
      </c>
      <c r="AU829" s="192" t="s">
        <v>199</v>
      </c>
      <c r="AV829" s="11" t="s">
        <v>82</v>
      </c>
      <c r="AW829" s="11" t="s">
        <v>35</v>
      </c>
      <c r="AX829" s="11" t="s">
        <v>72</v>
      </c>
      <c r="AY829" s="192" t="s">
        <v>185</v>
      </c>
    </row>
    <row r="830" spans="2:65" s="12" customFormat="1">
      <c r="B830" s="199"/>
      <c r="D830" s="187" t="s">
        <v>197</v>
      </c>
      <c r="E830" s="200" t="s">
        <v>5</v>
      </c>
      <c r="F830" s="201" t="s">
        <v>213</v>
      </c>
      <c r="H830" s="202" t="s">
        <v>5</v>
      </c>
      <c r="I830" s="203"/>
      <c r="L830" s="199"/>
      <c r="M830" s="204"/>
      <c r="N830" s="205"/>
      <c r="O830" s="205"/>
      <c r="P830" s="205"/>
      <c r="Q830" s="205"/>
      <c r="R830" s="205"/>
      <c r="S830" s="205"/>
      <c r="T830" s="206"/>
      <c r="AT830" s="202" t="s">
        <v>197</v>
      </c>
      <c r="AU830" s="202" t="s">
        <v>199</v>
      </c>
      <c r="AV830" s="12" t="s">
        <v>80</v>
      </c>
      <c r="AW830" s="12" t="s">
        <v>35</v>
      </c>
      <c r="AX830" s="12" t="s">
        <v>72</v>
      </c>
      <c r="AY830" s="202" t="s">
        <v>185</v>
      </c>
    </row>
    <row r="831" spans="2:65" s="11" customFormat="1">
      <c r="B831" s="191"/>
      <c r="D831" s="187" t="s">
        <v>197</v>
      </c>
      <c r="E831" s="192" t="s">
        <v>5</v>
      </c>
      <c r="F831" s="193" t="s">
        <v>1220</v>
      </c>
      <c r="H831" s="194">
        <v>4.03</v>
      </c>
      <c r="I831" s="195"/>
      <c r="L831" s="191"/>
      <c r="M831" s="196"/>
      <c r="N831" s="197"/>
      <c r="O831" s="197"/>
      <c r="P831" s="197"/>
      <c r="Q831" s="197"/>
      <c r="R831" s="197"/>
      <c r="S831" s="197"/>
      <c r="T831" s="198"/>
      <c r="AT831" s="192" t="s">
        <v>197</v>
      </c>
      <c r="AU831" s="192" t="s">
        <v>199</v>
      </c>
      <c r="AV831" s="11" t="s">
        <v>82</v>
      </c>
      <c r="AW831" s="11" t="s">
        <v>35</v>
      </c>
      <c r="AX831" s="11" t="s">
        <v>72</v>
      </c>
      <c r="AY831" s="192" t="s">
        <v>185</v>
      </c>
    </row>
    <row r="832" spans="2:65" s="13" customFormat="1">
      <c r="B832" s="207"/>
      <c r="D832" s="208" t="s">
        <v>197</v>
      </c>
      <c r="E832" s="209" t="s">
        <v>5</v>
      </c>
      <c r="F832" s="210" t="s">
        <v>222</v>
      </c>
      <c r="H832" s="211">
        <v>20.190000000000001</v>
      </c>
      <c r="I832" s="212"/>
      <c r="L832" s="207"/>
      <c r="M832" s="213"/>
      <c r="N832" s="214"/>
      <c r="O832" s="214"/>
      <c r="P832" s="214"/>
      <c r="Q832" s="214"/>
      <c r="R832" s="214"/>
      <c r="S832" s="214"/>
      <c r="T832" s="215"/>
      <c r="AT832" s="216" t="s">
        <v>197</v>
      </c>
      <c r="AU832" s="216" t="s">
        <v>199</v>
      </c>
      <c r="AV832" s="13" t="s">
        <v>193</v>
      </c>
      <c r="AW832" s="13" t="s">
        <v>35</v>
      </c>
      <c r="AX832" s="13" t="s">
        <v>80</v>
      </c>
      <c r="AY832" s="216" t="s">
        <v>185</v>
      </c>
    </row>
    <row r="833" spans="2:65" s="1" customFormat="1" ht="31.5" customHeight="1">
      <c r="B833" s="174"/>
      <c r="C833" s="175" t="s">
        <v>1221</v>
      </c>
      <c r="D833" s="175" t="s">
        <v>188</v>
      </c>
      <c r="E833" s="176" t="s">
        <v>1222</v>
      </c>
      <c r="F833" s="177" t="s">
        <v>1223</v>
      </c>
      <c r="G833" s="178" t="s">
        <v>232</v>
      </c>
      <c r="H833" s="179">
        <v>241.34399999999999</v>
      </c>
      <c r="I833" s="180"/>
      <c r="J833" s="181">
        <f>ROUND(I833*H833,2)</f>
        <v>0</v>
      </c>
      <c r="K833" s="177" t="s">
        <v>192</v>
      </c>
      <c r="L833" s="41"/>
      <c r="M833" s="182" t="s">
        <v>5</v>
      </c>
      <c r="N833" s="183" t="s">
        <v>43</v>
      </c>
      <c r="O833" s="42"/>
      <c r="P833" s="184">
        <f>O833*H833</f>
        <v>0</v>
      </c>
      <c r="Q833" s="184">
        <v>0</v>
      </c>
      <c r="R833" s="184">
        <f>Q833*H833</f>
        <v>0</v>
      </c>
      <c r="S833" s="184">
        <v>8.7999999999999995E-2</v>
      </c>
      <c r="T833" s="185">
        <f>S833*H833</f>
        <v>21.238271999999998</v>
      </c>
      <c r="AR833" s="24" t="s">
        <v>193</v>
      </c>
      <c r="AT833" s="24" t="s">
        <v>188</v>
      </c>
      <c r="AU833" s="24" t="s">
        <v>199</v>
      </c>
      <c r="AY833" s="24" t="s">
        <v>185</v>
      </c>
      <c r="BE833" s="186">
        <f>IF(N833="základní",J833,0)</f>
        <v>0</v>
      </c>
      <c r="BF833" s="186">
        <f>IF(N833="snížená",J833,0)</f>
        <v>0</v>
      </c>
      <c r="BG833" s="186">
        <f>IF(N833="zákl. přenesená",J833,0)</f>
        <v>0</v>
      </c>
      <c r="BH833" s="186">
        <f>IF(N833="sníž. přenesená",J833,0)</f>
        <v>0</v>
      </c>
      <c r="BI833" s="186">
        <f>IF(N833="nulová",J833,0)</f>
        <v>0</v>
      </c>
      <c r="BJ833" s="24" t="s">
        <v>80</v>
      </c>
      <c r="BK833" s="186">
        <f>ROUND(I833*H833,2)</f>
        <v>0</v>
      </c>
      <c r="BL833" s="24" t="s">
        <v>193</v>
      </c>
      <c r="BM833" s="24" t="s">
        <v>1224</v>
      </c>
    </row>
    <row r="834" spans="2:65" s="12" customFormat="1">
      <c r="B834" s="199"/>
      <c r="D834" s="187" t="s">
        <v>197</v>
      </c>
      <c r="E834" s="200" t="s">
        <v>5</v>
      </c>
      <c r="F834" s="201" t="s">
        <v>1225</v>
      </c>
      <c r="H834" s="202" t="s">
        <v>5</v>
      </c>
      <c r="I834" s="203"/>
      <c r="L834" s="199"/>
      <c r="M834" s="204"/>
      <c r="N834" s="205"/>
      <c r="O834" s="205"/>
      <c r="P834" s="205"/>
      <c r="Q834" s="205"/>
      <c r="R834" s="205"/>
      <c r="S834" s="205"/>
      <c r="T834" s="206"/>
      <c r="AT834" s="202" t="s">
        <v>197</v>
      </c>
      <c r="AU834" s="202" t="s">
        <v>199</v>
      </c>
      <c r="AV834" s="12" t="s">
        <v>80</v>
      </c>
      <c r="AW834" s="12" t="s">
        <v>35</v>
      </c>
      <c r="AX834" s="12" t="s">
        <v>72</v>
      </c>
      <c r="AY834" s="202" t="s">
        <v>185</v>
      </c>
    </row>
    <row r="835" spans="2:65" s="11" customFormat="1">
      <c r="B835" s="191"/>
      <c r="D835" s="187" t="s">
        <v>197</v>
      </c>
      <c r="E835" s="192" t="s">
        <v>5</v>
      </c>
      <c r="F835" s="193" t="s">
        <v>1226</v>
      </c>
      <c r="H835" s="194">
        <v>241.34399999999999</v>
      </c>
      <c r="I835" s="195"/>
      <c r="L835" s="191"/>
      <c r="M835" s="196"/>
      <c r="N835" s="197"/>
      <c r="O835" s="197"/>
      <c r="P835" s="197"/>
      <c r="Q835" s="197"/>
      <c r="R835" s="197"/>
      <c r="S835" s="197"/>
      <c r="T835" s="198"/>
      <c r="AT835" s="192" t="s">
        <v>197</v>
      </c>
      <c r="AU835" s="192" t="s">
        <v>199</v>
      </c>
      <c r="AV835" s="11" t="s">
        <v>82</v>
      </c>
      <c r="AW835" s="11" t="s">
        <v>35</v>
      </c>
      <c r="AX835" s="11" t="s">
        <v>72</v>
      </c>
      <c r="AY835" s="192" t="s">
        <v>185</v>
      </c>
    </row>
    <row r="836" spans="2:65" s="13" customFormat="1">
      <c r="B836" s="207"/>
      <c r="D836" s="208" t="s">
        <v>197</v>
      </c>
      <c r="E836" s="209" t="s">
        <v>5</v>
      </c>
      <c r="F836" s="210" t="s">
        <v>222</v>
      </c>
      <c r="H836" s="211">
        <v>241.34399999999999</v>
      </c>
      <c r="I836" s="212"/>
      <c r="L836" s="207"/>
      <c r="M836" s="213"/>
      <c r="N836" s="214"/>
      <c r="O836" s="214"/>
      <c r="P836" s="214"/>
      <c r="Q836" s="214"/>
      <c r="R836" s="214"/>
      <c r="S836" s="214"/>
      <c r="T836" s="215"/>
      <c r="AT836" s="216" t="s">
        <v>197</v>
      </c>
      <c r="AU836" s="216" t="s">
        <v>199</v>
      </c>
      <c r="AV836" s="13" t="s">
        <v>193</v>
      </c>
      <c r="AW836" s="13" t="s">
        <v>35</v>
      </c>
      <c r="AX836" s="13" t="s">
        <v>80</v>
      </c>
      <c r="AY836" s="216" t="s">
        <v>185</v>
      </c>
    </row>
    <row r="837" spans="2:65" s="1" customFormat="1" ht="31.5" customHeight="1">
      <c r="B837" s="174"/>
      <c r="C837" s="175" t="s">
        <v>1227</v>
      </c>
      <c r="D837" s="175" t="s">
        <v>188</v>
      </c>
      <c r="E837" s="176" t="s">
        <v>1228</v>
      </c>
      <c r="F837" s="177" t="s">
        <v>1229</v>
      </c>
      <c r="G837" s="178" t="s">
        <v>203</v>
      </c>
      <c r="H837" s="179">
        <v>27.006</v>
      </c>
      <c r="I837" s="180"/>
      <c r="J837" s="181">
        <f>ROUND(I837*H837,2)</f>
        <v>0</v>
      </c>
      <c r="K837" s="177" t="s">
        <v>192</v>
      </c>
      <c r="L837" s="41"/>
      <c r="M837" s="182" t="s">
        <v>5</v>
      </c>
      <c r="N837" s="183" t="s">
        <v>43</v>
      </c>
      <c r="O837" s="42"/>
      <c r="P837" s="184">
        <f>O837*H837</f>
        <v>0</v>
      </c>
      <c r="Q837" s="184">
        <v>0</v>
      </c>
      <c r="R837" s="184">
        <f>Q837*H837</f>
        <v>0</v>
      </c>
      <c r="S837" s="184">
        <v>2.4</v>
      </c>
      <c r="T837" s="185">
        <f>S837*H837</f>
        <v>64.814399999999992</v>
      </c>
      <c r="AR837" s="24" t="s">
        <v>193</v>
      </c>
      <c r="AT837" s="24" t="s">
        <v>188</v>
      </c>
      <c r="AU837" s="24" t="s">
        <v>199</v>
      </c>
      <c r="AY837" s="24" t="s">
        <v>185</v>
      </c>
      <c r="BE837" s="186">
        <f>IF(N837="základní",J837,0)</f>
        <v>0</v>
      </c>
      <c r="BF837" s="186">
        <f>IF(N837="snížená",J837,0)</f>
        <v>0</v>
      </c>
      <c r="BG837" s="186">
        <f>IF(N837="zákl. přenesená",J837,0)</f>
        <v>0</v>
      </c>
      <c r="BH837" s="186">
        <f>IF(N837="sníž. přenesená",J837,0)</f>
        <v>0</v>
      </c>
      <c r="BI837" s="186">
        <f>IF(N837="nulová",J837,0)</f>
        <v>0</v>
      </c>
      <c r="BJ837" s="24" t="s">
        <v>80</v>
      </c>
      <c r="BK837" s="186">
        <f>ROUND(I837*H837,2)</f>
        <v>0</v>
      </c>
      <c r="BL837" s="24" t="s">
        <v>193</v>
      </c>
      <c r="BM837" s="24" t="s">
        <v>1230</v>
      </c>
    </row>
    <row r="838" spans="2:65" s="12" customFormat="1">
      <c r="B838" s="199"/>
      <c r="D838" s="187" t="s">
        <v>197</v>
      </c>
      <c r="E838" s="200" t="s">
        <v>5</v>
      </c>
      <c r="F838" s="201" t="s">
        <v>1231</v>
      </c>
      <c r="H838" s="202" t="s">
        <v>5</v>
      </c>
      <c r="I838" s="203"/>
      <c r="L838" s="199"/>
      <c r="M838" s="204"/>
      <c r="N838" s="205"/>
      <c r="O838" s="205"/>
      <c r="P838" s="205"/>
      <c r="Q838" s="205"/>
      <c r="R838" s="205"/>
      <c r="S838" s="205"/>
      <c r="T838" s="206"/>
      <c r="AT838" s="202" t="s">
        <v>197</v>
      </c>
      <c r="AU838" s="202" t="s">
        <v>199</v>
      </c>
      <c r="AV838" s="12" t="s">
        <v>80</v>
      </c>
      <c r="AW838" s="12" t="s">
        <v>35</v>
      </c>
      <c r="AX838" s="12" t="s">
        <v>72</v>
      </c>
      <c r="AY838" s="202" t="s">
        <v>185</v>
      </c>
    </row>
    <row r="839" spans="2:65" s="11" customFormat="1">
      <c r="B839" s="191"/>
      <c r="D839" s="187" t="s">
        <v>197</v>
      </c>
      <c r="E839" s="192" t="s">
        <v>5</v>
      </c>
      <c r="F839" s="193" t="s">
        <v>1232</v>
      </c>
      <c r="H839" s="194">
        <v>27.006</v>
      </c>
      <c r="I839" s="195"/>
      <c r="L839" s="191"/>
      <c r="M839" s="196"/>
      <c r="N839" s="197"/>
      <c r="O839" s="197"/>
      <c r="P839" s="197"/>
      <c r="Q839" s="197"/>
      <c r="R839" s="197"/>
      <c r="S839" s="197"/>
      <c r="T839" s="198"/>
      <c r="AT839" s="192" t="s">
        <v>197</v>
      </c>
      <c r="AU839" s="192" t="s">
        <v>199</v>
      </c>
      <c r="AV839" s="11" t="s">
        <v>82</v>
      </c>
      <c r="AW839" s="11" t="s">
        <v>35</v>
      </c>
      <c r="AX839" s="11" t="s">
        <v>72</v>
      </c>
      <c r="AY839" s="192" t="s">
        <v>185</v>
      </c>
    </row>
    <row r="840" spans="2:65" s="13" customFormat="1">
      <c r="B840" s="207"/>
      <c r="D840" s="208" t="s">
        <v>197</v>
      </c>
      <c r="E840" s="209" t="s">
        <v>5</v>
      </c>
      <c r="F840" s="210" t="s">
        <v>222</v>
      </c>
      <c r="H840" s="211">
        <v>27.006</v>
      </c>
      <c r="I840" s="212"/>
      <c r="L840" s="207"/>
      <c r="M840" s="213"/>
      <c r="N840" s="214"/>
      <c r="O840" s="214"/>
      <c r="P840" s="214"/>
      <c r="Q840" s="214"/>
      <c r="R840" s="214"/>
      <c r="S840" s="214"/>
      <c r="T840" s="215"/>
      <c r="AT840" s="216" t="s">
        <v>197</v>
      </c>
      <c r="AU840" s="216" t="s">
        <v>199</v>
      </c>
      <c r="AV840" s="13" t="s">
        <v>193</v>
      </c>
      <c r="AW840" s="13" t="s">
        <v>35</v>
      </c>
      <c r="AX840" s="13" t="s">
        <v>80</v>
      </c>
      <c r="AY840" s="216" t="s">
        <v>185</v>
      </c>
    </row>
    <row r="841" spans="2:65" s="1" customFormat="1" ht="31.5" customHeight="1">
      <c r="B841" s="174"/>
      <c r="C841" s="175" t="s">
        <v>1233</v>
      </c>
      <c r="D841" s="175" t="s">
        <v>188</v>
      </c>
      <c r="E841" s="176" t="s">
        <v>1234</v>
      </c>
      <c r="F841" s="177" t="s">
        <v>1235</v>
      </c>
      <c r="G841" s="178" t="s">
        <v>254</v>
      </c>
      <c r="H841" s="179">
        <v>66</v>
      </c>
      <c r="I841" s="180"/>
      <c r="J841" s="181">
        <f>ROUND(I841*H841,2)</f>
        <v>0</v>
      </c>
      <c r="K841" s="177" t="s">
        <v>192</v>
      </c>
      <c r="L841" s="41"/>
      <c r="M841" s="182" t="s">
        <v>5</v>
      </c>
      <c r="N841" s="183" t="s">
        <v>43</v>
      </c>
      <c r="O841" s="42"/>
      <c r="P841" s="184">
        <f>O841*H841</f>
        <v>0</v>
      </c>
      <c r="Q841" s="184">
        <v>0</v>
      </c>
      <c r="R841" s="184">
        <f>Q841*H841</f>
        <v>0</v>
      </c>
      <c r="S841" s="184">
        <v>4.8000000000000001E-2</v>
      </c>
      <c r="T841" s="185">
        <f>S841*H841</f>
        <v>3.1680000000000001</v>
      </c>
      <c r="AR841" s="24" t="s">
        <v>193</v>
      </c>
      <c r="AT841" s="24" t="s">
        <v>188</v>
      </c>
      <c r="AU841" s="24" t="s">
        <v>199</v>
      </c>
      <c r="AY841" s="24" t="s">
        <v>185</v>
      </c>
      <c r="BE841" s="186">
        <f>IF(N841="základní",J841,0)</f>
        <v>0</v>
      </c>
      <c r="BF841" s="186">
        <f>IF(N841="snížená",J841,0)</f>
        <v>0</v>
      </c>
      <c r="BG841" s="186">
        <f>IF(N841="zákl. přenesená",J841,0)</f>
        <v>0</v>
      </c>
      <c r="BH841" s="186">
        <f>IF(N841="sníž. přenesená",J841,0)</f>
        <v>0</v>
      </c>
      <c r="BI841" s="186">
        <f>IF(N841="nulová",J841,0)</f>
        <v>0</v>
      </c>
      <c r="BJ841" s="24" t="s">
        <v>80</v>
      </c>
      <c r="BK841" s="186">
        <f>ROUND(I841*H841,2)</f>
        <v>0</v>
      </c>
      <c r="BL841" s="24" t="s">
        <v>193</v>
      </c>
      <c r="BM841" s="24" t="s">
        <v>1236</v>
      </c>
    </row>
    <row r="842" spans="2:65" s="1" customFormat="1" ht="31.5" customHeight="1">
      <c r="B842" s="174"/>
      <c r="C842" s="175" t="s">
        <v>1237</v>
      </c>
      <c r="D842" s="175" t="s">
        <v>188</v>
      </c>
      <c r="E842" s="176" t="s">
        <v>1238</v>
      </c>
      <c r="F842" s="177" t="s">
        <v>1239</v>
      </c>
      <c r="G842" s="178" t="s">
        <v>191</v>
      </c>
      <c r="H842" s="179">
        <v>8.1479999999999997</v>
      </c>
      <c r="I842" s="180"/>
      <c r="J842" s="181">
        <f>ROUND(I842*H842,2)</f>
        <v>0</v>
      </c>
      <c r="K842" s="177" t="s">
        <v>192</v>
      </c>
      <c r="L842" s="41"/>
      <c r="M842" s="182" t="s">
        <v>5</v>
      </c>
      <c r="N842" s="183" t="s">
        <v>43</v>
      </c>
      <c r="O842" s="42"/>
      <c r="P842" s="184">
        <f>O842*H842</f>
        <v>0</v>
      </c>
      <c r="Q842" s="184">
        <v>0</v>
      </c>
      <c r="R842" s="184">
        <f>Q842*H842</f>
        <v>0</v>
      </c>
      <c r="S842" s="184">
        <v>1.2609999999999999</v>
      </c>
      <c r="T842" s="185">
        <f>S842*H842</f>
        <v>10.274627999999998</v>
      </c>
      <c r="AR842" s="24" t="s">
        <v>193</v>
      </c>
      <c r="AT842" s="24" t="s">
        <v>188</v>
      </c>
      <c r="AU842" s="24" t="s">
        <v>199</v>
      </c>
      <c r="AY842" s="24" t="s">
        <v>185</v>
      </c>
      <c r="BE842" s="186">
        <f>IF(N842="základní",J842,0)</f>
        <v>0</v>
      </c>
      <c r="BF842" s="186">
        <f>IF(N842="snížená",J842,0)</f>
        <v>0</v>
      </c>
      <c r="BG842" s="186">
        <f>IF(N842="zákl. přenesená",J842,0)</f>
        <v>0</v>
      </c>
      <c r="BH842" s="186">
        <f>IF(N842="sníž. přenesená",J842,0)</f>
        <v>0</v>
      </c>
      <c r="BI842" s="186">
        <f>IF(N842="nulová",J842,0)</f>
        <v>0</v>
      </c>
      <c r="BJ842" s="24" t="s">
        <v>80</v>
      </c>
      <c r="BK842" s="186">
        <f>ROUND(I842*H842,2)</f>
        <v>0</v>
      </c>
      <c r="BL842" s="24" t="s">
        <v>193</v>
      </c>
      <c r="BM842" s="24" t="s">
        <v>1240</v>
      </c>
    </row>
    <row r="843" spans="2:65" s="12" customFormat="1">
      <c r="B843" s="199"/>
      <c r="D843" s="187" t="s">
        <v>197</v>
      </c>
      <c r="E843" s="200" t="s">
        <v>5</v>
      </c>
      <c r="F843" s="201" t="s">
        <v>1241</v>
      </c>
      <c r="H843" s="202" t="s">
        <v>5</v>
      </c>
      <c r="I843" s="203"/>
      <c r="L843" s="199"/>
      <c r="M843" s="204"/>
      <c r="N843" s="205"/>
      <c r="O843" s="205"/>
      <c r="P843" s="205"/>
      <c r="Q843" s="205"/>
      <c r="R843" s="205"/>
      <c r="S843" s="205"/>
      <c r="T843" s="206"/>
      <c r="AT843" s="202" t="s">
        <v>197</v>
      </c>
      <c r="AU843" s="202" t="s">
        <v>199</v>
      </c>
      <c r="AV843" s="12" t="s">
        <v>80</v>
      </c>
      <c r="AW843" s="12" t="s">
        <v>35</v>
      </c>
      <c r="AX843" s="12" t="s">
        <v>72</v>
      </c>
      <c r="AY843" s="202" t="s">
        <v>185</v>
      </c>
    </row>
    <row r="844" spans="2:65" s="12" customFormat="1">
      <c r="B844" s="199"/>
      <c r="D844" s="187" t="s">
        <v>197</v>
      </c>
      <c r="E844" s="200" t="s">
        <v>5</v>
      </c>
      <c r="F844" s="201" t="s">
        <v>1242</v>
      </c>
      <c r="H844" s="202" t="s">
        <v>5</v>
      </c>
      <c r="I844" s="203"/>
      <c r="L844" s="199"/>
      <c r="M844" s="204"/>
      <c r="N844" s="205"/>
      <c r="O844" s="205"/>
      <c r="P844" s="205"/>
      <c r="Q844" s="205"/>
      <c r="R844" s="205"/>
      <c r="S844" s="205"/>
      <c r="T844" s="206"/>
      <c r="AT844" s="202" t="s">
        <v>197</v>
      </c>
      <c r="AU844" s="202" t="s">
        <v>199</v>
      </c>
      <c r="AV844" s="12" t="s">
        <v>80</v>
      </c>
      <c r="AW844" s="12" t="s">
        <v>35</v>
      </c>
      <c r="AX844" s="12" t="s">
        <v>72</v>
      </c>
      <c r="AY844" s="202" t="s">
        <v>185</v>
      </c>
    </row>
    <row r="845" spans="2:65" s="11" customFormat="1">
      <c r="B845" s="191"/>
      <c r="D845" s="187" t="s">
        <v>197</v>
      </c>
      <c r="E845" s="192" t="s">
        <v>5</v>
      </c>
      <c r="F845" s="193" t="s">
        <v>1243</v>
      </c>
      <c r="H845" s="194">
        <v>4.2880000000000003</v>
      </c>
      <c r="I845" s="195"/>
      <c r="L845" s="191"/>
      <c r="M845" s="196"/>
      <c r="N845" s="197"/>
      <c r="O845" s="197"/>
      <c r="P845" s="197"/>
      <c r="Q845" s="197"/>
      <c r="R845" s="197"/>
      <c r="S845" s="197"/>
      <c r="T845" s="198"/>
      <c r="AT845" s="192" t="s">
        <v>197</v>
      </c>
      <c r="AU845" s="192" t="s">
        <v>199</v>
      </c>
      <c r="AV845" s="11" t="s">
        <v>82</v>
      </c>
      <c r="AW845" s="11" t="s">
        <v>35</v>
      </c>
      <c r="AX845" s="11" t="s">
        <v>72</v>
      </c>
      <c r="AY845" s="192" t="s">
        <v>185</v>
      </c>
    </row>
    <row r="846" spans="2:65" s="12" customFormat="1">
      <c r="B846" s="199"/>
      <c r="D846" s="187" t="s">
        <v>197</v>
      </c>
      <c r="E846" s="200" t="s">
        <v>5</v>
      </c>
      <c r="F846" s="201" t="s">
        <v>1244</v>
      </c>
      <c r="H846" s="202" t="s">
        <v>5</v>
      </c>
      <c r="I846" s="203"/>
      <c r="L846" s="199"/>
      <c r="M846" s="204"/>
      <c r="N846" s="205"/>
      <c r="O846" s="205"/>
      <c r="P846" s="205"/>
      <c r="Q846" s="205"/>
      <c r="R846" s="205"/>
      <c r="S846" s="205"/>
      <c r="T846" s="206"/>
      <c r="AT846" s="202" t="s">
        <v>197</v>
      </c>
      <c r="AU846" s="202" t="s">
        <v>199</v>
      </c>
      <c r="AV846" s="12" t="s">
        <v>80</v>
      </c>
      <c r="AW846" s="12" t="s">
        <v>35</v>
      </c>
      <c r="AX846" s="12" t="s">
        <v>72</v>
      </c>
      <c r="AY846" s="202" t="s">
        <v>185</v>
      </c>
    </row>
    <row r="847" spans="2:65" s="11" customFormat="1">
      <c r="B847" s="191"/>
      <c r="D847" s="187" t="s">
        <v>197</v>
      </c>
      <c r="E847" s="192" t="s">
        <v>5</v>
      </c>
      <c r="F847" s="193" t="s">
        <v>1245</v>
      </c>
      <c r="H847" s="194">
        <v>3.86</v>
      </c>
      <c r="I847" s="195"/>
      <c r="L847" s="191"/>
      <c r="M847" s="196"/>
      <c r="N847" s="197"/>
      <c r="O847" s="197"/>
      <c r="P847" s="197"/>
      <c r="Q847" s="197"/>
      <c r="R847" s="197"/>
      <c r="S847" s="197"/>
      <c r="T847" s="198"/>
      <c r="AT847" s="192" t="s">
        <v>197</v>
      </c>
      <c r="AU847" s="192" t="s">
        <v>199</v>
      </c>
      <c r="AV847" s="11" t="s">
        <v>82</v>
      </c>
      <c r="AW847" s="11" t="s">
        <v>35</v>
      </c>
      <c r="AX847" s="11" t="s">
        <v>72</v>
      </c>
      <c r="AY847" s="192" t="s">
        <v>185</v>
      </c>
    </row>
    <row r="848" spans="2:65" s="13" customFormat="1">
      <c r="B848" s="207"/>
      <c r="D848" s="208" t="s">
        <v>197</v>
      </c>
      <c r="E848" s="209" t="s">
        <v>5</v>
      </c>
      <c r="F848" s="210" t="s">
        <v>222</v>
      </c>
      <c r="H848" s="211">
        <v>8.1479999999999997</v>
      </c>
      <c r="I848" s="212"/>
      <c r="L848" s="207"/>
      <c r="M848" s="213"/>
      <c r="N848" s="214"/>
      <c r="O848" s="214"/>
      <c r="P848" s="214"/>
      <c r="Q848" s="214"/>
      <c r="R848" s="214"/>
      <c r="S848" s="214"/>
      <c r="T848" s="215"/>
      <c r="AT848" s="216" t="s">
        <v>197</v>
      </c>
      <c r="AU848" s="216" t="s">
        <v>199</v>
      </c>
      <c r="AV848" s="13" t="s">
        <v>193</v>
      </c>
      <c r="AW848" s="13" t="s">
        <v>35</v>
      </c>
      <c r="AX848" s="13" t="s">
        <v>80</v>
      </c>
      <c r="AY848" s="216" t="s">
        <v>185</v>
      </c>
    </row>
    <row r="849" spans="2:65" s="1" customFormat="1" ht="22.5" customHeight="1">
      <c r="B849" s="174"/>
      <c r="C849" s="175" t="s">
        <v>1246</v>
      </c>
      <c r="D849" s="175" t="s">
        <v>188</v>
      </c>
      <c r="E849" s="176" t="s">
        <v>1247</v>
      </c>
      <c r="F849" s="177" t="s">
        <v>1248</v>
      </c>
      <c r="G849" s="178" t="s">
        <v>203</v>
      </c>
      <c r="H849" s="179">
        <v>44.52</v>
      </c>
      <c r="I849" s="180"/>
      <c r="J849" s="181">
        <f>ROUND(I849*H849,2)</f>
        <v>0</v>
      </c>
      <c r="K849" s="177" t="s">
        <v>192</v>
      </c>
      <c r="L849" s="41"/>
      <c r="M849" s="182" t="s">
        <v>5</v>
      </c>
      <c r="N849" s="183" t="s">
        <v>43</v>
      </c>
      <c r="O849" s="42"/>
      <c r="P849" s="184">
        <f>O849*H849</f>
        <v>0</v>
      </c>
      <c r="Q849" s="184">
        <v>0</v>
      </c>
      <c r="R849" s="184">
        <f>Q849*H849</f>
        <v>0</v>
      </c>
      <c r="S849" s="184">
        <v>2.2000000000000002</v>
      </c>
      <c r="T849" s="185">
        <f>S849*H849</f>
        <v>97.944000000000017</v>
      </c>
      <c r="AR849" s="24" t="s">
        <v>193</v>
      </c>
      <c r="AT849" s="24" t="s">
        <v>188</v>
      </c>
      <c r="AU849" s="24" t="s">
        <v>199</v>
      </c>
      <c r="AY849" s="24" t="s">
        <v>185</v>
      </c>
      <c r="BE849" s="186">
        <f>IF(N849="základní",J849,0)</f>
        <v>0</v>
      </c>
      <c r="BF849" s="186">
        <f>IF(N849="snížená",J849,0)</f>
        <v>0</v>
      </c>
      <c r="BG849" s="186">
        <f>IF(N849="zákl. přenesená",J849,0)</f>
        <v>0</v>
      </c>
      <c r="BH849" s="186">
        <f>IF(N849="sníž. přenesená",J849,0)</f>
        <v>0</v>
      </c>
      <c r="BI849" s="186">
        <f>IF(N849="nulová",J849,0)</f>
        <v>0</v>
      </c>
      <c r="BJ849" s="24" t="s">
        <v>80</v>
      </c>
      <c r="BK849" s="186">
        <f>ROUND(I849*H849,2)</f>
        <v>0</v>
      </c>
      <c r="BL849" s="24" t="s">
        <v>193</v>
      </c>
      <c r="BM849" s="24" t="s">
        <v>1249</v>
      </c>
    </row>
    <row r="850" spans="2:65" s="12" customFormat="1">
      <c r="B850" s="199"/>
      <c r="D850" s="187" t="s">
        <v>197</v>
      </c>
      <c r="E850" s="200" t="s">
        <v>5</v>
      </c>
      <c r="F850" s="201" t="s">
        <v>839</v>
      </c>
      <c r="H850" s="202" t="s">
        <v>5</v>
      </c>
      <c r="I850" s="203"/>
      <c r="L850" s="199"/>
      <c r="M850" s="204"/>
      <c r="N850" s="205"/>
      <c r="O850" s="205"/>
      <c r="P850" s="205"/>
      <c r="Q850" s="205"/>
      <c r="R850" s="205"/>
      <c r="S850" s="205"/>
      <c r="T850" s="206"/>
      <c r="AT850" s="202" t="s">
        <v>197</v>
      </c>
      <c r="AU850" s="202" t="s">
        <v>199</v>
      </c>
      <c r="AV850" s="12" t="s">
        <v>80</v>
      </c>
      <c r="AW850" s="12" t="s">
        <v>35</v>
      </c>
      <c r="AX850" s="12" t="s">
        <v>72</v>
      </c>
      <c r="AY850" s="202" t="s">
        <v>185</v>
      </c>
    </row>
    <row r="851" spans="2:65" s="11" customFormat="1">
      <c r="B851" s="191"/>
      <c r="D851" s="187" t="s">
        <v>197</v>
      </c>
      <c r="E851" s="192" t="s">
        <v>5</v>
      </c>
      <c r="F851" s="193" t="s">
        <v>1250</v>
      </c>
      <c r="H851" s="194">
        <v>44.52</v>
      </c>
      <c r="I851" s="195"/>
      <c r="L851" s="191"/>
      <c r="M851" s="196"/>
      <c r="N851" s="197"/>
      <c r="O851" s="197"/>
      <c r="P851" s="197"/>
      <c r="Q851" s="197"/>
      <c r="R851" s="197"/>
      <c r="S851" s="197"/>
      <c r="T851" s="198"/>
      <c r="AT851" s="192" t="s">
        <v>197</v>
      </c>
      <c r="AU851" s="192" t="s">
        <v>199</v>
      </c>
      <c r="AV851" s="11" t="s">
        <v>82</v>
      </c>
      <c r="AW851" s="11" t="s">
        <v>35</v>
      </c>
      <c r="AX851" s="11" t="s">
        <v>72</v>
      </c>
      <c r="AY851" s="192" t="s">
        <v>185</v>
      </c>
    </row>
    <row r="852" spans="2:65" s="13" customFormat="1">
      <c r="B852" s="207"/>
      <c r="D852" s="208" t="s">
        <v>197</v>
      </c>
      <c r="E852" s="209" t="s">
        <v>5</v>
      </c>
      <c r="F852" s="210" t="s">
        <v>222</v>
      </c>
      <c r="H852" s="211">
        <v>44.52</v>
      </c>
      <c r="I852" s="212"/>
      <c r="L852" s="207"/>
      <c r="M852" s="213"/>
      <c r="N852" s="214"/>
      <c r="O852" s="214"/>
      <c r="P852" s="214"/>
      <c r="Q852" s="214"/>
      <c r="R852" s="214"/>
      <c r="S852" s="214"/>
      <c r="T852" s="215"/>
      <c r="AT852" s="216" t="s">
        <v>197</v>
      </c>
      <c r="AU852" s="216" t="s">
        <v>199</v>
      </c>
      <c r="AV852" s="13" t="s">
        <v>193</v>
      </c>
      <c r="AW852" s="13" t="s">
        <v>35</v>
      </c>
      <c r="AX852" s="13" t="s">
        <v>80</v>
      </c>
      <c r="AY852" s="216" t="s">
        <v>185</v>
      </c>
    </row>
    <row r="853" spans="2:65" s="1" customFormat="1" ht="31.5" customHeight="1">
      <c r="B853" s="174"/>
      <c r="C853" s="175" t="s">
        <v>1251</v>
      </c>
      <c r="D853" s="175" t="s">
        <v>188</v>
      </c>
      <c r="E853" s="176" t="s">
        <v>1252</v>
      </c>
      <c r="F853" s="177" t="s">
        <v>1253</v>
      </c>
      <c r="G853" s="178" t="s">
        <v>203</v>
      </c>
      <c r="H853" s="179">
        <v>44.52</v>
      </c>
      <c r="I853" s="180"/>
      <c r="J853" s="181">
        <f>ROUND(I853*H853,2)</f>
        <v>0</v>
      </c>
      <c r="K853" s="177" t="s">
        <v>192</v>
      </c>
      <c r="L853" s="41"/>
      <c r="M853" s="182" t="s">
        <v>5</v>
      </c>
      <c r="N853" s="183" t="s">
        <v>43</v>
      </c>
      <c r="O853" s="42"/>
      <c r="P853" s="184">
        <f>O853*H853</f>
        <v>0</v>
      </c>
      <c r="Q853" s="184">
        <v>0</v>
      </c>
      <c r="R853" s="184">
        <f>Q853*H853</f>
        <v>0</v>
      </c>
      <c r="S853" s="184">
        <v>4.3999999999999997E-2</v>
      </c>
      <c r="T853" s="185">
        <f>S853*H853</f>
        <v>1.95888</v>
      </c>
      <c r="AR853" s="24" t="s">
        <v>193</v>
      </c>
      <c r="AT853" s="24" t="s">
        <v>188</v>
      </c>
      <c r="AU853" s="24" t="s">
        <v>199</v>
      </c>
      <c r="AY853" s="24" t="s">
        <v>185</v>
      </c>
      <c r="BE853" s="186">
        <f>IF(N853="základní",J853,0)</f>
        <v>0</v>
      </c>
      <c r="BF853" s="186">
        <f>IF(N853="snížená",J853,0)</f>
        <v>0</v>
      </c>
      <c r="BG853" s="186">
        <f>IF(N853="zákl. přenesená",J853,0)</f>
        <v>0</v>
      </c>
      <c r="BH853" s="186">
        <f>IF(N853="sníž. přenesená",J853,0)</f>
        <v>0</v>
      </c>
      <c r="BI853" s="186">
        <f>IF(N853="nulová",J853,0)</f>
        <v>0</v>
      </c>
      <c r="BJ853" s="24" t="s">
        <v>80</v>
      </c>
      <c r="BK853" s="186">
        <f>ROUND(I853*H853,2)</f>
        <v>0</v>
      </c>
      <c r="BL853" s="24" t="s">
        <v>193</v>
      </c>
      <c r="BM853" s="24" t="s">
        <v>1254</v>
      </c>
    </row>
    <row r="854" spans="2:65" s="1" customFormat="1" ht="31.5" customHeight="1">
      <c r="B854" s="174"/>
      <c r="C854" s="175" t="s">
        <v>1255</v>
      </c>
      <c r="D854" s="175" t="s">
        <v>188</v>
      </c>
      <c r="E854" s="176" t="s">
        <v>1256</v>
      </c>
      <c r="F854" s="177" t="s">
        <v>1257</v>
      </c>
      <c r="G854" s="178" t="s">
        <v>232</v>
      </c>
      <c r="H854" s="179">
        <v>183.797</v>
      </c>
      <c r="I854" s="180"/>
      <c r="J854" s="181">
        <f>ROUND(I854*H854,2)</f>
        <v>0</v>
      </c>
      <c r="K854" s="177" t="s">
        <v>192</v>
      </c>
      <c r="L854" s="41"/>
      <c r="M854" s="182" t="s">
        <v>5</v>
      </c>
      <c r="N854" s="183" t="s">
        <v>43</v>
      </c>
      <c r="O854" s="42"/>
      <c r="P854" s="184">
        <f>O854*H854</f>
        <v>0</v>
      </c>
      <c r="Q854" s="184">
        <v>0</v>
      </c>
      <c r="R854" s="184">
        <f>Q854*H854</f>
        <v>0</v>
      </c>
      <c r="S854" s="184">
        <v>3.5000000000000003E-2</v>
      </c>
      <c r="T854" s="185">
        <f>S854*H854</f>
        <v>6.4328950000000003</v>
      </c>
      <c r="AR854" s="24" t="s">
        <v>193</v>
      </c>
      <c r="AT854" s="24" t="s">
        <v>188</v>
      </c>
      <c r="AU854" s="24" t="s">
        <v>199</v>
      </c>
      <c r="AY854" s="24" t="s">
        <v>185</v>
      </c>
      <c r="BE854" s="186">
        <f>IF(N854="základní",J854,0)</f>
        <v>0</v>
      </c>
      <c r="BF854" s="186">
        <f>IF(N854="snížená",J854,0)</f>
        <v>0</v>
      </c>
      <c r="BG854" s="186">
        <f>IF(N854="zákl. přenesená",J854,0)</f>
        <v>0</v>
      </c>
      <c r="BH854" s="186">
        <f>IF(N854="sníž. přenesená",J854,0)</f>
        <v>0</v>
      </c>
      <c r="BI854" s="186">
        <f>IF(N854="nulová",J854,0)</f>
        <v>0</v>
      </c>
      <c r="BJ854" s="24" t="s">
        <v>80</v>
      </c>
      <c r="BK854" s="186">
        <f>ROUND(I854*H854,2)</f>
        <v>0</v>
      </c>
      <c r="BL854" s="24" t="s">
        <v>193</v>
      </c>
      <c r="BM854" s="24" t="s">
        <v>1258</v>
      </c>
    </row>
    <row r="855" spans="2:65" s="1" customFormat="1" ht="27">
      <c r="B855" s="41"/>
      <c r="D855" s="187" t="s">
        <v>195</v>
      </c>
      <c r="F855" s="188" t="s">
        <v>1259</v>
      </c>
      <c r="I855" s="189"/>
      <c r="L855" s="41"/>
      <c r="M855" s="190"/>
      <c r="N855" s="42"/>
      <c r="O855" s="42"/>
      <c r="P855" s="42"/>
      <c r="Q855" s="42"/>
      <c r="R855" s="42"/>
      <c r="S855" s="42"/>
      <c r="T855" s="70"/>
      <c r="AT855" s="24" t="s">
        <v>195</v>
      </c>
      <c r="AU855" s="24" t="s">
        <v>199</v>
      </c>
    </row>
    <row r="856" spans="2:65" s="12" customFormat="1">
      <c r="B856" s="199"/>
      <c r="D856" s="187" t="s">
        <v>197</v>
      </c>
      <c r="E856" s="200" t="s">
        <v>5</v>
      </c>
      <c r="F856" s="201" t="s">
        <v>1260</v>
      </c>
      <c r="H856" s="202" t="s">
        <v>5</v>
      </c>
      <c r="I856" s="203"/>
      <c r="L856" s="199"/>
      <c r="M856" s="204"/>
      <c r="N856" s="205"/>
      <c r="O856" s="205"/>
      <c r="P856" s="205"/>
      <c r="Q856" s="205"/>
      <c r="R856" s="205"/>
      <c r="S856" s="205"/>
      <c r="T856" s="206"/>
      <c r="AT856" s="202" t="s">
        <v>197</v>
      </c>
      <c r="AU856" s="202" t="s">
        <v>199</v>
      </c>
      <c r="AV856" s="12" t="s">
        <v>80</v>
      </c>
      <c r="AW856" s="12" t="s">
        <v>35</v>
      </c>
      <c r="AX856" s="12" t="s">
        <v>72</v>
      </c>
      <c r="AY856" s="202" t="s">
        <v>185</v>
      </c>
    </row>
    <row r="857" spans="2:65" s="11" customFormat="1">
      <c r="B857" s="191"/>
      <c r="D857" s="187" t="s">
        <v>197</v>
      </c>
      <c r="E857" s="192" t="s">
        <v>5</v>
      </c>
      <c r="F857" s="193" t="s">
        <v>1261</v>
      </c>
      <c r="H857" s="194">
        <v>18.559999999999999</v>
      </c>
      <c r="I857" s="195"/>
      <c r="L857" s="191"/>
      <c r="M857" s="196"/>
      <c r="N857" s="197"/>
      <c r="O857" s="197"/>
      <c r="P857" s="197"/>
      <c r="Q857" s="197"/>
      <c r="R857" s="197"/>
      <c r="S857" s="197"/>
      <c r="T857" s="198"/>
      <c r="AT857" s="192" t="s">
        <v>197</v>
      </c>
      <c r="AU857" s="192" t="s">
        <v>199</v>
      </c>
      <c r="AV857" s="11" t="s">
        <v>82</v>
      </c>
      <c r="AW857" s="11" t="s">
        <v>35</v>
      </c>
      <c r="AX857" s="11" t="s">
        <v>72</v>
      </c>
      <c r="AY857" s="192" t="s">
        <v>185</v>
      </c>
    </row>
    <row r="858" spans="2:65" s="12" customFormat="1">
      <c r="B858" s="199"/>
      <c r="D858" s="187" t="s">
        <v>197</v>
      </c>
      <c r="E858" s="200" t="s">
        <v>5</v>
      </c>
      <c r="F858" s="201" t="s">
        <v>1213</v>
      </c>
      <c r="H858" s="202" t="s">
        <v>5</v>
      </c>
      <c r="I858" s="203"/>
      <c r="L858" s="199"/>
      <c r="M858" s="204"/>
      <c r="N858" s="205"/>
      <c r="O858" s="205"/>
      <c r="P858" s="205"/>
      <c r="Q858" s="205"/>
      <c r="R858" s="205"/>
      <c r="S858" s="205"/>
      <c r="T858" s="206"/>
      <c r="AT858" s="202" t="s">
        <v>197</v>
      </c>
      <c r="AU858" s="202" t="s">
        <v>199</v>
      </c>
      <c r="AV858" s="12" t="s">
        <v>80</v>
      </c>
      <c r="AW858" s="12" t="s">
        <v>35</v>
      </c>
      <c r="AX858" s="12" t="s">
        <v>72</v>
      </c>
      <c r="AY858" s="202" t="s">
        <v>185</v>
      </c>
    </row>
    <row r="859" spans="2:65" s="11" customFormat="1">
      <c r="B859" s="191"/>
      <c r="D859" s="187" t="s">
        <v>197</v>
      </c>
      <c r="E859" s="192" t="s">
        <v>5</v>
      </c>
      <c r="F859" s="193" t="s">
        <v>1262</v>
      </c>
      <c r="H859" s="194">
        <v>2.2519999999999998</v>
      </c>
      <c r="I859" s="195"/>
      <c r="L859" s="191"/>
      <c r="M859" s="196"/>
      <c r="N859" s="197"/>
      <c r="O859" s="197"/>
      <c r="P859" s="197"/>
      <c r="Q859" s="197"/>
      <c r="R859" s="197"/>
      <c r="S859" s="197"/>
      <c r="T859" s="198"/>
      <c r="AT859" s="192" t="s">
        <v>197</v>
      </c>
      <c r="AU859" s="192" t="s">
        <v>199</v>
      </c>
      <c r="AV859" s="11" t="s">
        <v>82</v>
      </c>
      <c r="AW859" s="11" t="s">
        <v>35</v>
      </c>
      <c r="AX859" s="11" t="s">
        <v>72</v>
      </c>
      <c r="AY859" s="192" t="s">
        <v>185</v>
      </c>
    </row>
    <row r="860" spans="2:65" s="12" customFormat="1">
      <c r="B860" s="199"/>
      <c r="D860" s="187" t="s">
        <v>197</v>
      </c>
      <c r="E860" s="200" t="s">
        <v>5</v>
      </c>
      <c r="F860" s="201" t="s">
        <v>994</v>
      </c>
      <c r="H860" s="202" t="s">
        <v>5</v>
      </c>
      <c r="I860" s="203"/>
      <c r="L860" s="199"/>
      <c r="M860" s="204"/>
      <c r="N860" s="205"/>
      <c r="O860" s="205"/>
      <c r="P860" s="205"/>
      <c r="Q860" s="205"/>
      <c r="R860" s="205"/>
      <c r="S860" s="205"/>
      <c r="T860" s="206"/>
      <c r="AT860" s="202" t="s">
        <v>197</v>
      </c>
      <c r="AU860" s="202" t="s">
        <v>199</v>
      </c>
      <c r="AV860" s="12" t="s">
        <v>80</v>
      </c>
      <c r="AW860" s="12" t="s">
        <v>35</v>
      </c>
      <c r="AX860" s="12" t="s">
        <v>72</v>
      </c>
      <c r="AY860" s="202" t="s">
        <v>185</v>
      </c>
    </row>
    <row r="861" spans="2:65" s="11" customFormat="1">
      <c r="B861" s="191"/>
      <c r="D861" s="187" t="s">
        <v>197</v>
      </c>
      <c r="E861" s="192" t="s">
        <v>5</v>
      </c>
      <c r="F861" s="193" t="s">
        <v>1263</v>
      </c>
      <c r="H861" s="194">
        <v>7.2450000000000001</v>
      </c>
      <c r="I861" s="195"/>
      <c r="L861" s="191"/>
      <c r="M861" s="196"/>
      <c r="N861" s="197"/>
      <c r="O861" s="197"/>
      <c r="P861" s="197"/>
      <c r="Q861" s="197"/>
      <c r="R861" s="197"/>
      <c r="S861" s="197"/>
      <c r="T861" s="198"/>
      <c r="AT861" s="192" t="s">
        <v>197</v>
      </c>
      <c r="AU861" s="192" t="s">
        <v>199</v>
      </c>
      <c r="AV861" s="11" t="s">
        <v>82</v>
      </c>
      <c r="AW861" s="11" t="s">
        <v>35</v>
      </c>
      <c r="AX861" s="11" t="s">
        <v>72</v>
      </c>
      <c r="AY861" s="192" t="s">
        <v>185</v>
      </c>
    </row>
    <row r="862" spans="2:65" s="12" customFormat="1">
      <c r="B862" s="199"/>
      <c r="D862" s="187" t="s">
        <v>197</v>
      </c>
      <c r="E862" s="200" t="s">
        <v>5</v>
      </c>
      <c r="F862" s="201" t="s">
        <v>954</v>
      </c>
      <c r="H862" s="202" t="s">
        <v>5</v>
      </c>
      <c r="I862" s="203"/>
      <c r="L862" s="199"/>
      <c r="M862" s="204"/>
      <c r="N862" s="205"/>
      <c r="O862" s="205"/>
      <c r="P862" s="205"/>
      <c r="Q862" s="205"/>
      <c r="R862" s="205"/>
      <c r="S862" s="205"/>
      <c r="T862" s="206"/>
      <c r="AT862" s="202" t="s">
        <v>197</v>
      </c>
      <c r="AU862" s="202" t="s">
        <v>199</v>
      </c>
      <c r="AV862" s="12" t="s">
        <v>80</v>
      </c>
      <c r="AW862" s="12" t="s">
        <v>35</v>
      </c>
      <c r="AX862" s="12" t="s">
        <v>72</v>
      </c>
      <c r="AY862" s="202" t="s">
        <v>185</v>
      </c>
    </row>
    <row r="863" spans="2:65" s="11" customFormat="1">
      <c r="B863" s="191"/>
      <c r="D863" s="187" t="s">
        <v>197</v>
      </c>
      <c r="E863" s="192" t="s">
        <v>5</v>
      </c>
      <c r="F863" s="193" t="s">
        <v>1264</v>
      </c>
      <c r="H863" s="194">
        <v>4.5599999999999996</v>
      </c>
      <c r="I863" s="195"/>
      <c r="L863" s="191"/>
      <c r="M863" s="196"/>
      <c r="N863" s="197"/>
      <c r="O863" s="197"/>
      <c r="P863" s="197"/>
      <c r="Q863" s="197"/>
      <c r="R863" s="197"/>
      <c r="S863" s="197"/>
      <c r="T863" s="198"/>
      <c r="AT863" s="192" t="s">
        <v>197</v>
      </c>
      <c r="AU863" s="192" t="s">
        <v>199</v>
      </c>
      <c r="AV863" s="11" t="s">
        <v>82</v>
      </c>
      <c r="AW863" s="11" t="s">
        <v>35</v>
      </c>
      <c r="AX863" s="11" t="s">
        <v>72</v>
      </c>
      <c r="AY863" s="192" t="s">
        <v>185</v>
      </c>
    </row>
    <row r="864" spans="2:65" s="12" customFormat="1">
      <c r="B864" s="199"/>
      <c r="D864" s="187" t="s">
        <v>197</v>
      </c>
      <c r="E864" s="200" t="s">
        <v>5</v>
      </c>
      <c r="F864" s="201" t="s">
        <v>1265</v>
      </c>
      <c r="H864" s="202" t="s">
        <v>5</v>
      </c>
      <c r="I864" s="203"/>
      <c r="L864" s="199"/>
      <c r="M864" s="204"/>
      <c r="N864" s="205"/>
      <c r="O864" s="205"/>
      <c r="P864" s="205"/>
      <c r="Q864" s="205"/>
      <c r="R864" s="205"/>
      <c r="S864" s="205"/>
      <c r="T864" s="206"/>
      <c r="AT864" s="202" t="s">
        <v>197</v>
      </c>
      <c r="AU864" s="202" t="s">
        <v>199</v>
      </c>
      <c r="AV864" s="12" t="s">
        <v>80</v>
      </c>
      <c r="AW864" s="12" t="s">
        <v>35</v>
      </c>
      <c r="AX864" s="12" t="s">
        <v>72</v>
      </c>
      <c r="AY864" s="202" t="s">
        <v>185</v>
      </c>
    </row>
    <row r="865" spans="2:65" s="11" customFormat="1">
      <c r="B865" s="191"/>
      <c r="D865" s="187" t="s">
        <v>197</v>
      </c>
      <c r="E865" s="192" t="s">
        <v>5</v>
      </c>
      <c r="F865" s="193" t="s">
        <v>1266</v>
      </c>
      <c r="H865" s="194">
        <v>3.95</v>
      </c>
      <c r="I865" s="195"/>
      <c r="L865" s="191"/>
      <c r="M865" s="196"/>
      <c r="N865" s="197"/>
      <c r="O865" s="197"/>
      <c r="P865" s="197"/>
      <c r="Q865" s="197"/>
      <c r="R865" s="197"/>
      <c r="S865" s="197"/>
      <c r="T865" s="198"/>
      <c r="AT865" s="192" t="s">
        <v>197</v>
      </c>
      <c r="AU865" s="192" t="s">
        <v>199</v>
      </c>
      <c r="AV865" s="11" t="s">
        <v>82</v>
      </c>
      <c r="AW865" s="11" t="s">
        <v>35</v>
      </c>
      <c r="AX865" s="11" t="s">
        <v>72</v>
      </c>
      <c r="AY865" s="192" t="s">
        <v>185</v>
      </c>
    </row>
    <row r="866" spans="2:65" s="12" customFormat="1">
      <c r="B866" s="199"/>
      <c r="D866" s="187" t="s">
        <v>197</v>
      </c>
      <c r="E866" s="200" t="s">
        <v>5</v>
      </c>
      <c r="F866" s="201" t="s">
        <v>942</v>
      </c>
      <c r="H866" s="202" t="s">
        <v>5</v>
      </c>
      <c r="I866" s="203"/>
      <c r="L866" s="199"/>
      <c r="M866" s="204"/>
      <c r="N866" s="205"/>
      <c r="O866" s="205"/>
      <c r="P866" s="205"/>
      <c r="Q866" s="205"/>
      <c r="R866" s="205"/>
      <c r="S866" s="205"/>
      <c r="T866" s="206"/>
      <c r="AT866" s="202" t="s">
        <v>197</v>
      </c>
      <c r="AU866" s="202" t="s">
        <v>199</v>
      </c>
      <c r="AV866" s="12" t="s">
        <v>80</v>
      </c>
      <c r="AW866" s="12" t="s">
        <v>35</v>
      </c>
      <c r="AX866" s="12" t="s">
        <v>72</v>
      </c>
      <c r="AY866" s="202" t="s">
        <v>185</v>
      </c>
    </row>
    <row r="867" spans="2:65" s="11" customFormat="1">
      <c r="B867" s="191"/>
      <c r="D867" s="187" t="s">
        <v>197</v>
      </c>
      <c r="E867" s="192" t="s">
        <v>5</v>
      </c>
      <c r="F867" s="193" t="s">
        <v>1267</v>
      </c>
      <c r="H867" s="194">
        <v>60.08</v>
      </c>
      <c r="I867" s="195"/>
      <c r="L867" s="191"/>
      <c r="M867" s="196"/>
      <c r="N867" s="197"/>
      <c r="O867" s="197"/>
      <c r="P867" s="197"/>
      <c r="Q867" s="197"/>
      <c r="R867" s="197"/>
      <c r="S867" s="197"/>
      <c r="T867" s="198"/>
      <c r="AT867" s="192" t="s">
        <v>197</v>
      </c>
      <c r="AU867" s="192" t="s">
        <v>199</v>
      </c>
      <c r="AV867" s="11" t="s">
        <v>82</v>
      </c>
      <c r="AW867" s="11" t="s">
        <v>35</v>
      </c>
      <c r="AX867" s="11" t="s">
        <v>72</v>
      </c>
      <c r="AY867" s="192" t="s">
        <v>185</v>
      </c>
    </row>
    <row r="868" spans="2:65" s="12" customFormat="1">
      <c r="B868" s="199"/>
      <c r="D868" s="187" t="s">
        <v>197</v>
      </c>
      <c r="E868" s="200" t="s">
        <v>5</v>
      </c>
      <c r="F868" s="201" t="s">
        <v>215</v>
      </c>
      <c r="H868" s="202" t="s">
        <v>5</v>
      </c>
      <c r="I868" s="203"/>
      <c r="L868" s="199"/>
      <c r="M868" s="204"/>
      <c r="N868" s="205"/>
      <c r="O868" s="205"/>
      <c r="P868" s="205"/>
      <c r="Q868" s="205"/>
      <c r="R868" s="205"/>
      <c r="S868" s="205"/>
      <c r="T868" s="206"/>
      <c r="AT868" s="202" t="s">
        <v>197</v>
      </c>
      <c r="AU868" s="202" t="s">
        <v>199</v>
      </c>
      <c r="AV868" s="12" t="s">
        <v>80</v>
      </c>
      <c r="AW868" s="12" t="s">
        <v>35</v>
      </c>
      <c r="AX868" s="12" t="s">
        <v>72</v>
      </c>
      <c r="AY868" s="202" t="s">
        <v>185</v>
      </c>
    </row>
    <row r="869" spans="2:65" s="11" customFormat="1">
      <c r="B869" s="191"/>
      <c r="D869" s="187" t="s">
        <v>197</v>
      </c>
      <c r="E869" s="192" t="s">
        <v>5</v>
      </c>
      <c r="F869" s="193" t="s">
        <v>991</v>
      </c>
      <c r="H869" s="194">
        <v>2.88</v>
      </c>
      <c r="I869" s="195"/>
      <c r="L869" s="191"/>
      <c r="M869" s="196"/>
      <c r="N869" s="197"/>
      <c r="O869" s="197"/>
      <c r="P869" s="197"/>
      <c r="Q869" s="197"/>
      <c r="R869" s="197"/>
      <c r="S869" s="197"/>
      <c r="T869" s="198"/>
      <c r="AT869" s="192" t="s">
        <v>197</v>
      </c>
      <c r="AU869" s="192" t="s">
        <v>199</v>
      </c>
      <c r="AV869" s="11" t="s">
        <v>82</v>
      </c>
      <c r="AW869" s="11" t="s">
        <v>35</v>
      </c>
      <c r="AX869" s="11" t="s">
        <v>72</v>
      </c>
      <c r="AY869" s="192" t="s">
        <v>185</v>
      </c>
    </row>
    <row r="870" spans="2:65" s="12" customFormat="1">
      <c r="B870" s="199"/>
      <c r="D870" s="187" t="s">
        <v>197</v>
      </c>
      <c r="E870" s="200" t="s">
        <v>5</v>
      </c>
      <c r="F870" s="201" t="s">
        <v>217</v>
      </c>
      <c r="H870" s="202" t="s">
        <v>5</v>
      </c>
      <c r="I870" s="203"/>
      <c r="L870" s="199"/>
      <c r="M870" s="204"/>
      <c r="N870" s="205"/>
      <c r="O870" s="205"/>
      <c r="P870" s="205"/>
      <c r="Q870" s="205"/>
      <c r="R870" s="205"/>
      <c r="S870" s="205"/>
      <c r="T870" s="206"/>
      <c r="AT870" s="202" t="s">
        <v>197</v>
      </c>
      <c r="AU870" s="202" t="s">
        <v>199</v>
      </c>
      <c r="AV870" s="12" t="s">
        <v>80</v>
      </c>
      <c r="AW870" s="12" t="s">
        <v>35</v>
      </c>
      <c r="AX870" s="12" t="s">
        <v>72</v>
      </c>
      <c r="AY870" s="202" t="s">
        <v>185</v>
      </c>
    </row>
    <row r="871" spans="2:65" s="11" customFormat="1">
      <c r="B871" s="191"/>
      <c r="D871" s="187" t="s">
        <v>197</v>
      </c>
      <c r="E871" s="192" t="s">
        <v>5</v>
      </c>
      <c r="F871" s="193" t="s">
        <v>1268</v>
      </c>
      <c r="H871" s="194">
        <v>37.340000000000003</v>
      </c>
      <c r="I871" s="195"/>
      <c r="L871" s="191"/>
      <c r="M871" s="196"/>
      <c r="N871" s="197"/>
      <c r="O871" s="197"/>
      <c r="P871" s="197"/>
      <c r="Q871" s="197"/>
      <c r="R871" s="197"/>
      <c r="S871" s="197"/>
      <c r="T871" s="198"/>
      <c r="AT871" s="192" t="s">
        <v>197</v>
      </c>
      <c r="AU871" s="192" t="s">
        <v>199</v>
      </c>
      <c r="AV871" s="11" t="s">
        <v>82</v>
      </c>
      <c r="AW871" s="11" t="s">
        <v>35</v>
      </c>
      <c r="AX871" s="11" t="s">
        <v>72</v>
      </c>
      <c r="AY871" s="192" t="s">
        <v>185</v>
      </c>
    </row>
    <row r="872" spans="2:65" s="12" customFormat="1">
      <c r="B872" s="199"/>
      <c r="D872" s="187" t="s">
        <v>197</v>
      </c>
      <c r="E872" s="200" t="s">
        <v>5</v>
      </c>
      <c r="F872" s="201" t="s">
        <v>943</v>
      </c>
      <c r="H872" s="202" t="s">
        <v>5</v>
      </c>
      <c r="I872" s="203"/>
      <c r="L872" s="199"/>
      <c r="M872" s="204"/>
      <c r="N872" s="205"/>
      <c r="O872" s="205"/>
      <c r="P872" s="205"/>
      <c r="Q872" s="205"/>
      <c r="R872" s="205"/>
      <c r="S872" s="205"/>
      <c r="T872" s="206"/>
      <c r="AT872" s="202" t="s">
        <v>197</v>
      </c>
      <c r="AU872" s="202" t="s">
        <v>199</v>
      </c>
      <c r="AV872" s="12" t="s">
        <v>80</v>
      </c>
      <c r="AW872" s="12" t="s">
        <v>35</v>
      </c>
      <c r="AX872" s="12" t="s">
        <v>72</v>
      </c>
      <c r="AY872" s="202" t="s">
        <v>185</v>
      </c>
    </row>
    <row r="873" spans="2:65" s="11" customFormat="1">
      <c r="B873" s="191"/>
      <c r="D873" s="187" t="s">
        <v>197</v>
      </c>
      <c r="E873" s="192" t="s">
        <v>5</v>
      </c>
      <c r="F873" s="193" t="s">
        <v>1269</v>
      </c>
      <c r="H873" s="194">
        <v>46.93</v>
      </c>
      <c r="I873" s="195"/>
      <c r="L873" s="191"/>
      <c r="M873" s="196"/>
      <c r="N873" s="197"/>
      <c r="O873" s="197"/>
      <c r="P873" s="197"/>
      <c r="Q873" s="197"/>
      <c r="R873" s="197"/>
      <c r="S873" s="197"/>
      <c r="T873" s="198"/>
      <c r="AT873" s="192" t="s">
        <v>197</v>
      </c>
      <c r="AU873" s="192" t="s">
        <v>199</v>
      </c>
      <c r="AV873" s="11" t="s">
        <v>82</v>
      </c>
      <c r="AW873" s="11" t="s">
        <v>35</v>
      </c>
      <c r="AX873" s="11" t="s">
        <v>72</v>
      </c>
      <c r="AY873" s="192" t="s">
        <v>185</v>
      </c>
    </row>
    <row r="874" spans="2:65" s="13" customFormat="1">
      <c r="B874" s="207"/>
      <c r="D874" s="208" t="s">
        <v>197</v>
      </c>
      <c r="E874" s="209" t="s">
        <v>5</v>
      </c>
      <c r="F874" s="210" t="s">
        <v>222</v>
      </c>
      <c r="H874" s="211">
        <v>183.797</v>
      </c>
      <c r="I874" s="212"/>
      <c r="L874" s="207"/>
      <c r="M874" s="213"/>
      <c r="N874" s="214"/>
      <c r="O874" s="214"/>
      <c r="P874" s="214"/>
      <c r="Q874" s="214"/>
      <c r="R874" s="214"/>
      <c r="S874" s="214"/>
      <c r="T874" s="215"/>
      <c r="AT874" s="216" t="s">
        <v>197</v>
      </c>
      <c r="AU874" s="216" t="s">
        <v>199</v>
      </c>
      <c r="AV874" s="13" t="s">
        <v>193</v>
      </c>
      <c r="AW874" s="13" t="s">
        <v>35</v>
      </c>
      <c r="AX874" s="13" t="s">
        <v>80</v>
      </c>
      <c r="AY874" s="216" t="s">
        <v>185</v>
      </c>
    </row>
    <row r="875" spans="2:65" s="1" customFormat="1" ht="22.5" customHeight="1">
      <c r="B875" s="174"/>
      <c r="C875" s="175" t="s">
        <v>1270</v>
      </c>
      <c r="D875" s="175" t="s">
        <v>188</v>
      </c>
      <c r="E875" s="176" t="s">
        <v>1271</v>
      </c>
      <c r="F875" s="177" t="s">
        <v>1272</v>
      </c>
      <c r="G875" s="178" t="s">
        <v>376</v>
      </c>
      <c r="H875" s="179">
        <v>29.4</v>
      </c>
      <c r="I875" s="180"/>
      <c r="J875" s="181">
        <f>ROUND(I875*H875,2)</f>
        <v>0</v>
      </c>
      <c r="K875" s="177" t="s">
        <v>192</v>
      </c>
      <c r="L875" s="41"/>
      <c r="M875" s="182" t="s">
        <v>5</v>
      </c>
      <c r="N875" s="183" t="s">
        <v>43</v>
      </c>
      <c r="O875" s="42"/>
      <c r="P875" s="184">
        <f>O875*H875</f>
        <v>0</v>
      </c>
      <c r="Q875" s="184">
        <v>0</v>
      </c>
      <c r="R875" s="184">
        <f>Q875*H875</f>
        <v>0</v>
      </c>
      <c r="S875" s="184">
        <v>8.9999999999999993E-3</v>
      </c>
      <c r="T875" s="185">
        <f>S875*H875</f>
        <v>0.26459999999999995</v>
      </c>
      <c r="AR875" s="24" t="s">
        <v>193</v>
      </c>
      <c r="AT875" s="24" t="s">
        <v>188</v>
      </c>
      <c r="AU875" s="24" t="s">
        <v>199</v>
      </c>
      <c r="AY875" s="24" t="s">
        <v>185</v>
      </c>
      <c r="BE875" s="186">
        <f>IF(N875="základní",J875,0)</f>
        <v>0</v>
      </c>
      <c r="BF875" s="186">
        <f>IF(N875="snížená",J875,0)</f>
        <v>0</v>
      </c>
      <c r="BG875" s="186">
        <f>IF(N875="zákl. přenesená",J875,0)</f>
        <v>0</v>
      </c>
      <c r="BH875" s="186">
        <f>IF(N875="sníž. přenesená",J875,0)</f>
        <v>0</v>
      </c>
      <c r="BI875" s="186">
        <f>IF(N875="nulová",J875,0)</f>
        <v>0</v>
      </c>
      <c r="BJ875" s="24" t="s">
        <v>80</v>
      </c>
      <c r="BK875" s="186">
        <f>ROUND(I875*H875,2)</f>
        <v>0</v>
      </c>
      <c r="BL875" s="24" t="s">
        <v>193</v>
      </c>
      <c r="BM875" s="24" t="s">
        <v>1273</v>
      </c>
    </row>
    <row r="876" spans="2:65" s="12" customFormat="1">
      <c r="B876" s="199"/>
      <c r="D876" s="187" t="s">
        <v>197</v>
      </c>
      <c r="E876" s="200" t="s">
        <v>5</v>
      </c>
      <c r="F876" s="201" t="s">
        <v>1213</v>
      </c>
      <c r="H876" s="202" t="s">
        <v>5</v>
      </c>
      <c r="I876" s="203"/>
      <c r="L876" s="199"/>
      <c r="M876" s="204"/>
      <c r="N876" s="205"/>
      <c r="O876" s="205"/>
      <c r="P876" s="205"/>
      <c r="Q876" s="205"/>
      <c r="R876" s="205"/>
      <c r="S876" s="205"/>
      <c r="T876" s="206"/>
      <c r="AT876" s="202" t="s">
        <v>197</v>
      </c>
      <c r="AU876" s="202" t="s">
        <v>199</v>
      </c>
      <c r="AV876" s="12" t="s">
        <v>80</v>
      </c>
      <c r="AW876" s="12" t="s">
        <v>35</v>
      </c>
      <c r="AX876" s="12" t="s">
        <v>72</v>
      </c>
      <c r="AY876" s="202" t="s">
        <v>185</v>
      </c>
    </row>
    <row r="877" spans="2:65" s="11" customFormat="1">
      <c r="B877" s="191"/>
      <c r="D877" s="187" t="s">
        <v>197</v>
      </c>
      <c r="E877" s="192" t="s">
        <v>5</v>
      </c>
      <c r="F877" s="193" t="s">
        <v>1274</v>
      </c>
      <c r="H877" s="194">
        <v>0.94499999999999995</v>
      </c>
      <c r="I877" s="195"/>
      <c r="L877" s="191"/>
      <c r="M877" s="196"/>
      <c r="N877" s="197"/>
      <c r="O877" s="197"/>
      <c r="P877" s="197"/>
      <c r="Q877" s="197"/>
      <c r="R877" s="197"/>
      <c r="S877" s="197"/>
      <c r="T877" s="198"/>
      <c r="AT877" s="192" t="s">
        <v>197</v>
      </c>
      <c r="AU877" s="192" t="s">
        <v>199</v>
      </c>
      <c r="AV877" s="11" t="s">
        <v>82</v>
      </c>
      <c r="AW877" s="11" t="s">
        <v>35</v>
      </c>
      <c r="AX877" s="11" t="s">
        <v>72</v>
      </c>
      <c r="AY877" s="192" t="s">
        <v>185</v>
      </c>
    </row>
    <row r="878" spans="2:65" s="12" customFormat="1">
      <c r="B878" s="199"/>
      <c r="D878" s="187" t="s">
        <v>197</v>
      </c>
      <c r="E878" s="200" t="s">
        <v>5</v>
      </c>
      <c r="F878" s="201" t="s">
        <v>994</v>
      </c>
      <c r="H878" s="202" t="s">
        <v>5</v>
      </c>
      <c r="I878" s="203"/>
      <c r="L878" s="199"/>
      <c r="M878" s="204"/>
      <c r="N878" s="205"/>
      <c r="O878" s="205"/>
      <c r="P878" s="205"/>
      <c r="Q878" s="205"/>
      <c r="R878" s="205"/>
      <c r="S878" s="205"/>
      <c r="T878" s="206"/>
      <c r="AT878" s="202" t="s">
        <v>197</v>
      </c>
      <c r="AU878" s="202" t="s">
        <v>199</v>
      </c>
      <c r="AV878" s="12" t="s">
        <v>80</v>
      </c>
      <c r="AW878" s="12" t="s">
        <v>35</v>
      </c>
      <c r="AX878" s="12" t="s">
        <v>72</v>
      </c>
      <c r="AY878" s="202" t="s">
        <v>185</v>
      </c>
    </row>
    <row r="879" spans="2:65" s="11" customFormat="1">
      <c r="B879" s="191"/>
      <c r="D879" s="187" t="s">
        <v>197</v>
      </c>
      <c r="E879" s="192" t="s">
        <v>5</v>
      </c>
      <c r="F879" s="193" t="s">
        <v>1275</v>
      </c>
      <c r="H879" s="194">
        <v>10.185</v>
      </c>
      <c r="I879" s="195"/>
      <c r="L879" s="191"/>
      <c r="M879" s="196"/>
      <c r="N879" s="197"/>
      <c r="O879" s="197"/>
      <c r="P879" s="197"/>
      <c r="Q879" s="197"/>
      <c r="R879" s="197"/>
      <c r="S879" s="197"/>
      <c r="T879" s="198"/>
      <c r="AT879" s="192" t="s">
        <v>197</v>
      </c>
      <c r="AU879" s="192" t="s">
        <v>199</v>
      </c>
      <c r="AV879" s="11" t="s">
        <v>82</v>
      </c>
      <c r="AW879" s="11" t="s">
        <v>35</v>
      </c>
      <c r="AX879" s="11" t="s">
        <v>72</v>
      </c>
      <c r="AY879" s="192" t="s">
        <v>185</v>
      </c>
    </row>
    <row r="880" spans="2:65" s="12" customFormat="1">
      <c r="B880" s="199"/>
      <c r="D880" s="187" t="s">
        <v>197</v>
      </c>
      <c r="E880" s="200" t="s">
        <v>5</v>
      </c>
      <c r="F880" s="201" t="s">
        <v>1265</v>
      </c>
      <c r="H880" s="202" t="s">
        <v>5</v>
      </c>
      <c r="I880" s="203"/>
      <c r="L880" s="199"/>
      <c r="M880" s="204"/>
      <c r="N880" s="205"/>
      <c r="O880" s="205"/>
      <c r="P880" s="205"/>
      <c r="Q880" s="205"/>
      <c r="R880" s="205"/>
      <c r="S880" s="205"/>
      <c r="T880" s="206"/>
      <c r="AT880" s="202" t="s">
        <v>197</v>
      </c>
      <c r="AU880" s="202" t="s">
        <v>199</v>
      </c>
      <c r="AV880" s="12" t="s">
        <v>80</v>
      </c>
      <c r="AW880" s="12" t="s">
        <v>35</v>
      </c>
      <c r="AX880" s="12" t="s">
        <v>72</v>
      </c>
      <c r="AY880" s="202" t="s">
        <v>185</v>
      </c>
    </row>
    <row r="881" spans="2:65" s="11" customFormat="1">
      <c r="B881" s="191"/>
      <c r="D881" s="187" t="s">
        <v>197</v>
      </c>
      <c r="E881" s="192" t="s">
        <v>5</v>
      </c>
      <c r="F881" s="193" t="s">
        <v>1276</v>
      </c>
      <c r="H881" s="194">
        <v>8.82</v>
      </c>
      <c r="I881" s="195"/>
      <c r="L881" s="191"/>
      <c r="M881" s="196"/>
      <c r="N881" s="197"/>
      <c r="O881" s="197"/>
      <c r="P881" s="197"/>
      <c r="Q881" s="197"/>
      <c r="R881" s="197"/>
      <c r="S881" s="197"/>
      <c r="T881" s="198"/>
      <c r="AT881" s="192" t="s">
        <v>197</v>
      </c>
      <c r="AU881" s="192" t="s">
        <v>199</v>
      </c>
      <c r="AV881" s="11" t="s">
        <v>82</v>
      </c>
      <c r="AW881" s="11" t="s">
        <v>35</v>
      </c>
      <c r="AX881" s="11" t="s">
        <v>72</v>
      </c>
      <c r="AY881" s="192" t="s">
        <v>185</v>
      </c>
    </row>
    <row r="882" spans="2:65" s="12" customFormat="1">
      <c r="B882" s="199"/>
      <c r="D882" s="187" t="s">
        <v>197</v>
      </c>
      <c r="E882" s="200" t="s">
        <v>5</v>
      </c>
      <c r="F882" s="201" t="s">
        <v>942</v>
      </c>
      <c r="H882" s="202" t="s">
        <v>5</v>
      </c>
      <c r="I882" s="203"/>
      <c r="L882" s="199"/>
      <c r="M882" s="204"/>
      <c r="N882" s="205"/>
      <c r="O882" s="205"/>
      <c r="P882" s="205"/>
      <c r="Q882" s="205"/>
      <c r="R882" s="205"/>
      <c r="S882" s="205"/>
      <c r="T882" s="206"/>
      <c r="AT882" s="202" t="s">
        <v>197</v>
      </c>
      <c r="AU882" s="202" t="s">
        <v>199</v>
      </c>
      <c r="AV882" s="12" t="s">
        <v>80</v>
      </c>
      <c r="AW882" s="12" t="s">
        <v>35</v>
      </c>
      <c r="AX882" s="12" t="s">
        <v>72</v>
      </c>
      <c r="AY882" s="202" t="s">
        <v>185</v>
      </c>
    </row>
    <row r="883" spans="2:65" s="11" customFormat="1">
      <c r="B883" s="191"/>
      <c r="D883" s="187" t="s">
        <v>197</v>
      </c>
      <c r="E883" s="192" t="s">
        <v>5</v>
      </c>
      <c r="F883" s="193" t="s">
        <v>1277</v>
      </c>
      <c r="H883" s="194">
        <v>9.4499999999999993</v>
      </c>
      <c r="I883" s="195"/>
      <c r="L883" s="191"/>
      <c r="M883" s="196"/>
      <c r="N883" s="197"/>
      <c r="O883" s="197"/>
      <c r="P883" s="197"/>
      <c r="Q883" s="197"/>
      <c r="R883" s="197"/>
      <c r="S883" s="197"/>
      <c r="T883" s="198"/>
      <c r="AT883" s="192" t="s">
        <v>197</v>
      </c>
      <c r="AU883" s="192" t="s">
        <v>199</v>
      </c>
      <c r="AV883" s="11" t="s">
        <v>82</v>
      </c>
      <c r="AW883" s="11" t="s">
        <v>35</v>
      </c>
      <c r="AX883" s="11" t="s">
        <v>72</v>
      </c>
      <c r="AY883" s="192" t="s">
        <v>185</v>
      </c>
    </row>
    <row r="884" spans="2:65" s="13" customFormat="1">
      <c r="B884" s="207"/>
      <c r="D884" s="208" t="s">
        <v>197</v>
      </c>
      <c r="E884" s="209" t="s">
        <v>5</v>
      </c>
      <c r="F884" s="210" t="s">
        <v>222</v>
      </c>
      <c r="H884" s="211">
        <v>29.4</v>
      </c>
      <c r="I884" s="212"/>
      <c r="L884" s="207"/>
      <c r="M884" s="213"/>
      <c r="N884" s="214"/>
      <c r="O884" s="214"/>
      <c r="P884" s="214"/>
      <c r="Q884" s="214"/>
      <c r="R884" s="214"/>
      <c r="S884" s="214"/>
      <c r="T884" s="215"/>
      <c r="AT884" s="216" t="s">
        <v>197</v>
      </c>
      <c r="AU884" s="216" t="s">
        <v>199</v>
      </c>
      <c r="AV884" s="13" t="s">
        <v>193</v>
      </c>
      <c r="AW884" s="13" t="s">
        <v>35</v>
      </c>
      <c r="AX884" s="13" t="s">
        <v>80</v>
      </c>
      <c r="AY884" s="216" t="s">
        <v>185</v>
      </c>
    </row>
    <row r="885" spans="2:65" s="1" customFormat="1" ht="31.5" customHeight="1">
      <c r="B885" s="174"/>
      <c r="C885" s="175" t="s">
        <v>1278</v>
      </c>
      <c r="D885" s="175" t="s">
        <v>188</v>
      </c>
      <c r="E885" s="176" t="s">
        <v>1279</v>
      </c>
      <c r="F885" s="177" t="s">
        <v>1280</v>
      </c>
      <c r="G885" s="178" t="s">
        <v>203</v>
      </c>
      <c r="H885" s="179">
        <v>54.857999999999997</v>
      </c>
      <c r="I885" s="180"/>
      <c r="J885" s="181">
        <f>ROUND(I885*H885,2)</f>
        <v>0</v>
      </c>
      <c r="K885" s="177" t="s">
        <v>192</v>
      </c>
      <c r="L885" s="41"/>
      <c r="M885" s="182" t="s">
        <v>5</v>
      </c>
      <c r="N885" s="183" t="s">
        <v>43</v>
      </c>
      <c r="O885" s="42"/>
      <c r="P885" s="184">
        <f>O885*H885</f>
        <v>0</v>
      </c>
      <c r="Q885" s="184">
        <v>0</v>
      </c>
      <c r="R885" s="184">
        <f>Q885*H885</f>
        <v>0</v>
      </c>
      <c r="S885" s="184">
        <v>1.4</v>
      </c>
      <c r="T885" s="185">
        <f>S885*H885</f>
        <v>76.801199999999994</v>
      </c>
      <c r="AR885" s="24" t="s">
        <v>193</v>
      </c>
      <c r="AT885" s="24" t="s">
        <v>188</v>
      </c>
      <c r="AU885" s="24" t="s">
        <v>199</v>
      </c>
      <c r="AY885" s="24" t="s">
        <v>185</v>
      </c>
      <c r="BE885" s="186">
        <f>IF(N885="základní",J885,0)</f>
        <v>0</v>
      </c>
      <c r="BF885" s="186">
        <f>IF(N885="snížená",J885,0)</f>
        <v>0</v>
      </c>
      <c r="BG885" s="186">
        <f>IF(N885="zákl. přenesená",J885,0)</f>
        <v>0</v>
      </c>
      <c r="BH885" s="186">
        <f>IF(N885="sníž. přenesená",J885,0)</f>
        <v>0</v>
      </c>
      <c r="BI885" s="186">
        <f>IF(N885="nulová",J885,0)</f>
        <v>0</v>
      </c>
      <c r="BJ885" s="24" t="s">
        <v>80</v>
      </c>
      <c r="BK885" s="186">
        <f>ROUND(I885*H885,2)</f>
        <v>0</v>
      </c>
      <c r="BL885" s="24" t="s">
        <v>193</v>
      </c>
      <c r="BM885" s="24" t="s">
        <v>1281</v>
      </c>
    </row>
    <row r="886" spans="2:65" s="1" customFormat="1" ht="44.25" customHeight="1">
      <c r="B886" s="174"/>
      <c r="C886" s="175" t="s">
        <v>1282</v>
      </c>
      <c r="D886" s="175" t="s">
        <v>188</v>
      </c>
      <c r="E886" s="176" t="s">
        <v>1283</v>
      </c>
      <c r="F886" s="177" t="s">
        <v>1284</v>
      </c>
      <c r="G886" s="178" t="s">
        <v>232</v>
      </c>
      <c r="H886" s="179">
        <v>40.741999999999997</v>
      </c>
      <c r="I886" s="180"/>
      <c r="J886" s="181">
        <f>ROUND(I886*H886,2)</f>
        <v>0</v>
      </c>
      <c r="K886" s="177" t="s">
        <v>192</v>
      </c>
      <c r="L886" s="41"/>
      <c r="M886" s="182" t="s">
        <v>5</v>
      </c>
      <c r="N886" s="183" t="s">
        <v>43</v>
      </c>
      <c r="O886" s="42"/>
      <c r="P886" s="184">
        <f>O886*H886</f>
        <v>0</v>
      </c>
      <c r="Q886" s="184">
        <v>0</v>
      </c>
      <c r="R886" s="184">
        <f>Q886*H886</f>
        <v>0</v>
      </c>
      <c r="S886" s="184">
        <v>0.183</v>
      </c>
      <c r="T886" s="185">
        <f>S886*H886</f>
        <v>7.4557859999999989</v>
      </c>
      <c r="AR886" s="24" t="s">
        <v>193</v>
      </c>
      <c r="AT886" s="24" t="s">
        <v>188</v>
      </c>
      <c r="AU886" s="24" t="s">
        <v>199</v>
      </c>
      <c r="AY886" s="24" t="s">
        <v>185</v>
      </c>
      <c r="BE886" s="186">
        <f>IF(N886="základní",J886,0)</f>
        <v>0</v>
      </c>
      <c r="BF886" s="186">
        <f>IF(N886="snížená",J886,0)</f>
        <v>0</v>
      </c>
      <c r="BG886" s="186">
        <f>IF(N886="zákl. přenesená",J886,0)</f>
        <v>0</v>
      </c>
      <c r="BH886" s="186">
        <f>IF(N886="sníž. přenesená",J886,0)</f>
        <v>0</v>
      </c>
      <c r="BI886" s="186">
        <f>IF(N886="nulová",J886,0)</f>
        <v>0</v>
      </c>
      <c r="BJ886" s="24" t="s">
        <v>80</v>
      </c>
      <c r="BK886" s="186">
        <f>ROUND(I886*H886,2)</f>
        <v>0</v>
      </c>
      <c r="BL886" s="24" t="s">
        <v>193</v>
      </c>
      <c r="BM886" s="24" t="s">
        <v>1285</v>
      </c>
    </row>
    <row r="887" spans="2:65" s="12" customFormat="1">
      <c r="B887" s="199"/>
      <c r="D887" s="187" t="s">
        <v>197</v>
      </c>
      <c r="E887" s="200" t="s">
        <v>5</v>
      </c>
      <c r="F887" s="201" t="s">
        <v>1143</v>
      </c>
      <c r="H887" s="202" t="s">
        <v>5</v>
      </c>
      <c r="I887" s="203"/>
      <c r="L887" s="199"/>
      <c r="M887" s="204"/>
      <c r="N887" s="205"/>
      <c r="O887" s="205"/>
      <c r="P887" s="205"/>
      <c r="Q887" s="205"/>
      <c r="R887" s="205"/>
      <c r="S887" s="205"/>
      <c r="T887" s="206"/>
      <c r="AT887" s="202" t="s">
        <v>197</v>
      </c>
      <c r="AU887" s="202" t="s">
        <v>199</v>
      </c>
      <c r="AV887" s="12" t="s">
        <v>80</v>
      </c>
      <c r="AW887" s="12" t="s">
        <v>35</v>
      </c>
      <c r="AX887" s="12" t="s">
        <v>72</v>
      </c>
      <c r="AY887" s="202" t="s">
        <v>185</v>
      </c>
    </row>
    <row r="888" spans="2:65" s="11" customFormat="1">
      <c r="B888" s="191"/>
      <c r="D888" s="187" t="s">
        <v>197</v>
      </c>
      <c r="E888" s="192" t="s">
        <v>5</v>
      </c>
      <c r="F888" s="193" t="s">
        <v>1286</v>
      </c>
      <c r="H888" s="194">
        <v>1.65</v>
      </c>
      <c r="I888" s="195"/>
      <c r="L888" s="191"/>
      <c r="M888" s="196"/>
      <c r="N888" s="197"/>
      <c r="O888" s="197"/>
      <c r="P888" s="197"/>
      <c r="Q888" s="197"/>
      <c r="R888" s="197"/>
      <c r="S888" s="197"/>
      <c r="T888" s="198"/>
      <c r="AT888" s="192" t="s">
        <v>197</v>
      </c>
      <c r="AU888" s="192" t="s">
        <v>199</v>
      </c>
      <c r="AV888" s="11" t="s">
        <v>82</v>
      </c>
      <c r="AW888" s="11" t="s">
        <v>35</v>
      </c>
      <c r="AX888" s="11" t="s">
        <v>72</v>
      </c>
      <c r="AY888" s="192" t="s">
        <v>185</v>
      </c>
    </row>
    <row r="889" spans="2:65" s="12" customFormat="1">
      <c r="B889" s="199"/>
      <c r="D889" s="187" t="s">
        <v>197</v>
      </c>
      <c r="E889" s="200" t="s">
        <v>5</v>
      </c>
      <c r="F889" s="201" t="s">
        <v>949</v>
      </c>
      <c r="H889" s="202" t="s">
        <v>5</v>
      </c>
      <c r="I889" s="203"/>
      <c r="L889" s="199"/>
      <c r="M889" s="204"/>
      <c r="N889" s="205"/>
      <c r="O889" s="205"/>
      <c r="P889" s="205"/>
      <c r="Q889" s="205"/>
      <c r="R889" s="205"/>
      <c r="S889" s="205"/>
      <c r="T889" s="206"/>
      <c r="AT889" s="202" t="s">
        <v>197</v>
      </c>
      <c r="AU889" s="202" t="s">
        <v>199</v>
      </c>
      <c r="AV889" s="12" t="s">
        <v>80</v>
      </c>
      <c r="AW889" s="12" t="s">
        <v>35</v>
      </c>
      <c r="AX889" s="12" t="s">
        <v>72</v>
      </c>
      <c r="AY889" s="202" t="s">
        <v>185</v>
      </c>
    </row>
    <row r="890" spans="2:65" s="11" customFormat="1">
      <c r="B890" s="191"/>
      <c r="D890" s="187" t="s">
        <v>197</v>
      </c>
      <c r="E890" s="192" t="s">
        <v>5</v>
      </c>
      <c r="F890" s="193" t="s">
        <v>1287</v>
      </c>
      <c r="H890" s="194">
        <v>5.4269999999999996</v>
      </c>
      <c r="I890" s="195"/>
      <c r="L890" s="191"/>
      <c r="M890" s="196"/>
      <c r="N890" s="197"/>
      <c r="O890" s="197"/>
      <c r="P890" s="197"/>
      <c r="Q890" s="197"/>
      <c r="R890" s="197"/>
      <c r="S890" s="197"/>
      <c r="T890" s="198"/>
      <c r="AT890" s="192" t="s">
        <v>197</v>
      </c>
      <c r="AU890" s="192" t="s">
        <v>199</v>
      </c>
      <c r="AV890" s="11" t="s">
        <v>82</v>
      </c>
      <c r="AW890" s="11" t="s">
        <v>35</v>
      </c>
      <c r="AX890" s="11" t="s">
        <v>72</v>
      </c>
      <c r="AY890" s="192" t="s">
        <v>185</v>
      </c>
    </row>
    <row r="891" spans="2:65" s="12" customFormat="1">
      <c r="B891" s="199"/>
      <c r="D891" s="187" t="s">
        <v>197</v>
      </c>
      <c r="E891" s="200" t="s">
        <v>5</v>
      </c>
      <c r="F891" s="201" t="s">
        <v>1206</v>
      </c>
      <c r="H891" s="202" t="s">
        <v>5</v>
      </c>
      <c r="I891" s="203"/>
      <c r="L891" s="199"/>
      <c r="M891" s="204"/>
      <c r="N891" s="205"/>
      <c r="O891" s="205"/>
      <c r="P891" s="205"/>
      <c r="Q891" s="205"/>
      <c r="R891" s="205"/>
      <c r="S891" s="205"/>
      <c r="T891" s="206"/>
      <c r="AT891" s="202" t="s">
        <v>197</v>
      </c>
      <c r="AU891" s="202" t="s">
        <v>199</v>
      </c>
      <c r="AV891" s="12" t="s">
        <v>80</v>
      </c>
      <c r="AW891" s="12" t="s">
        <v>35</v>
      </c>
      <c r="AX891" s="12" t="s">
        <v>72</v>
      </c>
      <c r="AY891" s="202" t="s">
        <v>185</v>
      </c>
    </row>
    <row r="892" spans="2:65" s="11" customFormat="1">
      <c r="B892" s="191"/>
      <c r="D892" s="187" t="s">
        <v>197</v>
      </c>
      <c r="E892" s="192" t="s">
        <v>5</v>
      </c>
      <c r="F892" s="193" t="s">
        <v>1288</v>
      </c>
      <c r="H892" s="194">
        <v>1.04</v>
      </c>
      <c r="I892" s="195"/>
      <c r="L892" s="191"/>
      <c r="M892" s="196"/>
      <c r="N892" s="197"/>
      <c r="O892" s="197"/>
      <c r="P892" s="197"/>
      <c r="Q892" s="197"/>
      <c r="R892" s="197"/>
      <c r="S892" s="197"/>
      <c r="T892" s="198"/>
      <c r="AT892" s="192" t="s">
        <v>197</v>
      </c>
      <c r="AU892" s="192" t="s">
        <v>199</v>
      </c>
      <c r="AV892" s="11" t="s">
        <v>82</v>
      </c>
      <c r="AW892" s="11" t="s">
        <v>35</v>
      </c>
      <c r="AX892" s="11" t="s">
        <v>72</v>
      </c>
      <c r="AY892" s="192" t="s">
        <v>185</v>
      </c>
    </row>
    <row r="893" spans="2:65" s="12" customFormat="1">
      <c r="B893" s="199"/>
      <c r="D893" s="187" t="s">
        <v>197</v>
      </c>
      <c r="E893" s="200" t="s">
        <v>5</v>
      </c>
      <c r="F893" s="201" t="s">
        <v>356</v>
      </c>
      <c r="H893" s="202" t="s">
        <v>5</v>
      </c>
      <c r="I893" s="203"/>
      <c r="L893" s="199"/>
      <c r="M893" s="204"/>
      <c r="N893" s="205"/>
      <c r="O893" s="205"/>
      <c r="P893" s="205"/>
      <c r="Q893" s="205"/>
      <c r="R893" s="205"/>
      <c r="S893" s="205"/>
      <c r="T893" s="206"/>
      <c r="AT893" s="202" t="s">
        <v>197</v>
      </c>
      <c r="AU893" s="202" t="s">
        <v>199</v>
      </c>
      <c r="AV893" s="12" t="s">
        <v>80</v>
      </c>
      <c r="AW893" s="12" t="s">
        <v>35</v>
      </c>
      <c r="AX893" s="12" t="s">
        <v>72</v>
      </c>
      <c r="AY893" s="202" t="s">
        <v>185</v>
      </c>
    </row>
    <row r="894" spans="2:65" s="11" customFormat="1">
      <c r="B894" s="191"/>
      <c r="D894" s="187" t="s">
        <v>197</v>
      </c>
      <c r="E894" s="192" t="s">
        <v>5</v>
      </c>
      <c r="F894" s="193" t="s">
        <v>1289</v>
      </c>
      <c r="H894" s="194">
        <v>4.3890000000000002</v>
      </c>
      <c r="I894" s="195"/>
      <c r="L894" s="191"/>
      <c r="M894" s="196"/>
      <c r="N894" s="197"/>
      <c r="O894" s="197"/>
      <c r="P894" s="197"/>
      <c r="Q894" s="197"/>
      <c r="R894" s="197"/>
      <c r="S894" s="197"/>
      <c r="T894" s="198"/>
      <c r="AT894" s="192" t="s">
        <v>197</v>
      </c>
      <c r="AU894" s="192" t="s">
        <v>199</v>
      </c>
      <c r="AV894" s="11" t="s">
        <v>82</v>
      </c>
      <c r="AW894" s="11" t="s">
        <v>35</v>
      </c>
      <c r="AX894" s="11" t="s">
        <v>72</v>
      </c>
      <c r="AY894" s="192" t="s">
        <v>185</v>
      </c>
    </row>
    <row r="895" spans="2:65" s="12" customFormat="1">
      <c r="B895" s="199"/>
      <c r="D895" s="187" t="s">
        <v>197</v>
      </c>
      <c r="E895" s="200" t="s">
        <v>5</v>
      </c>
      <c r="F895" s="201" t="s">
        <v>993</v>
      </c>
      <c r="H895" s="202" t="s">
        <v>5</v>
      </c>
      <c r="I895" s="203"/>
      <c r="L895" s="199"/>
      <c r="M895" s="204"/>
      <c r="N895" s="205"/>
      <c r="O895" s="205"/>
      <c r="P895" s="205"/>
      <c r="Q895" s="205"/>
      <c r="R895" s="205"/>
      <c r="S895" s="205"/>
      <c r="T895" s="206"/>
      <c r="AT895" s="202" t="s">
        <v>197</v>
      </c>
      <c r="AU895" s="202" t="s">
        <v>199</v>
      </c>
      <c r="AV895" s="12" t="s">
        <v>80</v>
      </c>
      <c r="AW895" s="12" t="s">
        <v>35</v>
      </c>
      <c r="AX895" s="12" t="s">
        <v>72</v>
      </c>
      <c r="AY895" s="202" t="s">
        <v>185</v>
      </c>
    </row>
    <row r="896" spans="2:65" s="11" customFormat="1">
      <c r="B896" s="191"/>
      <c r="D896" s="187" t="s">
        <v>197</v>
      </c>
      <c r="E896" s="192" t="s">
        <v>5</v>
      </c>
      <c r="F896" s="193" t="s">
        <v>1290</v>
      </c>
      <c r="H896" s="194">
        <v>2.7490000000000001</v>
      </c>
      <c r="I896" s="195"/>
      <c r="L896" s="191"/>
      <c r="M896" s="196"/>
      <c r="N896" s="197"/>
      <c r="O896" s="197"/>
      <c r="P896" s="197"/>
      <c r="Q896" s="197"/>
      <c r="R896" s="197"/>
      <c r="S896" s="197"/>
      <c r="T896" s="198"/>
      <c r="AT896" s="192" t="s">
        <v>197</v>
      </c>
      <c r="AU896" s="192" t="s">
        <v>199</v>
      </c>
      <c r="AV896" s="11" t="s">
        <v>82</v>
      </c>
      <c r="AW896" s="11" t="s">
        <v>35</v>
      </c>
      <c r="AX896" s="11" t="s">
        <v>72</v>
      </c>
      <c r="AY896" s="192" t="s">
        <v>185</v>
      </c>
    </row>
    <row r="897" spans="2:51" s="12" customFormat="1">
      <c r="B897" s="199"/>
      <c r="D897" s="187" t="s">
        <v>197</v>
      </c>
      <c r="E897" s="200" t="s">
        <v>5</v>
      </c>
      <c r="F897" s="201" t="s">
        <v>1291</v>
      </c>
      <c r="H897" s="202" t="s">
        <v>5</v>
      </c>
      <c r="I897" s="203"/>
      <c r="L897" s="199"/>
      <c r="M897" s="204"/>
      <c r="N897" s="205"/>
      <c r="O897" s="205"/>
      <c r="P897" s="205"/>
      <c r="Q897" s="205"/>
      <c r="R897" s="205"/>
      <c r="S897" s="205"/>
      <c r="T897" s="206"/>
      <c r="AT897" s="202" t="s">
        <v>197</v>
      </c>
      <c r="AU897" s="202" t="s">
        <v>199</v>
      </c>
      <c r="AV897" s="12" t="s">
        <v>80</v>
      </c>
      <c r="AW897" s="12" t="s">
        <v>35</v>
      </c>
      <c r="AX897" s="12" t="s">
        <v>72</v>
      </c>
      <c r="AY897" s="202" t="s">
        <v>185</v>
      </c>
    </row>
    <row r="898" spans="2:51" s="11" customFormat="1">
      <c r="B898" s="191"/>
      <c r="D898" s="187" t="s">
        <v>197</v>
      </c>
      <c r="E898" s="192" t="s">
        <v>5</v>
      </c>
      <c r="F898" s="193" t="s">
        <v>1292</v>
      </c>
      <c r="H898" s="194">
        <v>0.72599999999999998</v>
      </c>
      <c r="I898" s="195"/>
      <c r="L898" s="191"/>
      <c r="M898" s="196"/>
      <c r="N898" s="197"/>
      <c r="O898" s="197"/>
      <c r="P898" s="197"/>
      <c r="Q898" s="197"/>
      <c r="R898" s="197"/>
      <c r="S898" s="197"/>
      <c r="T898" s="198"/>
      <c r="AT898" s="192" t="s">
        <v>197</v>
      </c>
      <c r="AU898" s="192" t="s">
        <v>199</v>
      </c>
      <c r="AV898" s="11" t="s">
        <v>82</v>
      </c>
      <c r="AW898" s="11" t="s">
        <v>35</v>
      </c>
      <c r="AX898" s="11" t="s">
        <v>72</v>
      </c>
      <c r="AY898" s="192" t="s">
        <v>185</v>
      </c>
    </row>
    <row r="899" spans="2:51" s="12" customFormat="1">
      <c r="B899" s="199"/>
      <c r="D899" s="187" t="s">
        <v>197</v>
      </c>
      <c r="E899" s="200" t="s">
        <v>5</v>
      </c>
      <c r="F899" s="201" t="s">
        <v>1293</v>
      </c>
      <c r="H899" s="202" t="s">
        <v>5</v>
      </c>
      <c r="I899" s="203"/>
      <c r="L899" s="199"/>
      <c r="M899" s="204"/>
      <c r="N899" s="205"/>
      <c r="O899" s="205"/>
      <c r="P899" s="205"/>
      <c r="Q899" s="205"/>
      <c r="R899" s="205"/>
      <c r="S899" s="205"/>
      <c r="T899" s="206"/>
      <c r="AT899" s="202" t="s">
        <v>197</v>
      </c>
      <c r="AU899" s="202" t="s">
        <v>199</v>
      </c>
      <c r="AV899" s="12" t="s">
        <v>80</v>
      </c>
      <c r="AW899" s="12" t="s">
        <v>35</v>
      </c>
      <c r="AX899" s="12" t="s">
        <v>72</v>
      </c>
      <c r="AY899" s="202" t="s">
        <v>185</v>
      </c>
    </row>
    <row r="900" spans="2:51" s="11" customFormat="1">
      <c r="B900" s="191"/>
      <c r="D900" s="187" t="s">
        <v>197</v>
      </c>
      <c r="E900" s="192" t="s">
        <v>5</v>
      </c>
      <c r="F900" s="193" t="s">
        <v>1294</v>
      </c>
      <c r="H900" s="194">
        <v>4.3970000000000002</v>
      </c>
      <c r="I900" s="195"/>
      <c r="L900" s="191"/>
      <c r="M900" s="196"/>
      <c r="N900" s="197"/>
      <c r="O900" s="197"/>
      <c r="P900" s="197"/>
      <c r="Q900" s="197"/>
      <c r="R900" s="197"/>
      <c r="S900" s="197"/>
      <c r="T900" s="198"/>
      <c r="AT900" s="192" t="s">
        <v>197</v>
      </c>
      <c r="AU900" s="192" t="s">
        <v>199</v>
      </c>
      <c r="AV900" s="11" t="s">
        <v>82</v>
      </c>
      <c r="AW900" s="11" t="s">
        <v>35</v>
      </c>
      <c r="AX900" s="11" t="s">
        <v>72</v>
      </c>
      <c r="AY900" s="192" t="s">
        <v>185</v>
      </c>
    </row>
    <row r="901" spans="2:51" s="12" customFormat="1">
      <c r="B901" s="199"/>
      <c r="D901" s="187" t="s">
        <v>197</v>
      </c>
      <c r="E901" s="200" t="s">
        <v>5</v>
      </c>
      <c r="F901" s="201" t="s">
        <v>1295</v>
      </c>
      <c r="H901" s="202" t="s">
        <v>5</v>
      </c>
      <c r="I901" s="203"/>
      <c r="L901" s="199"/>
      <c r="M901" s="204"/>
      <c r="N901" s="205"/>
      <c r="O901" s="205"/>
      <c r="P901" s="205"/>
      <c r="Q901" s="205"/>
      <c r="R901" s="205"/>
      <c r="S901" s="205"/>
      <c r="T901" s="206"/>
      <c r="AT901" s="202" t="s">
        <v>197</v>
      </c>
      <c r="AU901" s="202" t="s">
        <v>199</v>
      </c>
      <c r="AV901" s="12" t="s">
        <v>80</v>
      </c>
      <c r="AW901" s="12" t="s">
        <v>35</v>
      </c>
      <c r="AX901" s="12" t="s">
        <v>72</v>
      </c>
      <c r="AY901" s="202" t="s">
        <v>185</v>
      </c>
    </row>
    <row r="902" spans="2:51" s="11" customFormat="1">
      <c r="B902" s="191"/>
      <c r="D902" s="187" t="s">
        <v>197</v>
      </c>
      <c r="E902" s="192" t="s">
        <v>5</v>
      </c>
      <c r="F902" s="193" t="s">
        <v>1296</v>
      </c>
      <c r="H902" s="194">
        <v>1.32</v>
      </c>
      <c r="I902" s="195"/>
      <c r="L902" s="191"/>
      <c r="M902" s="196"/>
      <c r="N902" s="197"/>
      <c r="O902" s="197"/>
      <c r="P902" s="197"/>
      <c r="Q902" s="197"/>
      <c r="R902" s="197"/>
      <c r="S902" s="197"/>
      <c r="T902" s="198"/>
      <c r="AT902" s="192" t="s">
        <v>197</v>
      </c>
      <c r="AU902" s="192" t="s">
        <v>199</v>
      </c>
      <c r="AV902" s="11" t="s">
        <v>82</v>
      </c>
      <c r="AW902" s="11" t="s">
        <v>35</v>
      </c>
      <c r="AX902" s="11" t="s">
        <v>72</v>
      </c>
      <c r="AY902" s="192" t="s">
        <v>185</v>
      </c>
    </row>
    <row r="903" spans="2:51" s="12" customFormat="1">
      <c r="B903" s="199"/>
      <c r="D903" s="187" t="s">
        <v>197</v>
      </c>
      <c r="E903" s="200" t="s">
        <v>5</v>
      </c>
      <c r="F903" s="201" t="s">
        <v>1297</v>
      </c>
      <c r="H903" s="202" t="s">
        <v>5</v>
      </c>
      <c r="I903" s="203"/>
      <c r="L903" s="199"/>
      <c r="M903" s="204"/>
      <c r="N903" s="205"/>
      <c r="O903" s="205"/>
      <c r="P903" s="205"/>
      <c r="Q903" s="205"/>
      <c r="R903" s="205"/>
      <c r="S903" s="205"/>
      <c r="T903" s="206"/>
      <c r="AT903" s="202" t="s">
        <v>197</v>
      </c>
      <c r="AU903" s="202" t="s">
        <v>199</v>
      </c>
      <c r="AV903" s="12" t="s">
        <v>80</v>
      </c>
      <c r="AW903" s="12" t="s">
        <v>35</v>
      </c>
      <c r="AX903" s="12" t="s">
        <v>72</v>
      </c>
      <c r="AY903" s="202" t="s">
        <v>185</v>
      </c>
    </row>
    <row r="904" spans="2:51" s="11" customFormat="1">
      <c r="B904" s="191"/>
      <c r="D904" s="187" t="s">
        <v>197</v>
      </c>
      <c r="E904" s="192" t="s">
        <v>5</v>
      </c>
      <c r="F904" s="193" t="s">
        <v>1298</v>
      </c>
      <c r="H904" s="194">
        <v>4.7519999999999998</v>
      </c>
      <c r="I904" s="195"/>
      <c r="L904" s="191"/>
      <c r="M904" s="196"/>
      <c r="N904" s="197"/>
      <c r="O904" s="197"/>
      <c r="P904" s="197"/>
      <c r="Q904" s="197"/>
      <c r="R904" s="197"/>
      <c r="S904" s="197"/>
      <c r="T904" s="198"/>
      <c r="AT904" s="192" t="s">
        <v>197</v>
      </c>
      <c r="AU904" s="192" t="s">
        <v>199</v>
      </c>
      <c r="AV904" s="11" t="s">
        <v>82</v>
      </c>
      <c r="AW904" s="11" t="s">
        <v>35</v>
      </c>
      <c r="AX904" s="11" t="s">
        <v>72</v>
      </c>
      <c r="AY904" s="192" t="s">
        <v>185</v>
      </c>
    </row>
    <row r="905" spans="2:51" s="12" customFormat="1">
      <c r="B905" s="199"/>
      <c r="D905" s="187" t="s">
        <v>197</v>
      </c>
      <c r="E905" s="200" t="s">
        <v>5</v>
      </c>
      <c r="F905" s="201" t="s">
        <v>352</v>
      </c>
      <c r="H905" s="202" t="s">
        <v>5</v>
      </c>
      <c r="I905" s="203"/>
      <c r="L905" s="199"/>
      <c r="M905" s="204"/>
      <c r="N905" s="205"/>
      <c r="O905" s="205"/>
      <c r="P905" s="205"/>
      <c r="Q905" s="205"/>
      <c r="R905" s="205"/>
      <c r="S905" s="205"/>
      <c r="T905" s="206"/>
      <c r="AT905" s="202" t="s">
        <v>197</v>
      </c>
      <c r="AU905" s="202" t="s">
        <v>199</v>
      </c>
      <c r="AV905" s="12" t="s">
        <v>80</v>
      </c>
      <c r="AW905" s="12" t="s">
        <v>35</v>
      </c>
      <c r="AX905" s="12" t="s">
        <v>72</v>
      </c>
      <c r="AY905" s="202" t="s">
        <v>185</v>
      </c>
    </row>
    <row r="906" spans="2:51" s="11" customFormat="1">
      <c r="B906" s="191"/>
      <c r="D906" s="187" t="s">
        <v>197</v>
      </c>
      <c r="E906" s="192" t="s">
        <v>5</v>
      </c>
      <c r="F906" s="193" t="s">
        <v>1299</v>
      </c>
      <c r="H906" s="194">
        <v>7.1280000000000001</v>
      </c>
      <c r="I906" s="195"/>
      <c r="L906" s="191"/>
      <c r="M906" s="196"/>
      <c r="N906" s="197"/>
      <c r="O906" s="197"/>
      <c r="P906" s="197"/>
      <c r="Q906" s="197"/>
      <c r="R906" s="197"/>
      <c r="S906" s="197"/>
      <c r="T906" s="198"/>
      <c r="AT906" s="192" t="s">
        <v>197</v>
      </c>
      <c r="AU906" s="192" t="s">
        <v>199</v>
      </c>
      <c r="AV906" s="11" t="s">
        <v>82</v>
      </c>
      <c r="AW906" s="11" t="s">
        <v>35</v>
      </c>
      <c r="AX906" s="11" t="s">
        <v>72</v>
      </c>
      <c r="AY906" s="192" t="s">
        <v>185</v>
      </c>
    </row>
    <row r="907" spans="2:51" s="12" customFormat="1">
      <c r="B907" s="199"/>
      <c r="D907" s="187" t="s">
        <v>197</v>
      </c>
      <c r="E907" s="200" t="s">
        <v>5</v>
      </c>
      <c r="F907" s="201" t="s">
        <v>354</v>
      </c>
      <c r="H907" s="202" t="s">
        <v>5</v>
      </c>
      <c r="I907" s="203"/>
      <c r="L907" s="199"/>
      <c r="M907" s="204"/>
      <c r="N907" s="205"/>
      <c r="O907" s="205"/>
      <c r="P907" s="205"/>
      <c r="Q907" s="205"/>
      <c r="R907" s="205"/>
      <c r="S907" s="205"/>
      <c r="T907" s="206"/>
      <c r="AT907" s="202" t="s">
        <v>197</v>
      </c>
      <c r="AU907" s="202" t="s">
        <v>199</v>
      </c>
      <c r="AV907" s="12" t="s">
        <v>80</v>
      </c>
      <c r="AW907" s="12" t="s">
        <v>35</v>
      </c>
      <c r="AX907" s="12" t="s">
        <v>72</v>
      </c>
      <c r="AY907" s="202" t="s">
        <v>185</v>
      </c>
    </row>
    <row r="908" spans="2:51" s="11" customFormat="1">
      <c r="B908" s="191"/>
      <c r="D908" s="187" t="s">
        <v>197</v>
      </c>
      <c r="E908" s="192" t="s">
        <v>5</v>
      </c>
      <c r="F908" s="193" t="s">
        <v>1300</v>
      </c>
      <c r="H908" s="194">
        <v>1.782</v>
      </c>
      <c r="I908" s="195"/>
      <c r="L908" s="191"/>
      <c r="M908" s="196"/>
      <c r="N908" s="197"/>
      <c r="O908" s="197"/>
      <c r="P908" s="197"/>
      <c r="Q908" s="197"/>
      <c r="R908" s="197"/>
      <c r="S908" s="197"/>
      <c r="T908" s="198"/>
      <c r="AT908" s="192" t="s">
        <v>197</v>
      </c>
      <c r="AU908" s="192" t="s">
        <v>199</v>
      </c>
      <c r="AV908" s="11" t="s">
        <v>82</v>
      </c>
      <c r="AW908" s="11" t="s">
        <v>35</v>
      </c>
      <c r="AX908" s="11" t="s">
        <v>72</v>
      </c>
      <c r="AY908" s="192" t="s">
        <v>185</v>
      </c>
    </row>
    <row r="909" spans="2:51" s="12" customFormat="1">
      <c r="B909" s="199"/>
      <c r="D909" s="187" t="s">
        <v>197</v>
      </c>
      <c r="E909" s="200" t="s">
        <v>5</v>
      </c>
      <c r="F909" s="201" t="s">
        <v>358</v>
      </c>
      <c r="H909" s="202" t="s">
        <v>5</v>
      </c>
      <c r="I909" s="203"/>
      <c r="L909" s="199"/>
      <c r="M909" s="204"/>
      <c r="N909" s="205"/>
      <c r="O909" s="205"/>
      <c r="P909" s="205"/>
      <c r="Q909" s="205"/>
      <c r="R909" s="205"/>
      <c r="S909" s="205"/>
      <c r="T909" s="206"/>
      <c r="AT909" s="202" t="s">
        <v>197</v>
      </c>
      <c r="AU909" s="202" t="s">
        <v>199</v>
      </c>
      <c r="AV909" s="12" t="s">
        <v>80</v>
      </c>
      <c r="AW909" s="12" t="s">
        <v>35</v>
      </c>
      <c r="AX909" s="12" t="s">
        <v>72</v>
      </c>
      <c r="AY909" s="202" t="s">
        <v>185</v>
      </c>
    </row>
    <row r="910" spans="2:51" s="11" customFormat="1">
      <c r="B910" s="191"/>
      <c r="D910" s="187" t="s">
        <v>197</v>
      </c>
      <c r="E910" s="192" t="s">
        <v>5</v>
      </c>
      <c r="F910" s="193" t="s">
        <v>1301</v>
      </c>
      <c r="H910" s="194">
        <v>2.7719999999999998</v>
      </c>
      <c r="I910" s="195"/>
      <c r="L910" s="191"/>
      <c r="M910" s="196"/>
      <c r="N910" s="197"/>
      <c r="O910" s="197"/>
      <c r="P910" s="197"/>
      <c r="Q910" s="197"/>
      <c r="R910" s="197"/>
      <c r="S910" s="197"/>
      <c r="T910" s="198"/>
      <c r="AT910" s="192" t="s">
        <v>197</v>
      </c>
      <c r="AU910" s="192" t="s">
        <v>199</v>
      </c>
      <c r="AV910" s="11" t="s">
        <v>82</v>
      </c>
      <c r="AW910" s="11" t="s">
        <v>35</v>
      </c>
      <c r="AX910" s="11" t="s">
        <v>72</v>
      </c>
      <c r="AY910" s="192" t="s">
        <v>185</v>
      </c>
    </row>
    <row r="911" spans="2:51" s="12" customFormat="1">
      <c r="B911" s="199"/>
      <c r="D911" s="187" t="s">
        <v>197</v>
      </c>
      <c r="E911" s="200" t="s">
        <v>5</v>
      </c>
      <c r="F911" s="201" t="s">
        <v>1302</v>
      </c>
      <c r="H911" s="202" t="s">
        <v>5</v>
      </c>
      <c r="I911" s="203"/>
      <c r="L911" s="199"/>
      <c r="M911" s="204"/>
      <c r="N911" s="205"/>
      <c r="O911" s="205"/>
      <c r="P911" s="205"/>
      <c r="Q911" s="205"/>
      <c r="R911" s="205"/>
      <c r="S911" s="205"/>
      <c r="T911" s="206"/>
      <c r="AT911" s="202" t="s">
        <v>197</v>
      </c>
      <c r="AU911" s="202" t="s">
        <v>199</v>
      </c>
      <c r="AV911" s="12" t="s">
        <v>80</v>
      </c>
      <c r="AW911" s="12" t="s">
        <v>35</v>
      </c>
      <c r="AX911" s="12" t="s">
        <v>72</v>
      </c>
      <c r="AY911" s="202" t="s">
        <v>185</v>
      </c>
    </row>
    <row r="912" spans="2:51" s="11" customFormat="1">
      <c r="B912" s="191"/>
      <c r="D912" s="187" t="s">
        <v>197</v>
      </c>
      <c r="E912" s="192" t="s">
        <v>5</v>
      </c>
      <c r="F912" s="193" t="s">
        <v>1303</v>
      </c>
      <c r="H912" s="194">
        <v>0.55000000000000004</v>
      </c>
      <c r="I912" s="195"/>
      <c r="L912" s="191"/>
      <c r="M912" s="196"/>
      <c r="N912" s="197"/>
      <c r="O912" s="197"/>
      <c r="P912" s="197"/>
      <c r="Q912" s="197"/>
      <c r="R912" s="197"/>
      <c r="S912" s="197"/>
      <c r="T912" s="198"/>
      <c r="AT912" s="192" t="s">
        <v>197</v>
      </c>
      <c r="AU912" s="192" t="s">
        <v>199</v>
      </c>
      <c r="AV912" s="11" t="s">
        <v>82</v>
      </c>
      <c r="AW912" s="11" t="s">
        <v>35</v>
      </c>
      <c r="AX912" s="11" t="s">
        <v>72</v>
      </c>
      <c r="AY912" s="192" t="s">
        <v>185</v>
      </c>
    </row>
    <row r="913" spans="2:65" s="12" customFormat="1">
      <c r="B913" s="199"/>
      <c r="D913" s="187" t="s">
        <v>197</v>
      </c>
      <c r="E913" s="200" t="s">
        <v>5</v>
      </c>
      <c r="F913" s="201" t="s">
        <v>361</v>
      </c>
      <c r="H913" s="202" t="s">
        <v>5</v>
      </c>
      <c r="I913" s="203"/>
      <c r="L913" s="199"/>
      <c r="M913" s="204"/>
      <c r="N913" s="205"/>
      <c r="O913" s="205"/>
      <c r="P913" s="205"/>
      <c r="Q913" s="205"/>
      <c r="R913" s="205"/>
      <c r="S913" s="205"/>
      <c r="T913" s="206"/>
      <c r="AT913" s="202" t="s">
        <v>197</v>
      </c>
      <c r="AU913" s="202" t="s">
        <v>199</v>
      </c>
      <c r="AV913" s="12" t="s">
        <v>80</v>
      </c>
      <c r="AW913" s="12" t="s">
        <v>35</v>
      </c>
      <c r="AX913" s="12" t="s">
        <v>72</v>
      </c>
      <c r="AY913" s="202" t="s">
        <v>185</v>
      </c>
    </row>
    <row r="914" spans="2:65" s="11" customFormat="1">
      <c r="B914" s="191"/>
      <c r="D914" s="187" t="s">
        <v>197</v>
      </c>
      <c r="E914" s="192" t="s">
        <v>5</v>
      </c>
      <c r="F914" s="193" t="s">
        <v>370</v>
      </c>
      <c r="H914" s="194">
        <v>0.5</v>
      </c>
      <c r="I914" s="195"/>
      <c r="L914" s="191"/>
      <c r="M914" s="196"/>
      <c r="N914" s="197"/>
      <c r="O914" s="197"/>
      <c r="P914" s="197"/>
      <c r="Q914" s="197"/>
      <c r="R914" s="197"/>
      <c r="S914" s="197"/>
      <c r="T914" s="198"/>
      <c r="AT914" s="192" t="s">
        <v>197</v>
      </c>
      <c r="AU914" s="192" t="s">
        <v>199</v>
      </c>
      <c r="AV914" s="11" t="s">
        <v>82</v>
      </c>
      <c r="AW914" s="11" t="s">
        <v>35</v>
      </c>
      <c r="AX914" s="11" t="s">
        <v>72</v>
      </c>
      <c r="AY914" s="192" t="s">
        <v>185</v>
      </c>
    </row>
    <row r="915" spans="2:65" s="12" customFormat="1">
      <c r="B915" s="199"/>
      <c r="D915" s="187" t="s">
        <v>197</v>
      </c>
      <c r="E915" s="200" t="s">
        <v>5</v>
      </c>
      <c r="F915" s="201" t="s">
        <v>362</v>
      </c>
      <c r="H915" s="202" t="s">
        <v>5</v>
      </c>
      <c r="I915" s="203"/>
      <c r="L915" s="199"/>
      <c r="M915" s="204"/>
      <c r="N915" s="205"/>
      <c r="O915" s="205"/>
      <c r="P915" s="205"/>
      <c r="Q915" s="205"/>
      <c r="R915" s="205"/>
      <c r="S915" s="205"/>
      <c r="T915" s="206"/>
      <c r="AT915" s="202" t="s">
        <v>197</v>
      </c>
      <c r="AU915" s="202" t="s">
        <v>199</v>
      </c>
      <c r="AV915" s="12" t="s">
        <v>80</v>
      </c>
      <c r="AW915" s="12" t="s">
        <v>35</v>
      </c>
      <c r="AX915" s="12" t="s">
        <v>72</v>
      </c>
      <c r="AY915" s="202" t="s">
        <v>185</v>
      </c>
    </row>
    <row r="916" spans="2:65" s="11" customFormat="1">
      <c r="B916" s="191"/>
      <c r="D916" s="187" t="s">
        <v>197</v>
      </c>
      <c r="E916" s="192" t="s">
        <v>5</v>
      </c>
      <c r="F916" s="193" t="s">
        <v>1304</v>
      </c>
      <c r="H916" s="194">
        <v>1.56</v>
      </c>
      <c r="I916" s="195"/>
      <c r="L916" s="191"/>
      <c r="M916" s="196"/>
      <c r="N916" s="197"/>
      <c r="O916" s="197"/>
      <c r="P916" s="197"/>
      <c r="Q916" s="197"/>
      <c r="R916" s="197"/>
      <c r="S916" s="197"/>
      <c r="T916" s="198"/>
      <c r="AT916" s="192" t="s">
        <v>197</v>
      </c>
      <c r="AU916" s="192" t="s">
        <v>199</v>
      </c>
      <c r="AV916" s="11" t="s">
        <v>82</v>
      </c>
      <c r="AW916" s="11" t="s">
        <v>35</v>
      </c>
      <c r="AX916" s="11" t="s">
        <v>72</v>
      </c>
      <c r="AY916" s="192" t="s">
        <v>185</v>
      </c>
    </row>
    <row r="917" spans="2:65" s="13" customFormat="1">
      <c r="B917" s="207"/>
      <c r="D917" s="208" t="s">
        <v>197</v>
      </c>
      <c r="E917" s="209" t="s">
        <v>5</v>
      </c>
      <c r="F917" s="210" t="s">
        <v>222</v>
      </c>
      <c r="H917" s="211">
        <v>40.741999999999997</v>
      </c>
      <c r="I917" s="212"/>
      <c r="L917" s="207"/>
      <c r="M917" s="213"/>
      <c r="N917" s="214"/>
      <c r="O917" s="214"/>
      <c r="P917" s="214"/>
      <c r="Q917" s="214"/>
      <c r="R917" s="214"/>
      <c r="S917" s="214"/>
      <c r="T917" s="215"/>
      <c r="AT917" s="216" t="s">
        <v>197</v>
      </c>
      <c r="AU917" s="216" t="s">
        <v>199</v>
      </c>
      <c r="AV917" s="13" t="s">
        <v>193</v>
      </c>
      <c r="AW917" s="13" t="s">
        <v>35</v>
      </c>
      <c r="AX917" s="13" t="s">
        <v>80</v>
      </c>
      <c r="AY917" s="216" t="s">
        <v>185</v>
      </c>
    </row>
    <row r="918" spans="2:65" s="1" customFormat="1" ht="44.25" customHeight="1">
      <c r="B918" s="174"/>
      <c r="C918" s="175" t="s">
        <v>1305</v>
      </c>
      <c r="D918" s="175" t="s">
        <v>188</v>
      </c>
      <c r="E918" s="176" t="s">
        <v>1306</v>
      </c>
      <c r="F918" s="177" t="s">
        <v>1307</v>
      </c>
      <c r="G918" s="178" t="s">
        <v>232</v>
      </c>
      <c r="H918" s="179">
        <v>10.715</v>
      </c>
      <c r="I918" s="180"/>
      <c r="J918" s="181">
        <f>ROUND(I918*H918,2)</f>
        <v>0</v>
      </c>
      <c r="K918" s="177" t="s">
        <v>192</v>
      </c>
      <c r="L918" s="41"/>
      <c r="M918" s="182" t="s">
        <v>5</v>
      </c>
      <c r="N918" s="183" t="s">
        <v>43</v>
      </c>
      <c r="O918" s="42"/>
      <c r="P918" s="184">
        <f>O918*H918</f>
        <v>0</v>
      </c>
      <c r="Q918" s="184">
        <v>0</v>
      </c>
      <c r="R918" s="184">
        <f>Q918*H918</f>
        <v>0</v>
      </c>
      <c r="S918" s="184">
        <v>1.4999999999999999E-2</v>
      </c>
      <c r="T918" s="185">
        <f>S918*H918</f>
        <v>0.16072499999999998</v>
      </c>
      <c r="AR918" s="24" t="s">
        <v>193</v>
      </c>
      <c r="AT918" s="24" t="s">
        <v>188</v>
      </c>
      <c r="AU918" s="24" t="s">
        <v>199</v>
      </c>
      <c r="AY918" s="24" t="s">
        <v>185</v>
      </c>
      <c r="BE918" s="186">
        <f>IF(N918="základní",J918,0)</f>
        <v>0</v>
      </c>
      <c r="BF918" s="186">
        <f>IF(N918="snížená",J918,0)</f>
        <v>0</v>
      </c>
      <c r="BG918" s="186">
        <f>IF(N918="zákl. přenesená",J918,0)</f>
        <v>0</v>
      </c>
      <c r="BH918" s="186">
        <f>IF(N918="sníž. přenesená",J918,0)</f>
        <v>0</v>
      </c>
      <c r="BI918" s="186">
        <f>IF(N918="nulová",J918,0)</f>
        <v>0</v>
      </c>
      <c r="BJ918" s="24" t="s">
        <v>80</v>
      </c>
      <c r="BK918" s="186">
        <f>ROUND(I918*H918,2)</f>
        <v>0</v>
      </c>
      <c r="BL918" s="24" t="s">
        <v>193</v>
      </c>
      <c r="BM918" s="24" t="s">
        <v>1308</v>
      </c>
    </row>
    <row r="919" spans="2:65" s="1" customFormat="1" ht="27">
      <c r="B919" s="41"/>
      <c r="D919" s="187" t="s">
        <v>195</v>
      </c>
      <c r="F919" s="188" t="s">
        <v>1309</v>
      </c>
      <c r="I919" s="189"/>
      <c r="L919" s="41"/>
      <c r="M919" s="190"/>
      <c r="N919" s="42"/>
      <c r="O919" s="42"/>
      <c r="P919" s="42"/>
      <c r="Q919" s="42"/>
      <c r="R919" s="42"/>
      <c r="S919" s="42"/>
      <c r="T919" s="70"/>
      <c r="AT919" s="24" t="s">
        <v>195</v>
      </c>
      <c r="AU919" s="24" t="s">
        <v>199</v>
      </c>
    </row>
    <row r="920" spans="2:65" s="12" customFormat="1">
      <c r="B920" s="199"/>
      <c r="D920" s="187" t="s">
        <v>197</v>
      </c>
      <c r="E920" s="200" t="s">
        <v>5</v>
      </c>
      <c r="F920" s="201" t="s">
        <v>1310</v>
      </c>
      <c r="H920" s="202" t="s">
        <v>5</v>
      </c>
      <c r="I920" s="203"/>
      <c r="L920" s="199"/>
      <c r="M920" s="204"/>
      <c r="N920" s="205"/>
      <c r="O920" s="205"/>
      <c r="P920" s="205"/>
      <c r="Q920" s="205"/>
      <c r="R920" s="205"/>
      <c r="S920" s="205"/>
      <c r="T920" s="206"/>
      <c r="AT920" s="202" t="s">
        <v>197</v>
      </c>
      <c r="AU920" s="202" t="s">
        <v>199</v>
      </c>
      <c r="AV920" s="12" t="s">
        <v>80</v>
      </c>
      <c r="AW920" s="12" t="s">
        <v>35</v>
      </c>
      <c r="AX920" s="12" t="s">
        <v>72</v>
      </c>
      <c r="AY920" s="202" t="s">
        <v>185</v>
      </c>
    </row>
    <row r="921" spans="2:65" s="11" customFormat="1">
      <c r="B921" s="191"/>
      <c r="D921" s="187" t="s">
        <v>197</v>
      </c>
      <c r="E921" s="192" t="s">
        <v>5</v>
      </c>
      <c r="F921" s="193" t="s">
        <v>1311</v>
      </c>
      <c r="H921" s="194">
        <v>10.715</v>
      </c>
      <c r="I921" s="195"/>
      <c r="L921" s="191"/>
      <c r="M921" s="196"/>
      <c r="N921" s="197"/>
      <c r="O921" s="197"/>
      <c r="P921" s="197"/>
      <c r="Q921" s="197"/>
      <c r="R921" s="197"/>
      <c r="S921" s="197"/>
      <c r="T921" s="198"/>
      <c r="AT921" s="192" t="s">
        <v>197</v>
      </c>
      <c r="AU921" s="192" t="s">
        <v>199</v>
      </c>
      <c r="AV921" s="11" t="s">
        <v>82</v>
      </c>
      <c r="AW921" s="11" t="s">
        <v>35</v>
      </c>
      <c r="AX921" s="11" t="s">
        <v>72</v>
      </c>
      <c r="AY921" s="192" t="s">
        <v>185</v>
      </c>
    </row>
    <row r="922" spans="2:65" s="13" customFormat="1">
      <c r="B922" s="207"/>
      <c r="D922" s="208" t="s">
        <v>197</v>
      </c>
      <c r="E922" s="209" t="s">
        <v>5</v>
      </c>
      <c r="F922" s="210" t="s">
        <v>222</v>
      </c>
      <c r="H922" s="211">
        <v>10.715</v>
      </c>
      <c r="I922" s="212"/>
      <c r="L922" s="207"/>
      <c r="M922" s="213"/>
      <c r="N922" s="214"/>
      <c r="O922" s="214"/>
      <c r="P922" s="214"/>
      <c r="Q922" s="214"/>
      <c r="R922" s="214"/>
      <c r="S922" s="214"/>
      <c r="T922" s="215"/>
      <c r="AT922" s="216" t="s">
        <v>197</v>
      </c>
      <c r="AU922" s="216" t="s">
        <v>199</v>
      </c>
      <c r="AV922" s="13" t="s">
        <v>193</v>
      </c>
      <c r="AW922" s="13" t="s">
        <v>35</v>
      </c>
      <c r="AX922" s="13" t="s">
        <v>80</v>
      </c>
      <c r="AY922" s="216" t="s">
        <v>185</v>
      </c>
    </row>
    <row r="923" spans="2:65" s="1" customFormat="1" ht="31.5" customHeight="1">
      <c r="B923" s="174"/>
      <c r="C923" s="175" t="s">
        <v>1312</v>
      </c>
      <c r="D923" s="175" t="s">
        <v>188</v>
      </c>
      <c r="E923" s="176" t="s">
        <v>1313</v>
      </c>
      <c r="F923" s="177" t="s">
        <v>1314</v>
      </c>
      <c r="G923" s="178" t="s">
        <v>232</v>
      </c>
      <c r="H923" s="179">
        <v>50.235999999999997</v>
      </c>
      <c r="I923" s="180"/>
      <c r="J923" s="181">
        <f>ROUND(I923*H923,2)</f>
        <v>0</v>
      </c>
      <c r="K923" s="177" t="s">
        <v>192</v>
      </c>
      <c r="L923" s="41"/>
      <c r="M923" s="182" t="s">
        <v>5</v>
      </c>
      <c r="N923" s="183" t="s">
        <v>43</v>
      </c>
      <c r="O923" s="42"/>
      <c r="P923" s="184">
        <f>O923*H923</f>
        <v>0</v>
      </c>
      <c r="Q923" s="184">
        <v>0</v>
      </c>
      <c r="R923" s="184">
        <f>Q923*H923</f>
        <v>0</v>
      </c>
      <c r="S923" s="184">
        <v>7.5999999999999998E-2</v>
      </c>
      <c r="T923" s="185">
        <f>S923*H923</f>
        <v>3.8179359999999996</v>
      </c>
      <c r="AR923" s="24" t="s">
        <v>193</v>
      </c>
      <c r="AT923" s="24" t="s">
        <v>188</v>
      </c>
      <c r="AU923" s="24" t="s">
        <v>199</v>
      </c>
      <c r="AY923" s="24" t="s">
        <v>185</v>
      </c>
      <c r="BE923" s="186">
        <f>IF(N923="základní",J923,0)</f>
        <v>0</v>
      </c>
      <c r="BF923" s="186">
        <f>IF(N923="snížená",J923,0)</f>
        <v>0</v>
      </c>
      <c r="BG923" s="186">
        <f>IF(N923="zákl. přenesená",J923,0)</f>
        <v>0</v>
      </c>
      <c r="BH923" s="186">
        <f>IF(N923="sníž. přenesená",J923,0)</f>
        <v>0</v>
      </c>
      <c r="BI923" s="186">
        <f>IF(N923="nulová",J923,0)</f>
        <v>0</v>
      </c>
      <c r="BJ923" s="24" t="s">
        <v>80</v>
      </c>
      <c r="BK923" s="186">
        <f>ROUND(I923*H923,2)</f>
        <v>0</v>
      </c>
      <c r="BL923" s="24" t="s">
        <v>193</v>
      </c>
      <c r="BM923" s="24" t="s">
        <v>1315</v>
      </c>
    </row>
    <row r="924" spans="2:65" s="1" customFormat="1" ht="40.5">
      <c r="B924" s="41"/>
      <c r="D924" s="187" t="s">
        <v>195</v>
      </c>
      <c r="F924" s="188" t="s">
        <v>1316</v>
      </c>
      <c r="I924" s="189"/>
      <c r="L924" s="41"/>
      <c r="M924" s="190"/>
      <c r="N924" s="42"/>
      <c r="O924" s="42"/>
      <c r="P924" s="42"/>
      <c r="Q924" s="42"/>
      <c r="R924" s="42"/>
      <c r="S924" s="42"/>
      <c r="T924" s="70"/>
      <c r="AT924" s="24" t="s">
        <v>195</v>
      </c>
      <c r="AU924" s="24" t="s">
        <v>199</v>
      </c>
    </row>
    <row r="925" spans="2:65" s="12" customFormat="1">
      <c r="B925" s="199"/>
      <c r="D925" s="187" t="s">
        <v>197</v>
      </c>
      <c r="E925" s="200" t="s">
        <v>5</v>
      </c>
      <c r="F925" s="201" t="s">
        <v>1062</v>
      </c>
      <c r="H925" s="202" t="s">
        <v>5</v>
      </c>
      <c r="I925" s="203"/>
      <c r="L925" s="199"/>
      <c r="M925" s="204"/>
      <c r="N925" s="205"/>
      <c r="O925" s="205"/>
      <c r="P925" s="205"/>
      <c r="Q925" s="205"/>
      <c r="R925" s="205"/>
      <c r="S925" s="205"/>
      <c r="T925" s="206"/>
      <c r="AT925" s="202" t="s">
        <v>197</v>
      </c>
      <c r="AU925" s="202" t="s">
        <v>199</v>
      </c>
      <c r="AV925" s="12" t="s">
        <v>80</v>
      </c>
      <c r="AW925" s="12" t="s">
        <v>35</v>
      </c>
      <c r="AX925" s="12" t="s">
        <v>72</v>
      </c>
      <c r="AY925" s="202" t="s">
        <v>185</v>
      </c>
    </row>
    <row r="926" spans="2:65" s="11" customFormat="1">
      <c r="B926" s="191"/>
      <c r="D926" s="187" t="s">
        <v>197</v>
      </c>
      <c r="E926" s="192" t="s">
        <v>5</v>
      </c>
      <c r="F926" s="193" t="s">
        <v>1317</v>
      </c>
      <c r="H926" s="194">
        <v>2</v>
      </c>
      <c r="I926" s="195"/>
      <c r="L926" s="191"/>
      <c r="M926" s="196"/>
      <c r="N926" s="197"/>
      <c r="O926" s="197"/>
      <c r="P926" s="197"/>
      <c r="Q926" s="197"/>
      <c r="R926" s="197"/>
      <c r="S926" s="197"/>
      <c r="T926" s="198"/>
      <c r="AT926" s="192" t="s">
        <v>197</v>
      </c>
      <c r="AU926" s="192" t="s">
        <v>199</v>
      </c>
      <c r="AV926" s="11" t="s">
        <v>82</v>
      </c>
      <c r="AW926" s="11" t="s">
        <v>35</v>
      </c>
      <c r="AX926" s="11" t="s">
        <v>72</v>
      </c>
      <c r="AY926" s="192" t="s">
        <v>185</v>
      </c>
    </row>
    <row r="927" spans="2:65" s="12" customFormat="1">
      <c r="B927" s="199"/>
      <c r="D927" s="187" t="s">
        <v>197</v>
      </c>
      <c r="E927" s="200" t="s">
        <v>5</v>
      </c>
      <c r="F927" s="201" t="s">
        <v>949</v>
      </c>
      <c r="H927" s="202" t="s">
        <v>5</v>
      </c>
      <c r="I927" s="203"/>
      <c r="L927" s="199"/>
      <c r="M927" s="204"/>
      <c r="N927" s="205"/>
      <c r="O927" s="205"/>
      <c r="P927" s="205"/>
      <c r="Q927" s="205"/>
      <c r="R927" s="205"/>
      <c r="S927" s="205"/>
      <c r="T927" s="206"/>
      <c r="AT927" s="202" t="s">
        <v>197</v>
      </c>
      <c r="AU927" s="202" t="s">
        <v>199</v>
      </c>
      <c r="AV927" s="12" t="s">
        <v>80</v>
      </c>
      <c r="AW927" s="12" t="s">
        <v>35</v>
      </c>
      <c r="AX927" s="12" t="s">
        <v>72</v>
      </c>
      <c r="AY927" s="202" t="s">
        <v>185</v>
      </c>
    </row>
    <row r="928" spans="2:65" s="11" customFormat="1">
      <c r="B928" s="191"/>
      <c r="D928" s="187" t="s">
        <v>197</v>
      </c>
      <c r="E928" s="192" t="s">
        <v>5</v>
      </c>
      <c r="F928" s="193" t="s">
        <v>1318</v>
      </c>
      <c r="H928" s="194">
        <v>12</v>
      </c>
      <c r="I928" s="195"/>
      <c r="L928" s="191"/>
      <c r="M928" s="196"/>
      <c r="N928" s="197"/>
      <c r="O928" s="197"/>
      <c r="P928" s="197"/>
      <c r="Q928" s="197"/>
      <c r="R928" s="197"/>
      <c r="S928" s="197"/>
      <c r="T928" s="198"/>
      <c r="AT928" s="192" t="s">
        <v>197</v>
      </c>
      <c r="AU928" s="192" t="s">
        <v>199</v>
      </c>
      <c r="AV928" s="11" t="s">
        <v>82</v>
      </c>
      <c r="AW928" s="11" t="s">
        <v>35</v>
      </c>
      <c r="AX928" s="11" t="s">
        <v>72</v>
      </c>
      <c r="AY928" s="192" t="s">
        <v>185</v>
      </c>
    </row>
    <row r="929" spans="2:51" s="12" customFormat="1">
      <c r="B929" s="199"/>
      <c r="D929" s="187" t="s">
        <v>197</v>
      </c>
      <c r="E929" s="200" t="s">
        <v>5</v>
      </c>
      <c r="F929" s="201" t="s">
        <v>994</v>
      </c>
      <c r="H929" s="202" t="s">
        <v>5</v>
      </c>
      <c r="I929" s="203"/>
      <c r="L929" s="199"/>
      <c r="M929" s="204"/>
      <c r="N929" s="205"/>
      <c r="O929" s="205"/>
      <c r="P929" s="205"/>
      <c r="Q929" s="205"/>
      <c r="R929" s="205"/>
      <c r="S929" s="205"/>
      <c r="T929" s="206"/>
      <c r="AT929" s="202" t="s">
        <v>197</v>
      </c>
      <c r="AU929" s="202" t="s">
        <v>199</v>
      </c>
      <c r="AV929" s="12" t="s">
        <v>80</v>
      </c>
      <c r="AW929" s="12" t="s">
        <v>35</v>
      </c>
      <c r="AX929" s="12" t="s">
        <v>72</v>
      </c>
      <c r="AY929" s="202" t="s">
        <v>185</v>
      </c>
    </row>
    <row r="930" spans="2:51" s="11" customFormat="1">
      <c r="B930" s="191"/>
      <c r="D930" s="187" t="s">
        <v>197</v>
      </c>
      <c r="E930" s="192" t="s">
        <v>5</v>
      </c>
      <c r="F930" s="193" t="s">
        <v>1319</v>
      </c>
      <c r="H930" s="194">
        <v>10</v>
      </c>
      <c r="I930" s="195"/>
      <c r="L930" s="191"/>
      <c r="M930" s="196"/>
      <c r="N930" s="197"/>
      <c r="O930" s="197"/>
      <c r="P930" s="197"/>
      <c r="Q930" s="197"/>
      <c r="R930" s="197"/>
      <c r="S930" s="197"/>
      <c r="T930" s="198"/>
      <c r="AT930" s="192" t="s">
        <v>197</v>
      </c>
      <c r="AU930" s="192" t="s">
        <v>199</v>
      </c>
      <c r="AV930" s="11" t="s">
        <v>82</v>
      </c>
      <c r="AW930" s="11" t="s">
        <v>35</v>
      </c>
      <c r="AX930" s="11" t="s">
        <v>72</v>
      </c>
      <c r="AY930" s="192" t="s">
        <v>185</v>
      </c>
    </row>
    <row r="931" spans="2:51" s="12" customFormat="1">
      <c r="B931" s="199"/>
      <c r="D931" s="187" t="s">
        <v>197</v>
      </c>
      <c r="E931" s="200" t="s">
        <v>5</v>
      </c>
      <c r="F931" s="201" t="s">
        <v>942</v>
      </c>
      <c r="H931" s="202" t="s">
        <v>5</v>
      </c>
      <c r="I931" s="203"/>
      <c r="L931" s="199"/>
      <c r="M931" s="204"/>
      <c r="N931" s="205"/>
      <c r="O931" s="205"/>
      <c r="P931" s="205"/>
      <c r="Q931" s="205"/>
      <c r="R931" s="205"/>
      <c r="S931" s="205"/>
      <c r="T931" s="206"/>
      <c r="AT931" s="202" t="s">
        <v>197</v>
      </c>
      <c r="AU931" s="202" t="s">
        <v>199</v>
      </c>
      <c r="AV931" s="12" t="s">
        <v>80</v>
      </c>
      <c r="AW931" s="12" t="s">
        <v>35</v>
      </c>
      <c r="AX931" s="12" t="s">
        <v>72</v>
      </c>
      <c r="AY931" s="202" t="s">
        <v>185</v>
      </c>
    </row>
    <row r="932" spans="2:51" s="11" customFormat="1">
      <c r="B932" s="191"/>
      <c r="D932" s="187" t="s">
        <v>197</v>
      </c>
      <c r="E932" s="192" t="s">
        <v>5</v>
      </c>
      <c r="F932" s="193" t="s">
        <v>1320</v>
      </c>
      <c r="H932" s="194">
        <v>14</v>
      </c>
      <c r="I932" s="195"/>
      <c r="L932" s="191"/>
      <c r="M932" s="196"/>
      <c r="N932" s="197"/>
      <c r="O932" s="197"/>
      <c r="P932" s="197"/>
      <c r="Q932" s="197"/>
      <c r="R932" s="197"/>
      <c r="S932" s="197"/>
      <c r="T932" s="198"/>
      <c r="AT932" s="192" t="s">
        <v>197</v>
      </c>
      <c r="AU932" s="192" t="s">
        <v>199</v>
      </c>
      <c r="AV932" s="11" t="s">
        <v>82</v>
      </c>
      <c r="AW932" s="11" t="s">
        <v>35</v>
      </c>
      <c r="AX932" s="11" t="s">
        <v>72</v>
      </c>
      <c r="AY932" s="192" t="s">
        <v>185</v>
      </c>
    </row>
    <row r="933" spans="2:51" s="12" customFormat="1">
      <c r="B933" s="199"/>
      <c r="D933" s="187" t="s">
        <v>197</v>
      </c>
      <c r="E933" s="200" t="s">
        <v>5</v>
      </c>
      <c r="F933" s="201" t="s">
        <v>211</v>
      </c>
      <c r="H933" s="202" t="s">
        <v>5</v>
      </c>
      <c r="I933" s="203"/>
      <c r="L933" s="199"/>
      <c r="M933" s="204"/>
      <c r="N933" s="205"/>
      <c r="O933" s="205"/>
      <c r="P933" s="205"/>
      <c r="Q933" s="205"/>
      <c r="R933" s="205"/>
      <c r="S933" s="205"/>
      <c r="T933" s="206"/>
      <c r="AT933" s="202" t="s">
        <v>197</v>
      </c>
      <c r="AU933" s="202" t="s">
        <v>199</v>
      </c>
      <c r="AV933" s="12" t="s">
        <v>80</v>
      </c>
      <c r="AW933" s="12" t="s">
        <v>35</v>
      </c>
      <c r="AX933" s="12" t="s">
        <v>72</v>
      </c>
      <c r="AY933" s="202" t="s">
        <v>185</v>
      </c>
    </row>
    <row r="934" spans="2:51" s="11" customFormat="1">
      <c r="B934" s="191"/>
      <c r="D934" s="187" t="s">
        <v>197</v>
      </c>
      <c r="E934" s="192" t="s">
        <v>5</v>
      </c>
      <c r="F934" s="193" t="s">
        <v>1317</v>
      </c>
      <c r="H934" s="194">
        <v>2</v>
      </c>
      <c r="I934" s="195"/>
      <c r="L934" s="191"/>
      <c r="M934" s="196"/>
      <c r="N934" s="197"/>
      <c r="O934" s="197"/>
      <c r="P934" s="197"/>
      <c r="Q934" s="197"/>
      <c r="R934" s="197"/>
      <c r="S934" s="197"/>
      <c r="T934" s="198"/>
      <c r="AT934" s="192" t="s">
        <v>197</v>
      </c>
      <c r="AU934" s="192" t="s">
        <v>199</v>
      </c>
      <c r="AV934" s="11" t="s">
        <v>82</v>
      </c>
      <c r="AW934" s="11" t="s">
        <v>35</v>
      </c>
      <c r="AX934" s="11" t="s">
        <v>72</v>
      </c>
      <c r="AY934" s="192" t="s">
        <v>185</v>
      </c>
    </row>
    <row r="935" spans="2:51" s="12" customFormat="1">
      <c r="B935" s="199"/>
      <c r="D935" s="187" t="s">
        <v>197</v>
      </c>
      <c r="E935" s="200" t="s">
        <v>5</v>
      </c>
      <c r="F935" s="201" t="s">
        <v>217</v>
      </c>
      <c r="H935" s="202" t="s">
        <v>5</v>
      </c>
      <c r="I935" s="203"/>
      <c r="L935" s="199"/>
      <c r="M935" s="204"/>
      <c r="N935" s="205"/>
      <c r="O935" s="205"/>
      <c r="P935" s="205"/>
      <c r="Q935" s="205"/>
      <c r="R935" s="205"/>
      <c r="S935" s="205"/>
      <c r="T935" s="206"/>
      <c r="AT935" s="202" t="s">
        <v>197</v>
      </c>
      <c r="AU935" s="202" t="s">
        <v>199</v>
      </c>
      <c r="AV935" s="12" t="s">
        <v>80</v>
      </c>
      <c r="AW935" s="12" t="s">
        <v>35</v>
      </c>
      <c r="AX935" s="12" t="s">
        <v>72</v>
      </c>
      <c r="AY935" s="202" t="s">
        <v>185</v>
      </c>
    </row>
    <row r="936" spans="2:51" s="11" customFormat="1">
      <c r="B936" s="191"/>
      <c r="D936" s="187" t="s">
        <v>197</v>
      </c>
      <c r="E936" s="192" t="s">
        <v>5</v>
      </c>
      <c r="F936" s="193" t="s">
        <v>1317</v>
      </c>
      <c r="H936" s="194">
        <v>2</v>
      </c>
      <c r="I936" s="195"/>
      <c r="L936" s="191"/>
      <c r="M936" s="196"/>
      <c r="N936" s="197"/>
      <c r="O936" s="197"/>
      <c r="P936" s="197"/>
      <c r="Q936" s="197"/>
      <c r="R936" s="197"/>
      <c r="S936" s="197"/>
      <c r="T936" s="198"/>
      <c r="AT936" s="192" t="s">
        <v>197</v>
      </c>
      <c r="AU936" s="192" t="s">
        <v>199</v>
      </c>
      <c r="AV936" s="11" t="s">
        <v>82</v>
      </c>
      <c r="AW936" s="11" t="s">
        <v>35</v>
      </c>
      <c r="AX936" s="11" t="s">
        <v>72</v>
      </c>
      <c r="AY936" s="192" t="s">
        <v>185</v>
      </c>
    </row>
    <row r="937" spans="2:51" s="12" customFormat="1">
      <c r="B937" s="199"/>
      <c r="D937" s="187" t="s">
        <v>197</v>
      </c>
      <c r="E937" s="200" t="s">
        <v>5</v>
      </c>
      <c r="F937" s="201" t="s">
        <v>943</v>
      </c>
      <c r="H937" s="202" t="s">
        <v>5</v>
      </c>
      <c r="I937" s="203"/>
      <c r="L937" s="199"/>
      <c r="M937" s="204"/>
      <c r="N937" s="205"/>
      <c r="O937" s="205"/>
      <c r="P937" s="205"/>
      <c r="Q937" s="205"/>
      <c r="R937" s="205"/>
      <c r="S937" s="205"/>
      <c r="T937" s="206"/>
      <c r="AT937" s="202" t="s">
        <v>197</v>
      </c>
      <c r="AU937" s="202" t="s">
        <v>199</v>
      </c>
      <c r="AV937" s="12" t="s">
        <v>80</v>
      </c>
      <c r="AW937" s="12" t="s">
        <v>35</v>
      </c>
      <c r="AX937" s="12" t="s">
        <v>72</v>
      </c>
      <c r="AY937" s="202" t="s">
        <v>185</v>
      </c>
    </row>
    <row r="938" spans="2:51" s="11" customFormat="1">
      <c r="B938" s="191"/>
      <c r="D938" s="187" t="s">
        <v>197</v>
      </c>
      <c r="E938" s="192" t="s">
        <v>5</v>
      </c>
      <c r="F938" s="193" t="s">
        <v>1317</v>
      </c>
      <c r="H938" s="194">
        <v>2</v>
      </c>
      <c r="I938" s="195"/>
      <c r="L938" s="191"/>
      <c r="M938" s="196"/>
      <c r="N938" s="197"/>
      <c r="O938" s="197"/>
      <c r="P938" s="197"/>
      <c r="Q938" s="197"/>
      <c r="R938" s="197"/>
      <c r="S938" s="197"/>
      <c r="T938" s="198"/>
      <c r="AT938" s="192" t="s">
        <v>197</v>
      </c>
      <c r="AU938" s="192" t="s">
        <v>199</v>
      </c>
      <c r="AV938" s="11" t="s">
        <v>82</v>
      </c>
      <c r="AW938" s="11" t="s">
        <v>35</v>
      </c>
      <c r="AX938" s="11" t="s">
        <v>72</v>
      </c>
      <c r="AY938" s="192" t="s">
        <v>185</v>
      </c>
    </row>
    <row r="939" spans="2:51" s="12" customFormat="1">
      <c r="B939" s="199"/>
      <c r="D939" s="187" t="s">
        <v>197</v>
      </c>
      <c r="E939" s="200" t="s">
        <v>5</v>
      </c>
      <c r="F939" s="201" t="s">
        <v>955</v>
      </c>
      <c r="H939" s="202" t="s">
        <v>5</v>
      </c>
      <c r="I939" s="203"/>
      <c r="L939" s="199"/>
      <c r="M939" s="204"/>
      <c r="N939" s="205"/>
      <c r="O939" s="205"/>
      <c r="P939" s="205"/>
      <c r="Q939" s="205"/>
      <c r="R939" s="205"/>
      <c r="S939" s="205"/>
      <c r="T939" s="206"/>
      <c r="AT939" s="202" t="s">
        <v>197</v>
      </c>
      <c r="AU939" s="202" t="s">
        <v>199</v>
      </c>
      <c r="AV939" s="12" t="s">
        <v>80</v>
      </c>
      <c r="AW939" s="12" t="s">
        <v>35</v>
      </c>
      <c r="AX939" s="12" t="s">
        <v>72</v>
      </c>
      <c r="AY939" s="202" t="s">
        <v>185</v>
      </c>
    </row>
    <row r="940" spans="2:51" s="11" customFormat="1">
      <c r="B940" s="191"/>
      <c r="D940" s="187" t="s">
        <v>197</v>
      </c>
      <c r="E940" s="192" t="s">
        <v>5</v>
      </c>
      <c r="F940" s="193" t="s">
        <v>80</v>
      </c>
      <c r="H940" s="194">
        <v>1</v>
      </c>
      <c r="I940" s="195"/>
      <c r="L940" s="191"/>
      <c r="M940" s="196"/>
      <c r="N940" s="197"/>
      <c r="O940" s="197"/>
      <c r="P940" s="197"/>
      <c r="Q940" s="197"/>
      <c r="R940" s="197"/>
      <c r="S940" s="197"/>
      <c r="T940" s="198"/>
      <c r="AT940" s="192" t="s">
        <v>197</v>
      </c>
      <c r="AU940" s="192" t="s">
        <v>199</v>
      </c>
      <c r="AV940" s="11" t="s">
        <v>82</v>
      </c>
      <c r="AW940" s="11" t="s">
        <v>35</v>
      </c>
      <c r="AX940" s="11" t="s">
        <v>72</v>
      </c>
      <c r="AY940" s="192" t="s">
        <v>185</v>
      </c>
    </row>
    <row r="941" spans="2:51" s="12" customFormat="1">
      <c r="B941" s="199"/>
      <c r="D941" s="187" t="s">
        <v>197</v>
      </c>
      <c r="E941" s="200" t="s">
        <v>5</v>
      </c>
      <c r="F941" s="201" t="s">
        <v>998</v>
      </c>
      <c r="H941" s="202" t="s">
        <v>5</v>
      </c>
      <c r="I941" s="203"/>
      <c r="L941" s="199"/>
      <c r="M941" s="204"/>
      <c r="N941" s="205"/>
      <c r="O941" s="205"/>
      <c r="P941" s="205"/>
      <c r="Q941" s="205"/>
      <c r="R941" s="205"/>
      <c r="S941" s="205"/>
      <c r="T941" s="206"/>
      <c r="AT941" s="202" t="s">
        <v>197</v>
      </c>
      <c r="AU941" s="202" t="s">
        <v>199</v>
      </c>
      <c r="AV941" s="12" t="s">
        <v>80</v>
      </c>
      <c r="AW941" s="12" t="s">
        <v>35</v>
      </c>
      <c r="AX941" s="12" t="s">
        <v>72</v>
      </c>
      <c r="AY941" s="202" t="s">
        <v>185</v>
      </c>
    </row>
    <row r="942" spans="2:51" s="11" customFormat="1">
      <c r="B942" s="191"/>
      <c r="D942" s="187" t="s">
        <v>197</v>
      </c>
      <c r="E942" s="192" t="s">
        <v>5</v>
      </c>
      <c r="F942" s="193" t="s">
        <v>80</v>
      </c>
      <c r="H942" s="194">
        <v>1</v>
      </c>
      <c r="I942" s="195"/>
      <c r="L942" s="191"/>
      <c r="M942" s="196"/>
      <c r="N942" s="197"/>
      <c r="O942" s="197"/>
      <c r="P942" s="197"/>
      <c r="Q942" s="197"/>
      <c r="R942" s="197"/>
      <c r="S942" s="197"/>
      <c r="T942" s="198"/>
      <c r="AT942" s="192" t="s">
        <v>197</v>
      </c>
      <c r="AU942" s="192" t="s">
        <v>199</v>
      </c>
      <c r="AV942" s="11" t="s">
        <v>82</v>
      </c>
      <c r="AW942" s="11" t="s">
        <v>35</v>
      </c>
      <c r="AX942" s="11" t="s">
        <v>72</v>
      </c>
      <c r="AY942" s="192" t="s">
        <v>185</v>
      </c>
    </row>
    <row r="943" spans="2:51" s="12" customFormat="1">
      <c r="B943" s="199"/>
      <c r="D943" s="187" t="s">
        <v>197</v>
      </c>
      <c r="E943" s="200" t="s">
        <v>5</v>
      </c>
      <c r="F943" s="201" t="s">
        <v>1321</v>
      </c>
      <c r="H943" s="202" t="s">
        <v>5</v>
      </c>
      <c r="I943" s="203"/>
      <c r="L943" s="199"/>
      <c r="M943" s="204"/>
      <c r="N943" s="205"/>
      <c r="O943" s="205"/>
      <c r="P943" s="205"/>
      <c r="Q943" s="205"/>
      <c r="R943" s="205"/>
      <c r="S943" s="205"/>
      <c r="T943" s="206"/>
      <c r="AT943" s="202" t="s">
        <v>197</v>
      </c>
      <c r="AU943" s="202" t="s">
        <v>199</v>
      </c>
      <c r="AV943" s="12" t="s">
        <v>80</v>
      </c>
      <c r="AW943" s="12" t="s">
        <v>35</v>
      </c>
      <c r="AX943" s="12" t="s">
        <v>72</v>
      </c>
      <c r="AY943" s="202" t="s">
        <v>185</v>
      </c>
    </row>
    <row r="944" spans="2:51" s="11" customFormat="1">
      <c r="B944" s="191"/>
      <c r="D944" s="187" t="s">
        <v>197</v>
      </c>
      <c r="E944" s="192" t="s">
        <v>5</v>
      </c>
      <c r="F944" s="193" t="s">
        <v>1322</v>
      </c>
      <c r="H944" s="194">
        <v>4.2359999999999998</v>
      </c>
      <c r="I944" s="195"/>
      <c r="L944" s="191"/>
      <c r="M944" s="196"/>
      <c r="N944" s="197"/>
      <c r="O944" s="197"/>
      <c r="P944" s="197"/>
      <c r="Q944" s="197"/>
      <c r="R944" s="197"/>
      <c r="S944" s="197"/>
      <c r="T944" s="198"/>
      <c r="AT944" s="192" t="s">
        <v>197</v>
      </c>
      <c r="AU944" s="192" t="s">
        <v>199</v>
      </c>
      <c r="AV944" s="11" t="s">
        <v>82</v>
      </c>
      <c r="AW944" s="11" t="s">
        <v>35</v>
      </c>
      <c r="AX944" s="11" t="s">
        <v>72</v>
      </c>
      <c r="AY944" s="192" t="s">
        <v>185</v>
      </c>
    </row>
    <row r="945" spans="2:65" s="13" customFormat="1">
      <c r="B945" s="207"/>
      <c r="D945" s="208" t="s">
        <v>197</v>
      </c>
      <c r="E945" s="209" t="s">
        <v>5</v>
      </c>
      <c r="F945" s="210" t="s">
        <v>222</v>
      </c>
      <c r="H945" s="211">
        <v>50.235999999999997</v>
      </c>
      <c r="I945" s="212"/>
      <c r="L945" s="207"/>
      <c r="M945" s="213"/>
      <c r="N945" s="214"/>
      <c r="O945" s="214"/>
      <c r="P945" s="214"/>
      <c r="Q945" s="214"/>
      <c r="R945" s="214"/>
      <c r="S945" s="214"/>
      <c r="T945" s="215"/>
      <c r="AT945" s="216" t="s">
        <v>197</v>
      </c>
      <c r="AU945" s="216" t="s">
        <v>199</v>
      </c>
      <c r="AV945" s="13" t="s">
        <v>193</v>
      </c>
      <c r="AW945" s="13" t="s">
        <v>35</v>
      </c>
      <c r="AX945" s="13" t="s">
        <v>80</v>
      </c>
      <c r="AY945" s="216" t="s">
        <v>185</v>
      </c>
    </row>
    <row r="946" spans="2:65" s="1" customFormat="1" ht="31.5" customHeight="1">
      <c r="B946" s="174"/>
      <c r="C946" s="175" t="s">
        <v>1323</v>
      </c>
      <c r="D946" s="175" t="s">
        <v>188</v>
      </c>
      <c r="E946" s="176" t="s">
        <v>1324</v>
      </c>
      <c r="F946" s="177" t="s">
        <v>1325</v>
      </c>
      <c r="G946" s="178" t="s">
        <v>232</v>
      </c>
      <c r="H946" s="179">
        <v>3</v>
      </c>
      <c r="I946" s="180"/>
      <c r="J946" s="181">
        <f>ROUND(I946*H946,2)</f>
        <v>0</v>
      </c>
      <c r="K946" s="177" t="s">
        <v>192</v>
      </c>
      <c r="L946" s="41"/>
      <c r="M946" s="182" t="s">
        <v>5</v>
      </c>
      <c r="N946" s="183" t="s">
        <v>43</v>
      </c>
      <c r="O946" s="42"/>
      <c r="P946" s="184">
        <f>O946*H946</f>
        <v>0</v>
      </c>
      <c r="Q946" s="184">
        <v>0</v>
      </c>
      <c r="R946" s="184">
        <f>Q946*H946</f>
        <v>0</v>
      </c>
      <c r="S946" s="184">
        <v>6.3E-2</v>
      </c>
      <c r="T946" s="185">
        <f>S946*H946</f>
        <v>0.189</v>
      </c>
      <c r="AR946" s="24" t="s">
        <v>193</v>
      </c>
      <c r="AT946" s="24" t="s">
        <v>188</v>
      </c>
      <c r="AU946" s="24" t="s">
        <v>199</v>
      </c>
      <c r="AY946" s="24" t="s">
        <v>185</v>
      </c>
      <c r="BE946" s="186">
        <f>IF(N946="základní",J946,0)</f>
        <v>0</v>
      </c>
      <c r="BF946" s="186">
        <f>IF(N946="snížená",J946,0)</f>
        <v>0</v>
      </c>
      <c r="BG946" s="186">
        <f>IF(N946="zákl. přenesená",J946,0)</f>
        <v>0</v>
      </c>
      <c r="BH946" s="186">
        <f>IF(N946="sníž. přenesená",J946,0)</f>
        <v>0</v>
      </c>
      <c r="BI946" s="186">
        <f>IF(N946="nulová",J946,0)</f>
        <v>0</v>
      </c>
      <c r="BJ946" s="24" t="s">
        <v>80</v>
      </c>
      <c r="BK946" s="186">
        <f>ROUND(I946*H946,2)</f>
        <v>0</v>
      </c>
      <c r="BL946" s="24" t="s">
        <v>193</v>
      </c>
      <c r="BM946" s="24" t="s">
        <v>1326</v>
      </c>
    </row>
    <row r="947" spans="2:65" s="1" customFormat="1" ht="40.5">
      <c r="B947" s="41"/>
      <c r="D947" s="187" t="s">
        <v>195</v>
      </c>
      <c r="F947" s="188" t="s">
        <v>1316</v>
      </c>
      <c r="I947" s="189"/>
      <c r="L947" s="41"/>
      <c r="M947" s="190"/>
      <c r="N947" s="42"/>
      <c r="O947" s="42"/>
      <c r="P947" s="42"/>
      <c r="Q947" s="42"/>
      <c r="R947" s="42"/>
      <c r="S947" s="42"/>
      <c r="T947" s="70"/>
      <c r="AT947" s="24" t="s">
        <v>195</v>
      </c>
      <c r="AU947" s="24" t="s">
        <v>199</v>
      </c>
    </row>
    <row r="948" spans="2:65" s="12" customFormat="1">
      <c r="B948" s="199"/>
      <c r="D948" s="187" t="s">
        <v>197</v>
      </c>
      <c r="E948" s="200" t="s">
        <v>5</v>
      </c>
      <c r="F948" s="201" t="s">
        <v>215</v>
      </c>
      <c r="H948" s="202" t="s">
        <v>5</v>
      </c>
      <c r="I948" s="203"/>
      <c r="L948" s="199"/>
      <c r="M948" s="204"/>
      <c r="N948" s="205"/>
      <c r="O948" s="205"/>
      <c r="P948" s="205"/>
      <c r="Q948" s="205"/>
      <c r="R948" s="205"/>
      <c r="S948" s="205"/>
      <c r="T948" s="206"/>
      <c r="AT948" s="202" t="s">
        <v>197</v>
      </c>
      <c r="AU948" s="202" t="s">
        <v>199</v>
      </c>
      <c r="AV948" s="12" t="s">
        <v>80</v>
      </c>
      <c r="AW948" s="12" t="s">
        <v>35</v>
      </c>
      <c r="AX948" s="12" t="s">
        <v>72</v>
      </c>
      <c r="AY948" s="202" t="s">
        <v>185</v>
      </c>
    </row>
    <row r="949" spans="2:65" s="11" customFormat="1">
      <c r="B949" s="191"/>
      <c r="D949" s="187" t="s">
        <v>197</v>
      </c>
      <c r="E949" s="192" t="s">
        <v>5</v>
      </c>
      <c r="F949" s="193" t="s">
        <v>1327</v>
      </c>
      <c r="H949" s="194">
        <v>3</v>
      </c>
      <c r="I949" s="195"/>
      <c r="L949" s="191"/>
      <c r="M949" s="196"/>
      <c r="N949" s="197"/>
      <c r="O949" s="197"/>
      <c r="P949" s="197"/>
      <c r="Q949" s="197"/>
      <c r="R949" s="197"/>
      <c r="S949" s="197"/>
      <c r="T949" s="198"/>
      <c r="AT949" s="192" t="s">
        <v>197</v>
      </c>
      <c r="AU949" s="192" t="s">
        <v>199</v>
      </c>
      <c r="AV949" s="11" t="s">
        <v>82</v>
      </c>
      <c r="AW949" s="11" t="s">
        <v>35</v>
      </c>
      <c r="AX949" s="11" t="s">
        <v>72</v>
      </c>
      <c r="AY949" s="192" t="s">
        <v>185</v>
      </c>
    </row>
    <row r="950" spans="2:65" s="13" customFormat="1">
      <c r="B950" s="207"/>
      <c r="D950" s="208" t="s">
        <v>197</v>
      </c>
      <c r="E950" s="209" t="s">
        <v>5</v>
      </c>
      <c r="F950" s="210" t="s">
        <v>222</v>
      </c>
      <c r="H950" s="211">
        <v>3</v>
      </c>
      <c r="I950" s="212"/>
      <c r="L950" s="207"/>
      <c r="M950" s="213"/>
      <c r="N950" s="214"/>
      <c r="O950" s="214"/>
      <c r="P950" s="214"/>
      <c r="Q950" s="214"/>
      <c r="R950" s="214"/>
      <c r="S950" s="214"/>
      <c r="T950" s="215"/>
      <c r="AT950" s="216" t="s">
        <v>197</v>
      </c>
      <c r="AU950" s="216" t="s">
        <v>199</v>
      </c>
      <c r="AV950" s="13" t="s">
        <v>193</v>
      </c>
      <c r="AW950" s="13" t="s">
        <v>35</v>
      </c>
      <c r="AX950" s="13" t="s">
        <v>80</v>
      </c>
      <c r="AY950" s="216" t="s">
        <v>185</v>
      </c>
    </row>
    <row r="951" spans="2:65" s="1" customFormat="1" ht="31.5" customHeight="1">
      <c r="B951" s="174"/>
      <c r="C951" s="175" t="s">
        <v>1328</v>
      </c>
      <c r="D951" s="175" t="s">
        <v>188</v>
      </c>
      <c r="E951" s="176" t="s">
        <v>1329</v>
      </c>
      <c r="F951" s="177" t="s">
        <v>1330</v>
      </c>
      <c r="G951" s="178" t="s">
        <v>232</v>
      </c>
      <c r="H951" s="179">
        <v>21.69</v>
      </c>
      <c r="I951" s="180"/>
      <c r="J951" s="181">
        <f>ROUND(I951*H951,2)</f>
        <v>0</v>
      </c>
      <c r="K951" s="177" t="s">
        <v>192</v>
      </c>
      <c r="L951" s="41"/>
      <c r="M951" s="182" t="s">
        <v>5</v>
      </c>
      <c r="N951" s="183" t="s">
        <v>43</v>
      </c>
      <c r="O951" s="42"/>
      <c r="P951" s="184">
        <f>O951*H951</f>
        <v>0</v>
      </c>
      <c r="Q951" s="184">
        <v>0</v>
      </c>
      <c r="R951" s="184">
        <f>Q951*H951</f>
        <v>0</v>
      </c>
      <c r="S951" s="184">
        <v>2.5000000000000001E-2</v>
      </c>
      <c r="T951" s="185">
        <f>S951*H951</f>
        <v>0.54225000000000001</v>
      </c>
      <c r="AR951" s="24" t="s">
        <v>193</v>
      </c>
      <c r="AT951" s="24" t="s">
        <v>188</v>
      </c>
      <c r="AU951" s="24" t="s">
        <v>199</v>
      </c>
      <c r="AY951" s="24" t="s">
        <v>185</v>
      </c>
      <c r="BE951" s="186">
        <f>IF(N951="základní",J951,0)</f>
        <v>0</v>
      </c>
      <c r="BF951" s="186">
        <f>IF(N951="snížená",J951,0)</f>
        <v>0</v>
      </c>
      <c r="BG951" s="186">
        <f>IF(N951="zákl. přenesená",J951,0)</f>
        <v>0</v>
      </c>
      <c r="BH951" s="186">
        <f>IF(N951="sníž. přenesená",J951,0)</f>
        <v>0</v>
      </c>
      <c r="BI951" s="186">
        <f>IF(N951="nulová",J951,0)</f>
        <v>0</v>
      </c>
      <c r="BJ951" s="24" t="s">
        <v>80</v>
      </c>
      <c r="BK951" s="186">
        <f>ROUND(I951*H951,2)</f>
        <v>0</v>
      </c>
      <c r="BL951" s="24" t="s">
        <v>193</v>
      </c>
      <c r="BM951" s="24" t="s">
        <v>1331</v>
      </c>
    </row>
    <row r="952" spans="2:65" s="1" customFormat="1" ht="40.5">
      <c r="B952" s="41"/>
      <c r="D952" s="187" t="s">
        <v>195</v>
      </c>
      <c r="F952" s="188" t="s">
        <v>1316</v>
      </c>
      <c r="I952" s="189"/>
      <c r="L952" s="41"/>
      <c r="M952" s="190"/>
      <c r="N952" s="42"/>
      <c r="O952" s="42"/>
      <c r="P952" s="42"/>
      <c r="Q952" s="42"/>
      <c r="R952" s="42"/>
      <c r="S952" s="42"/>
      <c r="T952" s="70"/>
      <c r="AT952" s="24" t="s">
        <v>195</v>
      </c>
      <c r="AU952" s="24" t="s">
        <v>199</v>
      </c>
    </row>
    <row r="953" spans="2:65" s="12" customFormat="1">
      <c r="B953" s="199"/>
      <c r="D953" s="187" t="s">
        <v>197</v>
      </c>
      <c r="E953" s="200" t="s">
        <v>5</v>
      </c>
      <c r="F953" s="201" t="s">
        <v>356</v>
      </c>
      <c r="H953" s="202" t="s">
        <v>5</v>
      </c>
      <c r="I953" s="203"/>
      <c r="L953" s="199"/>
      <c r="M953" s="204"/>
      <c r="N953" s="205"/>
      <c r="O953" s="205"/>
      <c r="P953" s="205"/>
      <c r="Q953" s="205"/>
      <c r="R953" s="205"/>
      <c r="S953" s="205"/>
      <c r="T953" s="206"/>
      <c r="AT953" s="202" t="s">
        <v>197</v>
      </c>
      <c r="AU953" s="202" t="s">
        <v>199</v>
      </c>
      <c r="AV953" s="12" t="s">
        <v>80</v>
      </c>
      <c r="AW953" s="12" t="s">
        <v>35</v>
      </c>
      <c r="AX953" s="12" t="s">
        <v>72</v>
      </c>
      <c r="AY953" s="202" t="s">
        <v>185</v>
      </c>
    </row>
    <row r="954" spans="2:65" s="11" customFormat="1">
      <c r="B954" s="191"/>
      <c r="D954" s="187" t="s">
        <v>197</v>
      </c>
      <c r="E954" s="192" t="s">
        <v>5</v>
      </c>
      <c r="F954" s="193" t="s">
        <v>1332</v>
      </c>
      <c r="H954" s="194">
        <v>19.16</v>
      </c>
      <c r="I954" s="195"/>
      <c r="L954" s="191"/>
      <c r="M954" s="196"/>
      <c r="N954" s="197"/>
      <c r="O954" s="197"/>
      <c r="P954" s="197"/>
      <c r="Q954" s="197"/>
      <c r="R954" s="197"/>
      <c r="S954" s="197"/>
      <c r="T954" s="198"/>
      <c r="AT954" s="192" t="s">
        <v>197</v>
      </c>
      <c r="AU954" s="192" t="s">
        <v>199</v>
      </c>
      <c r="AV954" s="11" t="s">
        <v>82</v>
      </c>
      <c r="AW954" s="11" t="s">
        <v>35</v>
      </c>
      <c r="AX954" s="11" t="s">
        <v>72</v>
      </c>
      <c r="AY954" s="192" t="s">
        <v>185</v>
      </c>
    </row>
    <row r="955" spans="2:65" s="12" customFormat="1">
      <c r="B955" s="199"/>
      <c r="D955" s="187" t="s">
        <v>197</v>
      </c>
      <c r="E955" s="200" t="s">
        <v>5</v>
      </c>
      <c r="F955" s="201" t="s">
        <v>994</v>
      </c>
      <c r="H955" s="202" t="s">
        <v>5</v>
      </c>
      <c r="I955" s="203"/>
      <c r="L955" s="199"/>
      <c r="M955" s="204"/>
      <c r="N955" s="205"/>
      <c r="O955" s="205"/>
      <c r="P955" s="205"/>
      <c r="Q955" s="205"/>
      <c r="R955" s="205"/>
      <c r="S955" s="205"/>
      <c r="T955" s="206"/>
      <c r="AT955" s="202" t="s">
        <v>197</v>
      </c>
      <c r="AU955" s="202" t="s">
        <v>199</v>
      </c>
      <c r="AV955" s="12" t="s">
        <v>80</v>
      </c>
      <c r="AW955" s="12" t="s">
        <v>35</v>
      </c>
      <c r="AX955" s="12" t="s">
        <v>72</v>
      </c>
      <c r="AY955" s="202" t="s">
        <v>185</v>
      </c>
    </row>
    <row r="956" spans="2:65" s="11" customFormat="1">
      <c r="B956" s="191"/>
      <c r="D956" s="187" t="s">
        <v>197</v>
      </c>
      <c r="E956" s="192" t="s">
        <v>5</v>
      </c>
      <c r="F956" s="193" t="s">
        <v>1333</v>
      </c>
      <c r="H956" s="194">
        <v>2.5299999999999998</v>
      </c>
      <c r="I956" s="195"/>
      <c r="L956" s="191"/>
      <c r="M956" s="196"/>
      <c r="N956" s="197"/>
      <c r="O956" s="197"/>
      <c r="P956" s="197"/>
      <c r="Q956" s="197"/>
      <c r="R956" s="197"/>
      <c r="S956" s="197"/>
      <c r="T956" s="198"/>
      <c r="AT956" s="192" t="s">
        <v>197</v>
      </c>
      <c r="AU956" s="192" t="s">
        <v>199</v>
      </c>
      <c r="AV956" s="11" t="s">
        <v>82</v>
      </c>
      <c r="AW956" s="11" t="s">
        <v>35</v>
      </c>
      <c r="AX956" s="11" t="s">
        <v>72</v>
      </c>
      <c r="AY956" s="192" t="s">
        <v>185</v>
      </c>
    </row>
    <row r="957" spans="2:65" s="13" customFormat="1">
      <c r="B957" s="207"/>
      <c r="D957" s="208" t="s">
        <v>197</v>
      </c>
      <c r="E957" s="209" t="s">
        <v>5</v>
      </c>
      <c r="F957" s="210" t="s">
        <v>222</v>
      </c>
      <c r="H957" s="211">
        <v>21.69</v>
      </c>
      <c r="I957" s="212"/>
      <c r="L957" s="207"/>
      <c r="M957" s="213"/>
      <c r="N957" s="214"/>
      <c r="O957" s="214"/>
      <c r="P957" s="214"/>
      <c r="Q957" s="214"/>
      <c r="R957" s="214"/>
      <c r="S957" s="214"/>
      <c r="T957" s="215"/>
      <c r="AT957" s="216" t="s">
        <v>197</v>
      </c>
      <c r="AU957" s="216" t="s">
        <v>199</v>
      </c>
      <c r="AV957" s="13" t="s">
        <v>193</v>
      </c>
      <c r="AW957" s="13" t="s">
        <v>35</v>
      </c>
      <c r="AX957" s="13" t="s">
        <v>80</v>
      </c>
      <c r="AY957" s="216" t="s">
        <v>185</v>
      </c>
    </row>
    <row r="958" spans="2:65" s="1" customFormat="1" ht="31.5" customHeight="1">
      <c r="B958" s="174"/>
      <c r="C958" s="175" t="s">
        <v>792</v>
      </c>
      <c r="D958" s="175" t="s">
        <v>188</v>
      </c>
      <c r="E958" s="176" t="s">
        <v>1334</v>
      </c>
      <c r="F958" s="177" t="s">
        <v>1335</v>
      </c>
      <c r="G958" s="178" t="s">
        <v>232</v>
      </c>
      <c r="H958" s="179">
        <v>35.414999999999999</v>
      </c>
      <c r="I958" s="180"/>
      <c r="J958" s="181">
        <f>ROUND(I958*H958,2)</f>
        <v>0</v>
      </c>
      <c r="K958" s="177" t="s">
        <v>192</v>
      </c>
      <c r="L958" s="41"/>
      <c r="M958" s="182" t="s">
        <v>5</v>
      </c>
      <c r="N958" s="183" t="s">
        <v>43</v>
      </c>
      <c r="O958" s="42"/>
      <c r="P958" s="184">
        <f>O958*H958</f>
        <v>0</v>
      </c>
      <c r="Q958" s="184">
        <v>0</v>
      </c>
      <c r="R958" s="184">
        <f>Q958*H958</f>
        <v>0</v>
      </c>
      <c r="S958" s="184">
        <v>5.0999999999999997E-2</v>
      </c>
      <c r="T958" s="185">
        <f>S958*H958</f>
        <v>1.8061649999999998</v>
      </c>
      <c r="AR958" s="24" t="s">
        <v>193</v>
      </c>
      <c r="AT958" s="24" t="s">
        <v>188</v>
      </c>
      <c r="AU958" s="24" t="s">
        <v>199</v>
      </c>
      <c r="AY958" s="24" t="s">
        <v>185</v>
      </c>
      <c r="BE958" s="186">
        <f>IF(N958="základní",J958,0)</f>
        <v>0</v>
      </c>
      <c r="BF958" s="186">
        <f>IF(N958="snížená",J958,0)</f>
        <v>0</v>
      </c>
      <c r="BG958" s="186">
        <f>IF(N958="zákl. přenesená",J958,0)</f>
        <v>0</v>
      </c>
      <c r="BH958" s="186">
        <f>IF(N958="sníž. přenesená",J958,0)</f>
        <v>0</v>
      </c>
      <c r="BI958" s="186">
        <f>IF(N958="nulová",J958,0)</f>
        <v>0</v>
      </c>
      <c r="BJ958" s="24" t="s">
        <v>80</v>
      </c>
      <c r="BK958" s="186">
        <f>ROUND(I958*H958,2)</f>
        <v>0</v>
      </c>
      <c r="BL958" s="24" t="s">
        <v>193</v>
      </c>
      <c r="BM958" s="24" t="s">
        <v>1336</v>
      </c>
    </row>
    <row r="959" spans="2:65" s="1" customFormat="1" ht="54">
      <c r="B959" s="41"/>
      <c r="D959" s="187" t="s">
        <v>195</v>
      </c>
      <c r="F959" s="188" t="s">
        <v>1337</v>
      </c>
      <c r="I959" s="189"/>
      <c r="L959" s="41"/>
      <c r="M959" s="190"/>
      <c r="N959" s="42"/>
      <c r="O959" s="42"/>
      <c r="P959" s="42"/>
      <c r="Q959" s="42"/>
      <c r="R959" s="42"/>
      <c r="S959" s="42"/>
      <c r="T959" s="70"/>
      <c r="AT959" s="24" t="s">
        <v>195</v>
      </c>
      <c r="AU959" s="24" t="s">
        <v>199</v>
      </c>
    </row>
    <row r="960" spans="2:65" s="12" customFormat="1">
      <c r="B960" s="199"/>
      <c r="D960" s="187" t="s">
        <v>197</v>
      </c>
      <c r="E960" s="200" t="s">
        <v>5</v>
      </c>
      <c r="F960" s="201" t="s">
        <v>993</v>
      </c>
      <c r="H960" s="202" t="s">
        <v>5</v>
      </c>
      <c r="I960" s="203"/>
      <c r="L960" s="199"/>
      <c r="M960" s="204"/>
      <c r="N960" s="205"/>
      <c r="O960" s="205"/>
      <c r="P960" s="205"/>
      <c r="Q960" s="205"/>
      <c r="R960" s="205"/>
      <c r="S960" s="205"/>
      <c r="T960" s="206"/>
      <c r="AT960" s="202" t="s">
        <v>197</v>
      </c>
      <c r="AU960" s="202" t="s">
        <v>199</v>
      </c>
      <c r="AV960" s="12" t="s">
        <v>80</v>
      </c>
      <c r="AW960" s="12" t="s">
        <v>35</v>
      </c>
      <c r="AX960" s="12" t="s">
        <v>72</v>
      </c>
      <c r="AY960" s="202" t="s">
        <v>185</v>
      </c>
    </row>
    <row r="961" spans="2:65" s="11" customFormat="1">
      <c r="B961" s="191"/>
      <c r="D961" s="187" t="s">
        <v>197</v>
      </c>
      <c r="E961" s="192" t="s">
        <v>5</v>
      </c>
      <c r="F961" s="193" t="s">
        <v>1338</v>
      </c>
      <c r="H961" s="194">
        <v>6.21</v>
      </c>
      <c r="I961" s="195"/>
      <c r="L961" s="191"/>
      <c r="M961" s="196"/>
      <c r="N961" s="197"/>
      <c r="O961" s="197"/>
      <c r="P961" s="197"/>
      <c r="Q961" s="197"/>
      <c r="R961" s="197"/>
      <c r="S961" s="197"/>
      <c r="T961" s="198"/>
      <c r="AT961" s="192" t="s">
        <v>197</v>
      </c>
      <c r="AU961" s="192" t="s">
        <v>199</v>
      </c>
      <c r="AV961" s="11" t="s">
        <v>82</v>
      </c>
      <c r="AW961" s="11" t="s">
        <v>35</v>
      </c>
      <c r="AX961" s="11" t="s">
        <v>72</v>
      </c>
      <c r="AY961" s="192" t="s">
        <v>185</v>
      </c>
    </row>
    <row r="962" spans="2:65" s="12" customFormat="1">
      <c r="B962" s="199"/>
      <c r="D962" s="187" t="s">
        <v>197</v>
      </c>
      <c r="E962" s="200" t="s">
        <v>5</v>
      </c>
      <c r="F962" s="201" t="s">
        <v>211</v>
      </c>
      <c r="H962" s="202" t="s">
        <v>5</v>
      </c>
      <c r="I962" s="203"/>
      <c r="L962" s="199"/>
      <c r="M962" s="204"/>
      <c r="N962" s="205"/>
      <c r="O962" s="205"/>
      <c r="P962" s="205"/>
      <c r="Q962" s="205"/>
      <c r="R962" s="205"/>
      <c r="S962" s="205"/>
      <c r="T962" s="206"/>
      <c r="AT962" s="202" t="s">
        <v>197</v>
      </c>
      <c r="AU962" s="202" t="s">
        <v>199</v>
      </c>
      <c r="AV962" s="12" t="s">
        <v>80</v>
      </c>
      <c r="AW962" s="12" t="s">
        <v>35</v>
      </c>
      <c r="AX962" s="12" t="s">
        <v>72</v>
      </c>
      <c r="AY962" s="202" t="s">
        <v>185</v>
      </c>
    </row>
    <row r="963" spans="2:65" s="11" customFormat="1">
      <c r="B963" s="191"/>
      <c r="D963" s="187" t="s">
        <v>197</v>
      </c>
      <c r="E963" s="192" t="s">
        <v>5</v>
      </c>
      <c r="F963" s="193" t="s">
        <v>1339</v>
      </c>
      <c r="H963" s="194">
        <v>9.7200000000000006</v>
      </c>
      <c r="I963" s="195"/>
      <c r="L963" s="191"/>
      <c r="M963" s="196"/>
      <c r="N963" s="197"/>
      <c r="O963" s="197"/>
      <c r="P963" s="197"/>
      <c r="Q963" s="197"/>
      <c r="R963" s="197"/>
      <c r="S963" s="197"/>
      <c r="T963" s="198"/>
      <c r="AT963" s="192" t="s">
        <v>197</v>
      </c>
      <c r="AU963" s="192" t="s">
        <v>199</v>
      </c>
      <c r="AV963" s="11" t="s">
        <v>82</v>
      </c>
      <c r="AW963" s="11" t="s">
        <v>35</v>
      </c>
      <c r="AX963" s="11" t="s">
        <v>72</v>
      </c>
      <c r="AY963" s="192" t="s">
        <v>185</v>
      </c>
    </row>
    <row r="964" spans="2:65" s="12" customFormat="1">
      <c r="B964" s="199"/>
      <c r="D964" s="187" t="s">
        <v>197</v>
      </c>
      <c r="E964" s="200" t="s">
        <v>5</v>
      </c>
      <c r="F964" s="201" t="s">
        <v>955</v>
      </c>
      <c r="H964" s="202" t="s">
        <v>5</v>
      </c>
      <c r="I964" s="203"/>
      <c r="L964" s="199"/>
      <c r="M964" s="204"/>
      <c r="N964" s="205"/>
      <c r="O964" s="205"/>
      <c r="P964" s="205"/>
      <c r="Q964" s="205"/>
      <c r="R964" s="205"/>
      <c r="S964" s="205"/>
      <c r="T964" s="206"/>
      <c r="AT964" s="202" t="s">
        <v>197</v>
      </c>
      <c r="AU964" s="202" t="s">
        <v>199</v>
      </c>
      <c r="AV964" s="12" t="s">
        <v>80</v>
      </c>
      <c r="AW964" s="12" t="s">
        <v>35</v>
      </c>
      <c r="AX964" s="12" t="s">
        <v>72</v>
      </c>
      <c r="AY964" s="202" t="s">
        <v>185</v>
      </c>
    </row>
    <row r="965" spans="2:65" s="11" customFormat="1">
      <c r="B965" s="191"/>
      <c r="D965" s="187" t="s">
        <v>197</v>
      </c>
      <c r="E965" s="192" t="s">
        <v>5</v>
      </c>
      <c r="F965" s="193" t="s">
        <v>1340</v>
      </c>
      <c r="H965" s="194">
        <v>17.600000000000001</v>
      </c>
      <c r="I965" s="195"/>
      <c r="L965" s="191"/>
      <c r="M965" s="196"/>
      <c r="N965" s="197"/>
      <c r="O965" s="197"/>
      <c r="P965" s="197"/>
      <c r="Q965" s="197"/>
      <c r="R965" s="197"/>
      <c r="S965" s="197"/>
      <c r="T965" s="198"/>
      <c r="AT965" s="192" t="s">
        <v>197</v>
      </c>
      <c r="AU965" s="192" t="s">
        <v>199</v>
      </c>
      <c r="AV965" s="11" t="s">
        <v>82</v>
      </c>
      <c r="AW965" s="11" t="s">
        <v>35</v>
      </c>
      <c r="AX965" s="11" t="s">
        <v>72</v>
      </c>
      <c r="AY965" s="192" t="s">
        <v>185</v>
      </c>
    </row>
    <row r="966" spans="2:65" s="12" customFormat="1">
      <c r="B966" s="199"/>
      <c r="D966" s="187" t="s">
        <v>197</v>
      </c>
      <c r="E966" s="200" t="s">
        <v>5</v>
      </c>
      <c r="F966" s="201" t="s">
        <v>1321</v>
      </c>
      <c r="H966" s="202" t="s">
        <v>5</v>
      </c>
      <c r="I966" s="203"/>
      <c r="L966" s="199"/>
      <c r="M966" s="204"/>
      <c r="N966" s="205"/>
      <c r="O966" s="205"/>
      <c r="P966" s="205"/>
      <c r="Q966" s="205"/>
      <c r="R966" s="205"/>
      <c r="S966" s="205"/>
      <c r="T966" s="206"/>
      <c r="AT966" s="202" t="s">
        <v>197</v>
      </c>
      <c r="AU966" s="202" t="s">
        <v>199</v>
      </c>
      <c r="AV966" s="12" t="s">
        <v>80</v>
      </c>
      <c r="AW966" s="12" t="s">
        <v>35</v>
      </c>
      <c r="AX966" s="12" t="s">
        <v>72</v>
      </c>
      <c r="AY966" s="202" t="s">
        <v>185</v>
      </c>
    </row>
    <row r="967" spans="2:65" s="11" customFormat="1">
      <c r="B967" s="191"/>
      <c r="D967" s="187" t="s">
        <v>197</v>
      </c>
      <c r="E967" s="192" t="s">
        <v>5</v>
      </c>
      <c r="F967" s="193" t="s">
        <v>1341</v>
      </c>
      <c r="H967" s="194">
        <v>1.885</v>
      </c>
      <c r="I967" s="195"/>
      <c r="L967" s="191"/>
      <c r="M967" s="196"/>
      <c r="N967" s="197"/>
      <c r="O967" s="197"/>
      <c r="P967" s="197"/>
      <c r="Q967" s="197"/>
      <c r="R967" s="197"/>
      <c r="S967" s="197"/>
      <c r="T967" s="198"/>
      <c r="AT967" s="192" t="s">
        <v>197</v>
      </c>
      <c r="AU967" s="192" t="s">
        <v>199</v>
      </c>
      <c r="AV967" s="11" t="s">
        <v>82</v>
      </c>
      <c r="AW967" s="11" t="s">
        <v>35</v>
      </c>
      <c r="AX967" s="11" t="s">
        <v>72</v>
      </c>
      <c r="AY967" s="192" t="s">
        <v>185</v>
      </c>
    </row>
    <row r="968" spans="2:65" s="13" customFormat="1">
      <c r="B968" s="207"/>
      <c r="D968" s="208" t="s">
        <v>197</v>
      </c>
      <c r="E968" s="209" t="s">
        <v>5</v>
      </c>
      <c r="F968" s="210" t="s">
        <v>222</v>
      </c>
      <c r="H968" s="211">
        <v>35.414999999999999</v>
      </c>
      <c r="I968" s="212"/>
      <c r="L968" s="207"/>
      <c r="M968" s="213"/>
      <c r="N968" s="214"/>
      <c r="O968" s="214"/>
      <c r="P968" s="214"/>
      <c r="Q968" s="214"/>
      <c r="R968" s="214"/>
      <c r="S968" s="214"/>
      <c r="T968" s="215"/>
      <c r="AT968" s="216" t="s">
        <v>197</v>
      </c>
      <c r="AU968" s="216" t="s">
        <v>199</v>
      </c>
      <c r="AV968" s="13" t="s">
        <v>193</v>
      </c>
      <c r="AW968" s="13" t="s">
        <v>35</v>
      </c>
      <c r="AX968" s="13" t="s">
        <v>80</v>
      </c>
      <c r="AY968" s="216" t="s">
        <v>185</v>
      </c>
    </row>
    <row r="969" spans="2:65" s="1" customFormat="1" ht="31.5" customHeight="1">
      <c r="B969" s="174"/>
      <c r="C969" s="175" t="s">
        <v>1342</v>
      </c>
      <c r="D969" s="175" t="s">
        <v>188</v>
      </c>
      <c r="E969" s="176" t="s">
        <v>1343</v>
      </c>
      <c r="F969" s="177" t="s">
        <v>1344</v>
      </c>
      <c r="G969" s="178" t="s">
        <v>547</v>
      </c>
      <c r="H969" s="179">
        <v>1</v>
      </c>
      <c r="I969" s="180"/>
      <c r="J969" s="181">
        <f t="shared" ref="J969:J975" si="20">ROUND(I969*H969,2)</f>
        <v>0</v>
      </c>
      <c r="K969" s="177" t="s">
        <v>5</v>
      </c>
      <c r="L969" s="41"/>
      <c r="M969" s="182" t="s">
        <v>5</v>
      </c>
      <c r="N969" s="183" t="s">
        <v>43</v>
      </c>
      <c r="O969" s="42"/>
      <c r="P969" s="184">
        <f t="shared" ref="P969:P975" si="21">O969*H969</f>
        <v>0</v>
      </c>
      <c r="Q969" s="184">
        <v>0</v>
      </c>
      <c r="R969" s="184">
        <f t="shared" ref="R969:R975" si="22">Q969*H969</f>
        <v>0</v>
      </c>
      <c r="S969" s="184">
        <v>0</v>
      </c>
      <c r="T969" s="185">
        <f t="shared" ref="T969:T975" si="23">S969*H969</f>
        <v>0</v>
      </c>
      <c r="AR969" s="24" t="s">
        <v>193</v>
      </c>
      <c r="AT969" s="24" t="s">
        <v>188</v>
      </c>
      <c r="AU969" s="24" t="s">
        <v>199</v>
      </c>
      <c r="AY969" s="24" t="s">
        <v>185</v>
      </c>
      <c r="BE969" s="186">
        <f t="shared" ref="BE969:BE975" si="24">IF(N969="základní",J969,0)</f>
        <v>0</v>
      </c>
      <c r="BF969" s="186">
        <f t="shared" ref="BF969:BF975" si="25">IF(N969="snížená",J969,0)</f>
        <v>0</v>
      </c>
      <c r="BG969" s="186">
        <f t="shared" ref="BG969:BG975" si="26">IF(N969="zákl. přenesená",J969,0)</f>
        <v>0</v>
      </c>
      <c r="BH969" s="186">
        <f t="shared" ref="BH969:BH975" si="27">IF(N969="sníž. přenesená",J969,0)</f>
        <v>0</v>
      </c>
      <c r="BI969" s="186">
        <f t="shared" ref="BI969:BI975" si="28">IF(N969="nulová",J969,0)</f>
        <v>0</v>
      </c>
      <c r="BJ969" s="24" t="s">
        <v>80</v>
      </c>
      <c r="BK969" s="186">
        <f t="shared" ref="BK969:BK975" si="29">ROUND(I969*H969,2)</f>
        <v>0</v>
      </c>
      <c r="BL969" s="24" t="s">
        <v>193</v>
      </c>
      <c r="BM969" s="24" t="s">
        <v>1345</v>
      </c>
    </row>
    <row r="970" spans="2:65" s="1" customFormat="1" ht="22.5" customHeight="1">
      <c r="B970" s="174"/>
      <c r="C970" s="175" t="s">
        <v>525</v>
      </c>
      <c r="D970" s="175" t="s">
        <v>188</v>
      </c>
      <c r="E970" s="176" t="s">
        <v>1346</v>
      </c>
      <c r="F970" s="177" t="s">
        <v>1347</v>
      </c>
      <c r="G970" s="178" t="s">
        <v>1046</v>
      </c>
      <c r="H970" s="179">
        <v>2</v>
      </c>
      <c r="I970" s="180"/>
      <c r="J970" s="181">
        <f t="shared" si="20"/>
        <v>0</v>
      </c>
      <c r="K970" s="177" t="s">
        <v>5</v>
      </c>
      <c r="L970" s="41"/>
      <c r="M970" s="182" t="s">
        <v>5</v>
      </c>
      <c r="N970" s="183" t="s">
        <v>43</v>
      </c>
      <c r="O970" s="42"/>
      <c r="P970" s="184">
        <f t="shared" si="21"/>
        <v>0</v>
      </c>
      <c r="Q970" s="184">
        <v>0</v>
      </c>
      <c r="R970" s="184">
        <f t="shared" si="22"/>
        <v>0</v>
      </c>
      <c r="S970" s="184">
        <v>6.0000000000000001E-3</v>
      </c>
      <c r="T970" s="185">
        <f t="shared" si="23"/>
        <v>1.2E-2</v>
      </c>
      <c r="AR970" s="24" t="s">
        <v>193</v>
      </c>
      <c r="AT970" s="24" t="s">
        <v>188</v>
      </c>
      <c r="AU970" s="24" t="s">
        <v>199</v>
      </c>
      <c r="AY970" s="24" t="s">
        <v>185</v>
      </c>
      <c r="BE970" s="186">
        <f t="shared" si="24"/>
        <v>0</v>
      </c>
      <c r="BF970" s="186">
        <f t="shared" si="25"/>
        <v>0</v>
      </c>
      <c r="BG970" s="186">
        <f t="shared" si="26"/>
        <v>0</v>
      </c>
      <c r="BH970" s="186">
        <f t="shared" si="27"/>
        <v>0</v>
      </c>
      <c r="BI970" s="186">
        <f t="shared" si="28"/>
        <v>0</v>
      </c>
      <c r="BJ970" s="24" t="s">
        <v>80</v>
      </c>
      <c r="BK970" s="186">
        <f t="shared" si="29"/>
        <v>0</v>
      </c>
      <c r="BL970" s="24" t="s">
        <v>193</v>
      </c>
      <c r="BM970" s="24" t="s">
        <v>1348</v>
      </c>
    </row>
    <row r="971" spans="2:65" s="1" customFormat="1" ht="22.5" customHeight="1">
      <c r="B971" s="174"/>
      <c r="C971" s="175" t="s">
        <v>1349</v>
      </c>
      <c r="D971" s="175" t="s">
        <v>188</v>
      </c>
      <c r="E971" s="176" t="s">
        <v>1350</v>
      </c>
      <c r="F971" s="177" t="s">
        <v>1351</v>
      </c>
      <c r="G971" s="178" t="s">
        <v>547</v>
      </c>
      <c r="H971" s="179">
        <v>1</v>
      </c>
      <c r="I971" s="180"/>
      <c r="J971" s="181">
        <f t="shared" si="20"/>
        <v>0</v>
      </c>
      <c r="K971" s="177" t="s">
        <v>5</v>
      </c>
      <c r="L971" s="41"/>
      <c r="M971" s="182" t="s">
        <v>5</v>
      </c>
      <c r="N971" s="183" t="s">
        <v>43</v>
      </c>
      <c r="O971" s="42"/>
      <c r="P971" s="184">
        <f t="shared" si="21"/>
        <v>0</v>
      </c>
      <c r="Q971" s="184">
        <v>0</v>
      </c>
      <c r="R971" s="184">
        <f t="shared" si="22"/>
        <v>0</v>
      </c>
      <c r="S971" s="184">
        <v>0.35</v>
      </c>
      <c r="T971" s="185">
        <f t="shared" si="23"/>
        <v>0.35</v>
      </c>
      <c r="AR971" s="24" t="s">
        <v>193</v>
      </c>
      <c r="AT971" s="24" t="s">
        <v>188</v>
      </c>
      <c r="AU971" s="24" t="s">
        <v>199</v>
      </c>
      <c r="AY971" s="24" t="s">
        <v>185</v>
      </c>
      <c r="BE971" s="186">
        <f t="shared" si="24"/>
        <v>0</v>
      </c>
      <c r="BF971" s="186">
        <f t="shared" si="25"/>
        <v>0</v>
      </c>
      <c r="BG971" s="186">
        <f t="shared" si="26"/>
        <v>0</v>
      </c>
      <c r="BH971" s="186">
        <f t="shared" si="27"/>
        <v>0</v>
      </c>
      <c r="BI971" s="186">
        <f t="shared" si="28"/>
        <v>0</v>
      </c>
      <c r="BJ971" s="24" t="s">
        <v>80</v>
      </c>
      <c r="BK971" s="186">
        <f t="shared" si="29"/>
        <v>0</v>
      </c>
      <c r="BL971" s="24" t="s">
        <v>193</v>
      </c>
      <c r="BM971" s="24" t="s">
        <v>1352</v>
      </c>
    </row>
    <row r="972" spans="2:65" s="1" customFormat="1" ht="22.5" customHeight="1">
      <c r="B972" s="174"/>
      <c r="C972" s="175" t="s">
        <v>1353</v>
      </c>
      <c r="D972" s="175" t="s">
        <v>188</v>
      </c>
      <c r="E972" s="176" t="s">
        <v>1354</v>
      </c>
      <c r="F972" s="177" t="s">
        <v>1355</v>
      </c>
      <c r="G972" s="178" t="s">
        <v>1046</v>
      </c>
      <c r="H972" s="179">
        <v>1</v>
      </c>
      <c r="I972" s="180"/>
      <c r="J972" s="181">
        <f t="shared" si="20"/>
        <v>0</v>
      </c>
      <c r="K972" s="177" t="s">
        <v>5</v>
      </c>
      <c r="L972" s="41"/>
      <c r="M972" s="182" t="s">
        <v>5</v>
      </c>
      <c r="N972" s="183" t="s">
        <v>43</v>
      </c>
      <c r="O972" s="42"/>
      <c r="P972" s="184">
        <f t="shared" si="21"/>
        <v>0</v>
      </c>
      <c r="Q972" s="184">
        <v>0</v>
      </c>
      <c r="R972" s="184">
        <f t="shared" si="22"/>
        <v>0</v>
      </c>
      <c r="S972" s="184">
        <v>1.2</v>
      </c>
      <c r="T972" s="185">
        <f t="shared" si="23"/>
        <v>1.2</v>
      </c>
      <c r="AR972" s="24" t="s">
        <v>193</v>
      </c>
      <c r="AT972" s="24" t="s">
        <v>188</v>
      </c>
      <c r="AU972" s="24" t="s">
        <v>199</v>
      </c>
      <c r="AY972" s="24" t="s">
        <v>185</v>
      </c>
      <c r="BE972" s="186">
        <f t="shared" si="24"/>
        <v>0</v>
      </c>
      <c r="BF972" s="186">
        <f t="shared" si="25"/>
        <v>0</v>
      </c>
      <c r="BG972" s="186">
        <f t="shared" si="26"/>
        <v>0</v>
      </c>
      <c r="BH972" s="186">
        <f t="shared" si="27"/>
        <v>0</v>
      </c>
      <c r="BI972" s="186">
        <f t="shared" si="28"/>
        <v>0</v>
      </c>
      <c r="BJ972" s="24" t="s">
        <v>80</v>
      </c>
      <c r="BK972" s="186">
        <f t="shared" si="29"/>
        <v>0</v>
      </c>
      <c r="BL972" s="24" t="s">
        <v>193</v>
      </c>
      <c r="BM972" s="24" t="s">
        <v>1356</v>
      </c>
    </row>
    <row r="973" spans="2:65" s="1" customFormat="1" ht="22.5" customHeight="1">
      <c r="B973" s="174"/>
      <c r="C973" s="175" t="s">
        <v>1357</v>
      </c>
      <c r="D973" s="175" t="s">
        <v>188</v>
      </c>
      <c r="E973" s="176" t="s">
        <v>1358</v>
      </c>
      <c r="F973" s="177" t="s">
        <v>1359</v>
      </c>
      <c r="G973" s="178" t="s">
        <v>547</v>
      </c>
      <c r="H973" s="179">
        <v>1</v>
      </c>
      <c r="I973" s="180"/>
      <c r="J973" s="181">
        <f t="shared" si="20"/>
        <v>0</v>
      </c>
      <c r="K973" s="177" t="s">
        <v>5</v>
      </c>
      <c r="L973" s="41"/>
      <c r="M973" s="182" t="s">
        <v>5</v>
      </c>
      <c r="N973" s="183" t="s">
        <v>43</v>
      </c>
      <c r="O973" s="42"/>
      <c r="P973" s="184">
        <f t="shared" si="21"/>
        <v>0</v>
      </c>
      <c r="Q973" s="184">
        <v>0</v>
      </c>
      <c r="R973" s="184">
        <f t="shared" si="22"/>
        <v>0</v>
      </c>
      <c r="S973" s="184">
        <v>0.8</v>
      </c>
      <c r="T973" s="185">
        <f t="shared" si="23"/>
        <v>0.8</v>
      </c>
      <c r="AR973" s="24" t="s">
        <v>193</v>
      </c>
      <c r="AT973" s="24" t="s">
        <v>188</v>
      </c>
      <c r="AU973" s="24" t="s">
        <v>199</v>
      </c>
      <c r="AY973" s="24" t="s">
        <v>185</v>
      </c>
      <c r="BE973" s="186">
        <f t="shared" si="24"/>
        <v>0</v>
      </c>
      <c r="BF973" s="186">
        <f t="shared" si="25"/>
        <v>0</v>
      </c>
      <c r="BG973" s="186">
        <f t="shared" si="26"/>
        <v>0</v>
      </c>
      <c r="BH973" s="186">
        <f t="shared" si="27"/>
        <v>0</v>
      </c>
      <c r="BI973" s="186">
        <f t="shared" si="28"/>
        <v>0</v>
      </c>
      <c r="BJ973" s="24" t="s">
        <v>80</v>
      </c>
      <c r="BK973" s="186">
        <f t="shared" si="29"/>
        <v>0</v>
      </c>
      <c r="BL973" s="24" t="s">
        <v>193</v>
      </c>
      <c r="BM973" s="24" t="s">
        <v>1360</v>
      </c>
    </row>
    <row r="974" spans="2:65" s="1" customFormat="1" ht="22.5" customHeight="1">
      <c r="B974" s="174"/>
      <c r="C974" s="175" t="s">
        <v>1361</v>
      </c>
      <c r="D974" s="175" t="s">
        <v>188</v>
      </c>
      <c r="E974" s="176" t="s">
        <v>1362</v>
      </c>
      <c r="F974" s="177" t="s">
        <v>1363</v>
      </c>
      <c r="G974" s="178" t="s">
        <v>547</v>
      </c>
      <c r="H974" s="179">
        <v>1</v>
      </c>
      <c r="I974" s="180"/>
      <c r="J974" s="181">
        <f t="shared" si="20"/>
        <v>0</v>
      </c>
      <c r="K974" s="177" t="s">
        <v>5</v>
      </c>
      <c r="L974" s="41"/>
      <c r="M974" s="182" t="s">
        <v>5</v>
      </c>
      <c r="N974" s="183" t="s">
        <v>43</v>
      </c>
      <c r="O974" s="42"/>
      <c r="P974" s="184">
        <f t="shared" si="21"/>
        <v>0</v>
      </c>
      <c r="Q974" s="184">
        <v>0</v>
      </c>
      <c r="R974" s="184">
        <f t="shared" si="22"/>
        <v>0</v>
      </c>
      <c r="S974" s="184">
        <v>0.5</v>
      </c>
      <c r="T974" s="185">
        <f t="shared" si="23"/>
        <v>0.5</v>
      </c>
      <c r="AR974" s="24" t="s">
        <v>193</v>
      </c>
      <c r="AT974" s="24" t="s">
        <v>188</v>
      </c>
      <c r="AU974" s="24" t="s">
        <v>199</v>
      </c>
      <c r="AY974" s="24" t="s">
        <v>185</v>
      </c>
      <c r="BE974" s="186">
        <f t="shared" si="24"/>
        <v>0</v>
      </c>
      <c r="BF974" s="186">
        <f t="shared" si="25"/>
        <v>0</v>
      </c>
      <c r="BG974" s="186">
        <f t="shared" si="26"/>
        <v>0</v>
      </c>
      <c r="BH974" s="186">
        <f t="shared" si="27"/>
        <v>0</v>
      </c>
      <c r="BI974" s="186">
        <f t="shared" si="28"/>
        <v>0</v>
      </c>
      <c r="BJ974" s="24" t="s">
        <v>80</v>
      </c>
      <c r="BK974" s="186">
        <f t="shared" si="29"/>
        <v>0</v>
      </c>
      <c r="BL974" s="24" t="s">
        <v>193</v>
      </c>
      <c r="BM974" s="24" t="s">
        <v>1364</v>
      </c>
    </row>
    <row r="975" spans="2:65" s="1" customFormat="1" ht="44.25" customHeight="1">
      <c r="B975" s="174"/>
      <c r="C975" s="175" t="s">
        <v>1365</v>
      </c>
      <c r="D975" s="175" t="s">
        <v>188</v>
      </c>
      <c r="E975" s="176" t="s">
        <v>1366</v>
      </c>
      <c r="F975" s="177" t="s">
        <v>1367</v>
      </c>
      <c r="G975" s="178" t="s">
        <v>254</v>
      </c>
      <c r="H975" s="179">
        <v>6</v>
      </c>
      <c r="I975" s="180"/>
      <c r="J975" s="181">
        <f t="shared" si="20"/>
        <v>0</v>
      </c>
      <c r="K975" s="177" t="s">
        <v>192</v>
      </c>
      <c r="L975" s="41"/>
      <c r="M975" s="182" t="s">
        <v>5</v>
      </c>
      <c r="N975" s="183" t="s">
        <v>43</v>
      </c>
      <c r="O975" s="42"/>
      <c r="P975" s="184">
        <f t="shared" si="21"/>
        <v>0</v>
      </c>
      <c r="Q975" s="184">
        <v>0</v>
      </c>
      <c r="R975" s="184">
        <f t="shared" si="22"/>
        <v>0</v>
      </c>
      <c r="S975" s="184">
        <v>0.27600000000000002</v>
      </c>
      <c r="T975" s="185">
        <f t="shared" si="23"/>
        <v>1.6560000000000001</v>
      </c>
      <c r="AR975" s="24" t="s">
        <v>193</v>
      </c>
      <c r="AT975" s="24" t="s">
        <v>188</v>
      </c>
      <c r="AU975" s="24" t="s">
        <v>199</v>
      </c>
      <c r="AY975" s="24" t="s">
        <v>185</v>
      </c>
      <c r="BE975" s="186">
        <f t="shared" si="24"/>
        <v>0</v>
      </c>
      <c r="BF975" s="186">
        <f t="shared" si="25"/>
        <v>0</v>
      </c>
      <c r="BG975" s="186">
        <f t="shared" si="26"/>
        <v>0</v>
      </c>
      <c r="BH975" s="186">
        <f t="shared" si="27"/>
        <v>0</v>
      </c>
      <c r="BI975" s="186">
        <f t="shared" si="28"/>
        <v>0</v>
      </c>
      <c r="BJ975" s="24" t="s">
        <v>80</v>
      </c>
      <c r="BK975" s="186">
        <f t="shared" si="29"/>
        <v>0</v>
      </c>
      <c r="BL975" s="24" t="s">
        <v>193</v>
      </c>
      <c r="BM975" s="24" t="s">
        <v>1368</v>
      </c>
    </row>
    <row r="976" spans="2:65" s="12" customFormat="1">
      <c r="B976" s="199"/>
      <c r="D976" s="187" t="s">
        <v>197</v>
      </c>
      <c r="E976" s="200" t="s">
        <v>5</v>
      </c>
      <c r="F976" s="201" t="s">
        <v>356</v>
      </c>
      <c r="H976" s="202" t="s">
        <v>5</v>
      </c>
      <c r="I976" s="203"/>
      <c r="L976" s="199"/>
      <c r="M976" s="204"/>
      <c r="N976" s="205"/>
      <c r="O976" s="205"/>
      <c r="P976" s="205"/>
      <c r="Q976" s="205"/>
      <c r="R976" s="205"/>
      <c r="S976" s="205"/>
      <c r="T976" s="206"/>
      <c r="AT976" s="202" t="s">
        <v>197</v>
      </c>
      <c r="AU976" s="202" t="s">
        <v>199</v>
      </c>
      <c r="AV976" s="12" t="s">
        <v>80</v>
      </c>
      <c r="AW976" s="12" t="s">
        <v>35</v>
      </c>
      <c r="AX976" s="12" t="s">
        <v>72</v>
      </c>
      <c r="AY976" s="202" t="s">
        <v>185</v>
      </c>
    </row>
    <row r="977" spans="2:65" s="11" customFormat="1">
      <c r="B977" s="191"/>
      <c r="D977" s="187" t="s">
        <v>197</v>
      </c>
      <c r="E977" s="192" t="s">
        <v>5</v>
      </c>
      <c r="F977" s="193" t="s">
        <v>282</v>
      </c>
      <c r="H977" s="194">
        <v>6</v>
      </c>
      <c r="I977" s="195"/>
      <c r="L977" s="191"/>
      <c r="M977" s="196"/>
      <c r="N977" s="197"/>
      <c r="O977" s="197"/>
      <c r="P977" s="197"/>
      <c r="Q977" s="197"/>
      <c r="R977" s="197"/>
      <c r="S977" s="197"/>
      <c r="T977" s="198"/>
      <c r="AT977" s="192" t="s">
        <v>197</v>
      </c>
      <c r="AU977" s="192" t="s">
        <v>199</v>
      </c>
      <c r="AV977" s="11" t="s">
        <v>82</v>
      </c>
      <c r="AW977" s="11" t="s">
        <v>35</v>
      </c>
      <c r="AX977" s="11" t="s">
        <v>72</v>
      </c>
      <c r="AY977" s="192" t="s">
        <v>185</v>
      </c>
    </row>
    <row r="978" spans="2:65" s="13" customFormat="1">
      <c r="B978" s="207"/>
      <c r="D978" s="208" t="s">
        <v>197</v>
      </c>
      <c r="E978" s="209" t="s">
        <v>5</v>
      </c>
      <c r="F978" s="210" t="s">
        <v>222</v>
      </c>
      <c r="H978" s="211">
        <v>6</v>
      </c>
      <c r="I978" s="212"/>
      <c r="L978" s="207"/>
      <c r="M978" s="213"/>
      <c r="N978" s="214"/>
      <c r="O978" s="214"/>
      <c r="P978" s="214"/>
      <c r="Q978" s="214"/>
      <c r="R978" s="214"/>
      <c r="S978" s="214"/>
      <c r="T978" s="215"/>
      <c r="AT978" s="216" t="s">
        <v>197</v>
      </c>
      <c r="AU978" s="216" t="s">
        <v>199</v>
      </c>
      <c r="AV978" s="13" t="s">
        <v>193</v>
      </c>
      <c r="AW978" s="13" t="s">
        <v>35</v>
      </c>
      <c r="AX978" s="13" t="s">
        <v>80</v>
      </c>
      <c r="AY978" s="216" t="s">
        <v>185</v>
      </c>
    </row>
    <row r="979" spans="2:65" s="1" customFormat="1" ht="44.25" customHeight="1">
      <c r="B979" s="174"/>
      <c r="C979" s="175" t="s">
        <v>1369</v>
      </c>
      <c r="D979" s="175" t="s">
        <v>188</v>
      </c>
      <c r="E979" s="176" t="s">
        <v>1370</v>
      </c>
      <c r="F979" s="177" t="s">
        <v>1371</v>
      </c>
      <c r="G979" s="178" t="s">
        <v>376</v>
      </c>
      <c r="H979" s="179">
        <v>4.5999999999999996</v>
      </c>
      <c r="I979" s="180"/>
      <c r="J979" s="181">
        <f>ROUND(I979*H979,2)</f>
        <v>0</v>
      </c>
      <c r="K979" s="177" t="s">
        <v>192</v>
      </c>
      <c r="L979" s="41"/>
      <c r="M979" s="182" t="s">
        <v>5</v>
      </c>
      <c r="N979" s="183" t="s">
        <v>43</v>
      </c>
      <c r="O979" s="42"/>
      <c r="P979" s="184">
        <f>O979*H979</f>
        <v>0</v>
      </c>
      <c r="Q979" s="184">
        <v>0</v>
      </c>
      <c r="R979" s="184">
        <f>Q979*H979</f>
        <v>0</v>
      </c>
      <c r="S979" s="184">
        <v>4.2000000000000003E-2</v>
      </c>
      <c r="T979" s="185">
        <f>S979*H979</f>
        <v>0.19320000000000001</v>
      </c>
      <c r="AR979" s="24" t="s">
        <v>193</v>
      </c>
      <c r="AT979" s="24" t="s">
        <v>188</v>
      </c>
      <c r="AU979" s="24" t="s">
        <v>199</v>
      </c>
      <c r="AY979" s="24" t="s">
        <v>185</v>
      </c>
      <c r="BE979" s="186">
        <f>IF(N979="základní",J979,0)</f>
        <v>0</v>
      </c>
      <c r="BF979" s="186">
        <f>IF(N979="snížená",J979,0)</f>
        <v>0</v>
      </c>
      <c r="BG979" s="186">
        <f>IF(N979="zákl. přenesená",J979,0)</f>
        <v>0</v>
      </c>
      <c r="BH979" s="186">
        <f>IF(N979="sníž. přenesená",J979,0)</f>
        <v>0</v>
      </c>
      <c r="BI979" s="186">
        <f>IF(N979="nulová",J979,0)</f>
        <v>0</v>
      </c>
      <c r="BJ979" s="24" t="s">
        <v>80</v>
      </c>
      <c r="BK979" s="186">
        <f>ROUND(I979*H979,2)</f>
        <v>0</v>
      </c>
      <c r="BL979" s="24" t="s">
        <v>193</v>
      </c>
      <c r="BM979" s="24" t="s">
        <v>1372</v>
      </c>
    </row>
    <row r="980" spans="2:65" s="12" customFormat="1">
      <c r="B980" s="199"/>
      <c r="D980" s="187" t="s">
        <v>197</v>
      </c>
      <c r="E980" s="200" t="s">
        <v>5</v>
      </c>
      <c r="F980" s="201" t="s">
        <v>354</v>
      </c>
      <c r="H980" s="202" t="s">
        <v>5</v>
      </c>
      <c r="I980" s="203"/>
      <c r="L980" s="199"/>
      <c r="M980" s="204"/>
      <c r="N980" s="205"/>
      <c r="O980" s="205"/>
      <c r="P980" s="205"/>
      <c r="Q980" s="205"/>
      <c r="R980" s="205"/>
      <c r="S980" s="205"/>
      <c r="T980" s="206"/>
      <c r="AT980" s="202" t="s">
        <v>197</v>
      </c>
      <c r="AU980" s="202" t="s">
        <v>199</v>
      </c>
      <c r="AV980" s="12" t="s">
        <v>80</v>
      </c>
      <c r="AW980" s="12" t="s">
        <v>35</v>
      </c>
      <c r="AX980" s="12" t="s">
        <v>72</v>
      </c>
      <c r="AY980" s="202" t="s">
        <v>185</v>
      </c>
    </row>
    <row r="981" spans="2:65" s="11" customFormat="1">
      <c r="B981" s="191"/>
      <c r="D981" s="187" t="s">
        <v>197</v>
      </c>
      <c r="E981" s="192" t="s">
        <v>5</v>
      </c>
      <c r="F981" s="193" t="s">
        <v>1373</v>
      </c>
      <c r="H981" s="194">
        <v>4.5999999999999996</v>
      </c>
      <c r="I981" s="195"/>
      <c r="L981" s="191"/>
      <c r="M981" s="196"/>
      <c r="N981" s="197"/>
      <c r="O981" s="197"/>
      <c r="P981" s="197"/>
      <c r="Q981" s="197"/>
      <c r="R981" s="197"/>
      <c r="S981" s="197"/>
      <c r="T981" s="198"/>
      <c r="AT981" s="192" t="s">
        <v>197</v>
      </c>
      <c r="AU981" s="192" t="s">
        <v>199</v>
      </c>
      <c r="AV981" s="11" t="s">
        <v>82</v>
      </c>
      <c r="AW981" s="11" t="s">
        <v>35</v>
      </c>
      <c r="AX981" s="11" t="s">
        <v>72</v>
      </c>
      <c r="AY981" s="192" t="s">
        <v>185</v>
      </c>
    </row>
    <row r="982" spans="2:65" s="13" customFormat="1">
      <c r="B982" s="207"/>
      <c r="D982" s="208" t="s">
        <v>197</v>
      </c>
      <c r="E982" s="209" t="s">
        <v>5</v>
      </c>
      <c r="F982" s="210" t="s">
        <v>222</v>
      </c>
      <c r="H982" s="211">
        <v>4.5999999999999996</v>
      </c>
      <c r="I982" s="212"/>
      <c r="L982" s="207"/>
      <c r="M982" s="213"/>
      <c r="N982" s="214"/>
      <c r="O982" s="214"/>
      <c r="P982" s="214"/>
      <c r="Q982" s="214"/>
      <c r="R982" s="214"/>
      <c r="S982" s="214"/>
      <c r="T982" s="215"/>
      <c r="AT982" s="216" t="s">
        <v>197</v>
      </c>
      <c r="AU982" s="216" t="s">
        <v>199</v>
      </c>
      <c r="AV982" s="13" t="s">
        <v>193</v>
      </c>
      <c r="AW982" s="13" t="s">
        <v>35</v>
      </c>
      <c r="AX982" s="13" t="s">
        <v>80</v>
      </c>
      <c r="AY982" s="216" t="s">
        <v>185</v>
      </c>
    </row>
    <row r="983" spans="2:65" s="1" customFormat="1" ht="44.25" customHeight="1">
      <c r="B983" s="174"/>
      <c r="C983" s="175" t="s">
        <v>1374</v>
      </c>
      <c r="D983" s="175" t="s">
        <v>188</v>
      </c>
      <c r="E983" s="176" t="s">
        <v>1375</v>
      </c>
      <c r="F983" s="177" t="s">
        <v>1376</v>
      </c>
      <c r="G983" s="178" t="s">
        <v>376</v>
      </c>
      <c r="H983" s="179">
        <v>28.2</v>
      </c>
      <c r="I983" s="180"/>
      <c r="J983" s="181">
        <f>ROUND(I983*H983,2)</f>
        <v>0</v>
      </c>
      <c r="K983" s="177" t="s">
        <v>192</v>
      </c>
      <c r="L983" s="41"/>
      <c r="M983" s="182" t="s">
        <v>5</v>
      </c>
      <c r="N983" s="183" t="s">
        <v>43</v>
      </c>
      <c r="O983" s="42"/>
      <c r="P983" s="184">
        <f>O983*H983</f>
        <v>0</v>
      </c>
      <c r="Q983" s="184">
        <v>0</v>
      </c>
      <c r="R983" s="184">
        <f>Q983*H983</f>
        <v>0</v>
      </c>
      <c r="S983" s="184">
        <v>6.5000000000000002E-2</v>
      </c>
      <c r="T983" s="185">
        <f>S983*H983</f>
        <v>1.833</v>
      </c>
      <c r="AR983" s="24" t="s">
        <v>193</v>
      </c>
      <c r="AT983" s="24" t="s">
        <v>188</v>
      </c>
      <c r="AU983" s="24" t="s">
        <v>199</v>
      </c>
      <c r="AY983" s="24" t="s">
        <v>185</v>
      </c>
      <c r="BE983" s="186">
        <f>IF(N983="základní",J983,0)</f>
        <v>0</v>
      </c>
      <c r="BF983" s="186">
        <f>IF(N983="snížená",J983,0)</f>
        <v>0</v>
      </c>
      <c r="BG983" s="186">
        <f>IF(N983="zákl. přenesená",J983,0)</f>
        <v>0</v>
      </c>
      <c r="BH983" s="186">
        <f>IF(N983="sníž. přenesená",J983,0)</f>
        <v>0</v>
      </c>
      <c r="BI983" s="186">
        <f>IF(N983="nulová",J983,0)</f>
        <v>0</v>
      </c>
      <c r="BJ983" s="24" t="s">
        <v>80</v>
      </c>
      <c r="BK983" s="186">
        <f>ROUND(I983*H983,2)</f>
        <v>0</v>
      </c>
      <c r="BL983" s="24" t="s">
        <v>193</v>
      </c>
      <c r="BM983" s="24" t="s">
        <v>1377</v>
      </c>
    </row>
    <row r="984" spans="2:65" s="12" customFormat="1">
      <c r="B984" s="199"/>
      <c r="D984" s="187" t="s">
        <v>197</v>
      </c>
      <c r="E984" s="200" t="s">
        <v>5</v>
      </c>
      <c r="F984" s="201" t="s">
        <v>352</v>
      </c>
      <c r="H984" s="202" t="s">
        <v>5</v>
      </c>
      <c r="I984" s="203"/>
      <c r="L984" s="199"/>
      <c r="M984" s="204"/>
      <c r="N984" s="205"/>
      <c r="O984" s="205"/>
      <c r="P984" s="205"/>
      <c r="Q984" s="205"/>
      <c r="R984" s="205"/>
      <c r="S984" s="205"/>
      <c r="T984" s="206"/>
      <c r="AT984" s="202" t="s">
        <v>197</v>
      </c>
      <c r="AU984" s="202" t="s">
        <v>199</v>
      </c>
      <c r="AV984" s="12" t="s">
        <v>80</v>
      </c>
      <c r="AW984" s="12" t="s">
        <v>35</v>
      </c>
      <c r="AX984" s="12" t="s">
        <v>72</v>
      </c>
      <c r="AY984" s="202" t="s">
        <v>185</v>
      </c>
    </row>
    <row r="985" spans="2:65" s="11" customFormat="1">
      <c r="B985" s="191"/>
      <c r="D985" s="187" t="s">
        <v>197</v>
      </c>
      <c r="E985" s="192" t="s">
        <v>5</v>
      </c>
      <c r="F985" s="193" t="s">
        <v>1378</v>
      </c>
      <c r="H985" s="194">
        <v>9.6</v>
      </c>
      <c r="I985" s="195"/>
      <c r="L985" s="191"/>
      <c r="M985" s="196"/>
      <c r="N985" s="197"/>
      <c r="O985" s="197"/>
      <c r="P985" s="197"/>
      <c r="Q985" s="197"/>
      <c r="R985" s="197"/>
      <c r="S985" s="197"/>
      <c r="T985" s="198"/>
      <c r="AT985" s="192" t="s">
        <v>197</v>
      </c>
      <c r="AU985" s="192" t="s">
        <v>199</v>
      </c>
      <c r="AV985" s="11" t="s">
        <v>82</v>
      </c>
      <c r="AW985" s="11" t="s">
        <v>35</v>
      </c>
      <c r="AX985" s="11" t="s">
        <v>72</v>
      </c>
      <c r="AY985" s="192" t="s">
        <v>185</v>
      </c>
    </row>
    <row r="986" spans="2:65" s="12" customFormat="1">
      <c r="B986" s="199"/>
      <c r="D986" s="187" t="s">
        <v>197</v>
      </c>
      <c r="E986" s="200" t="s">
        <v>5</v>
      </c>
      <c r="F986" s="201" t="s">
        <v>358</v>
      </c>
      <c r="H986" s="202" t="s">
        <v>5</v>
      </c>
      <c r="I986" s="203"/>
      <c r="L986" s="199"/>
      <c r="M986" s="204"/>
      <c r="N986" s="205"/>
      <c r="O986" s="205"/>
      <c r="P986" s="205"/>
      <c r="Q986" s="205"/>
      <c r="R986" s="205"/>
      <c r="S986" s="205"/>
      <c r="T986" s="206"/>
      <c r="AT986" s="202" t="s">
        <v>197</v>
      </c>
      <c r="AU986" s="202" t="s">
        <v>199</v>
      </c>
      <c r="AV986" s="12" t="s">
        <v>80</v>
      </c>
      <c r="AW986" s="12" t="s">
        <v>35</v>
      </c>
      <c r="AX986" s="12" t="s">
        <v>72</v>
      </c>
      <c r="AY986" s="202" t="s">
        <v>185</v>
      </c>
    </row>
    <row r="987" spans="2:65" s="11" customFormat="1">
      <c r="B987" s="191"/>
      <c r="D987" s="187" t="s">
        <v>197</v>
      </c>
      <c r="E987" s="192" t="s">
        <v>5</v>
      </c>
      <c r="F987" s="193" t="s">
        <v>832</v>
      </c>
      <c r="H987" s="194">
        <v>3.6</v>
      </c>
      <c r="I987" s="195"/>
      <c r="L987" s="191"/>
      <c r="M987" s="196"/>
      <c r="N987" s="197"/>
      <c r="O987" s="197"/>
      <c r="P987" s="197"/>
      <c r="Q987" s="197"/>
      <c r="R987" s="197"/>
      <c r="S987" s="197"/>
      <c r="T987" s="198"/>
      <c r="AT987" s="192" t="s">
        <v>197</v>
      </c>
      <c r="AU987" s="192" t="s">
        <v>199</v>
      </c>
      <c r="AV987" s="11" t="s">
        <v>82</v>
      </c>
      <c r="AW987" s="11" t="s">
        <v>35</v>
      </c>
      <c r="AX987" s="11" t="s">
        <v>72</v>
      </c>
      <c r="AY987" s="192" t="s">
        <v>185</v>
      </c>
    </row>
    <row r="988" spans="2:65" s="12" customFormat="1">
      <c r="B988" s="199"/>
      <c r="D988" s="187" t="s">
        <v>197</v>
      </c>
      <c r="E988" s="200" t="s">
        <v>5</v>
      </c>
      <c r="F988" s="201" t="s">
        <v>360</v>
      </c>
      <c r="H988" s="202" t="s">
        <v>5</v>
      </c>
      <c r="I988" s="203"/>
      <c r="L988" s="199"/>
      <c r="M988" s="204"/>
      <c r="N988" s="205"/>
      <c r="O988" s="205"/>
      <c r="P988" s="205"/>
      <c r="Q988" s="205"/>
      <c r="R988" s="205"/>
      <c r="S988" s="205"/>
      <c r="T988" s="206"/>
      <c r="AT988" s="202" t="s">
        <v>197</v>
      </c>
      <c r="AU988" s="202" t="s">
        <v>199</v>
      </c>
      <c r="AV988" s="12" t="s">
        <v>80</v>
      </c>
      <c r="AW988" s="12" t="s">
        <v>35</v>
      </c>
      <c r="AX988" s="12" t="s">
        <v>72</v>
      </c>
      <c r="AY988" s="202" t="s">
        <v>185</v>
      </c>
    </row>
    <row r="989" spans="2:65" s="11" customFormat="1">
      <c r="B989" s="191"/>
      <c r="D989" s="187" t="s">
        <v>197</v>
      </c>
      <c r="E989" s="192" t="s">
        <v>5</v>
      </c>
      <c r="F989" s="193" t="s">
        <v>193</v>
      </c>
      <c r="H989" s="194">
        <v>4</v>
      </c>
      <c r="I989" s="195"/>
      <c r="L989" s="191"/>
      <c r="M989" s="196"/>
      <c r="N989" s="197"/>
      <c r="O989" s="197"/>
      <c r="P989" s="197"/>
      <c r="Q989" s="197"/>
      <c r="R989" s="197"/>
      <c r="S989" s="197"/>
      <c r="T989" s="198"/>
      <c r="AT989" s="192" t="s">
        <v>197</v>
      </c>
      <c r="AU989" s="192" t="s">
        <v>199</v>
      </c>
      <c r="AV989" s="11" t="s">
        <v>82</v>
      </c>
      <c r="AW989" s="11" t="s">
        <v>35</v>
      </c>
      <c r="AX989" s="11" t="s">
        <v>72</v>
      </c>
      <c r="AY989" s="192" t="s">
        <v>185</v>
      </c>
    </row>
    <row r="990" spans="2:65" s="12" customFormat="1">
      <c r="B990" s="199"/>
      <c r="D990" s="187" t="s">
        <v>197</v>
      </c>
      <c r="E990" s="200" t="s">
        <v>5</v>
      </c>
      <c r="F990" s="201" t="s">
        <v>361</v>
      </c>
      <c r="H990" s="202" t="s">
        <v>5</v>
      </c>
      <c r="I990" s="203"/>
      <c r="L990" s="199"/>
      <c r="M990" s="204"/>
      <c r="N990" s="205"/>
      <c r="O990" s="205"/>
      <c r="P990" s="205"/>
      <c r="Q990" s="205"/>
      <c r="R990" s="205"/>
      <c r="S990" s="205"/>
      <c r="T990" s="206"/>
      <c r="AT990" s="202" t="s">
        <v>197</v>
      </c>
      <c r="AU990" s="202" t="s">
        <v>199</v>
      </c>
      <c r="AV990" s="12" t="s">
        <v>80</v>
      </c>
      <c r="AW990" s="12" t="s">
        <v>35</v>
      </c>
      <c r="AX990" s="12" t="s">
        <v>72</v>
      </c>
      <c r="AY990" s="202" t="s">
        <v>185</v>
      </c>
    </row>
    <row r="991" spans="2:65" s="11" customFormat="1">
      <c r="B991" s="191"/>
      <c r="D991" s="187" t="s">
        <v>197</v>
      </c>
      <c r="E991" s="192" t="s">
        <v>5</v>
      </c>
      <c r="F991" s="193" t="s">
        <v>1379</v>
      </c>
      <c r="H991" s="194">
        <v>3.8</v>
      </c>
      <c r="I991" s="195"/>
      <c r="L991" s="191"/>
      <c r="M991" s="196"/>
      <c r="N991" s="197"/>
      <c r="O991" s="197"/>
      <c r="P991" s="197"/>
      <c r="Q991" s="197"/>
      <c r="R991" s="197"/>
      <c r="S991" s="197"/>
      <c r="T991" s="198"/>
      <c r="AT991" s="192" t="s">
        <v>197</v>
      </c>
      <c r="AU991" s="192" t="s">
        <v>199</v>
      </c>
      <c r="AV991" s="11" t="s">
        <v>82</v>
      </c>
      <c r="AW991" s="11" t="s">
        <v>35</v>
      </c>
      <c r="AX991" s="11" t="s">
        <v>72</v>
      </c>
      <c r="AY991" s="192" t="s">
        <v>185</v>
      </c>
    </row>
    <row r="992" spans="2:65" s="12" customFormat="1">
      <c r="B992" s="199"/>
      <c r="D992" s="187" t="s">
        <v>197</v>
      </c>
      <c r="E992" s="200" t="s">
        <v>5</v>
      </c>
      <c r="F992" s="201" t="s">
        <v>362</v>
      </c>
      <c r="H992" s="202" t="s">
        <v>5</v>
      </c>
      <c r="I992" s="203"/>
      <c r="L992" s="199"/>
      <c r="M992" s="204"/>
      <c r="N992" s="205"/>
      <c r="O992" s="205"/>
      <c r="P992" s="205"/>
      <c r="Q992" s="205"/>
      <c r="R992" s="205"/>
      <c r="S992" s="205"/>
      <c r="T992" s="206"/>
      <c r="AT992" s="202" t="s">
        <v>197</v>
      </c>
      <c r="AU992" s="202" t="s">
        <v>199</v>
      </c>
      <c r="AV992" s="12" t="s">
        <v>80</v>
      </c>
      <c r="AW992" s="12" t="s">
        <v>35</v>
      </c>
      <c r="AX992" s="12" t="s">
        <v>72</v>
      </c>
      <c r="AY992" s="202" t="s">
        <v>185</v>
      </c>
    </row>
    <row r="993" spans="2:65" s="11" customFormat="1">
      <c r="B993" s="191"/>
      <c r="D993" s="187" t="s">
        <v>197</v>
      </c>
      <c r="E993" s="192" t="s">
        <v>5</v>
      </c>
      <c r="F993" s="193" t="s">
        <v>1380</v>
      </c>
      <c r="H993" s="194">
        <v>7.2</v>
      </c>
      <c r="I993" s="195"/>
      <c r="L993" s="191"/>
      <c r="M993" s="196"/>
      <c r="N993" s="197"/>
      <c r="O993" s="197"/>
      <c r="P993" s="197"/>
      <c r="Q993" s="197"/>
      <c r="R993" s="197"/>
      <c r="S993" s="197"/>
      <c r="T993" s="198"/>
      <c r="AT993" s="192" t="s">
        <v>197</v>
      </c>
      <c r="AU993" s="192" t="s">
        <v>199</v>
      </c>
      <c r="AV993" s="11" t="s">
        <v>82</v>
      </c>
      <c r="AW993" s="11" t="s">
        <v>35</v>
      </c>
      <c r="AX993" s="11" t="s">
        <v>72</v>
      </c>
      <c r="AY993" s="192" t="s">
        <v>185</v>
      </c>
    </row>
    <row r="994" spans="2:65" s="13" customFormat="1">
      <c r="B994" s="207"/>
      <c r="D994" s="208" t="s">
        <v>197</v>
      </c>
      <c r="E994" s="209" t="s">
        <v>5</v>
      </c>
      <c r="F994" s="210" t="s">
        <v>222</v>
      </c>
      <c r="H994" s="211">
        <v>28.2</v>
      </c>
      <c r="I994" s="212"/>
      <c r="L994" s="207"/>
      <c r="M994" s="213"/>
      <c r="N994" s="214"/>
      <c r="O994" s="214"/>
      <c r="P994" s="214"/>
      <c r="Q994" s="214"/>
      <c r="R994" s="214"/>
      <c r="S994" s="214"/>
      <c r="T994" s="215"/>
      <c r="AT994" s="216" t="s">
        <v>197</v>
      </c>
      <c r="AU994" s="216" t="s">
        <v>199</v>
      </c>
      <c r="AV994" s="13" t="s">
        <v>193</v>
      </c>
      <c r="AW994" s="13" t="s">
        <v>35</v>
      </c>
      <c r="AX994" s="13" t="s">
        <v>80</v>
      </c>
      <c r="AY994" s="216" t="s">
        <v>185</v>
      </c>
    </row>
    <row r="995" spans="2:65" s="1" customFormat="1" ht="31.5" customHeight="1">
      <c r="B995" s="174"/>
      <c r="C995" s="175" t="s">
        <v>1381</v>
      </c>
      <c r="D995" s="175" t="s">
        <v>188</v>
      </c>
      <c r="E995" s="176" t="s">
        <v>1382</v>
      </c>
      <c r="F995" s="177" t="s">
        <v>1383</v>
      </c>
      <c r="G995" s="178" t="s">
        <v>376</v>
      </c>
      <c r="H995" s="179">
        <v>50.417999999999999</v>
      </c>
      <c r="I995" s="180"/>
      <c r="J995" s="181">
        <f>ROUND(I995*H995,2)</f>
        <v>0</v>
      </c>
      <c r="K995" s="177" t="s">
        <v>5</v>
      </c>
      <c r="L995" s="41"/>
      <c r="M995" s="182" t="s">
        <v>5</v>
      </c>
      <c r="N995" s="183" t="s">
        <v>43</v>
      </c>
      <c r="O995" s="42"/>
      <c r="P995" s="184">
        <f>O995*H995</f>
        <v>0</v>
      </c>
      <c r="Q995" s="184">
        <v>2.1000000000000001E-4</v>
      </c>
      <c r="R995" s="184">
        <f>Q995*H995</f>
        <v>1.058778E-2</v>
      </c>
      <c r="S995" s="184">
        <v>0</v>
      </c>
      <c r="T995" s="185">
        <f>S995*H995</f>
        <v>0</v>
      </c>
      <c r="AR995" s="24" t="s">
        <v>193</v>
      </c>
      <c r="AT995" s="24" t="s">
        <v>188</v>
      </c>
      <c r="AU995" s="24" t="s">
        <v>199</v>
      </c>
      <c r="AY995" s="24" t="s">
        <v>185</v>
      </c>
      <c r="BE995" s="186">
        <f>IF(N995="základní",J995,0)</f>
        <v>0</v>
      </c>
      <c r="BF995" s="186">
        <f>IF(N995="snížená",J995,0)</f>
        <v>0</v>
      </c>
      <c r="BG995" s="186">
        <f>IF(N995="zákl. přenesená",J995,0)</f>
        <v>0</v>
      </c>
      <c r="BH995" s="186">
        <f>IF(N995="sníž. přenesená",J995,0)</f>
        <v>0</v>
      </c>
      <c r="BI995" s="186">
        <f>IF(N995="nulová",J995,0)</f>
        <v>0</v>
      </c>
      <c r="BJ995" s="24" t="s">
        <v>80</v>
      </c>
      <c r="BK995" s="186">
        <f>ROUND(I995*H995,2)</f>
        <v>0</v>
      </c>
      <c r="BL995" s="24" t="s">
        <v>193</v>
      </c>
      <c r="BM995" s="24" t="s">
        <v>1384</v>
      </c>
    </row>
    <row r="996" spans="2:65" s="1" customFormat="1" ht="54">
      <c r="B996" s="41"/>
      <c r="D996" s="187" t="s">
        <v>195</v>
      </c>
      <c r="F996" s="188" t="s">
        <v>1385</v>
      </c>
      <c r="I996" s="189"/>
      <c r="L996" s="41"/>
      <c r="M996" s="190"/>
      <c r="N996" s="42"/>
      <c r="O996" s="42"/>
      <c r="P996" s="42"/>
      <c r="Q996" s="42"/>
      <c r="R996" s="42"/>
      <c r="S996" s="42"/>
      <c r="T996" s="70"/>
      <c r="AT996" s="24" t="s">
        <v>195</v>
      </c>
      <c r="AU996" s="24" t="s">
        <v>199</v>
      </c>
    </row>
    <row r="997" spans="2:65" s="12" customFormat="1">
      <c r="B997" s="199"/>
      <c r="D997" s="187" t="s">
        <v>197</v>
      </c>
      <c r="E997" s="200" t="s">
        <v>5</v>
      </c>
      <c r="F997" s="201" t="s">
        <v>1386</v>
      </c>
      <c r="H997" s="202" t="s">
        <v>5</v>
      </c>
      <c r="I997" s="203"/>
      <c r="L997" s="199"/>
      <c r="M997" s="204"/>
      <c r="N997" s="205"/>
      <c r="O997" s="205"/>
      <c r="P997" s="205"/>
      <c r="Q997" s="205"/>
      <c r="R997" s="205"/>
      <c r="S997" s="205"/>
      <c r="T997" s="206"/>
      <c r="AT997" s="202" t="s">
        <v>197</v>
      </c>
      <c r="AU997" s="202" t="s">
        <v>199</v>
      </c>
      <c r="AV997" s="12" t="s">
        <v>80</v>
      </c>
      <c r="AW997" s="12" t="s">
        <v>35</v>
      </c>
      <c r="AX997" s="12" t="s">
        <v>72</v>
      </c>
      <c r="AY997" s="202" t="s">
        <v>185</v>
      </c>
    </row>
    <row r="998" spans="2:65" s="11" customFormat="1">
      <c r="B998" s="191"/>
      <c r="D998" s="187" t="s">
        <v>197</v>
      </c>
      <c r="E998" s="192" t="s">
        <v>5</v>
      </c>
      <c r="F998" s="193" t="s">
        <v>1387</v>
      </c>
      <c r="H998" s="194">
        <v>11.88</v>
      </c>
      <c r="I998" s="195"/>
      <c r="L998" s="191"/>
      <c r="M998" s="196"/>
      <c r="N998" s="197"/>
      <c r="O998" s="197"/>
      <c r="P998" s="197"/>
      <c r="Q998" s="197"/>
      <c r="R998" s="197"/>
      <c r="S998" s="197"/>
      <c r="T998" s="198"/>
      <c r="AT998" s="192" t="s">
        <v>197</v>
      </c>
      <c r="AU998" s="192" t="s">
        <v>199</v>
      </c>
      <c r="AV998" s="11" t="s">
        <v>82</v>
      </c>
      <c r="AW998" s="11" t="s">
        <v>35</v>
      </c>
      <c r="AX998" s="11" t="s">
        <v>72</v>
      </c>
      <c r="AY998" s="192" t="s">
        <v>185</v>
      </c>
    </row>
    <row r="999" spans="2:65" s="12" customFormat="1">
      <c r="B999" s="199"/>
      <c r="D999" s="187" t="s">
        <v>197</v>
      </c>
      <c r="E999" s="200" t="s">
        <v>5</v>
      </c>
      <c r="F999" s="201" t="s">
        <v>1388</v>
      </c>
      <c r="H999" s="202" t="s">
        <v>5</v>
      </c>
      <c r="I999" s="203"/>
      <c r="L999" s="199"/>
      <c r="M999" s="204"/>
      <c r="N999" s="205"/>
      <c r="O999" s="205"/>
      <c r="P999" s="205"/>
      <c r="Q999" s="205"/>
      <c r="R999" s="205"/>
      <c r="S999" s="205"/>
      <c r="T999" s="206"/>
      <c r="AT999" s="202" t="s">
        <v>197</v>
      </c>
      <c r="AU999" s="202" t="s">
        <v>199</v>
      </c>
      <c r="AV999" s="12" t="s">
        <v>80</v>
      </c>
      <c r="AW999" s="12" t="s">
        <v>35</v>
      </c>
      <c r="AX999" s="12" t="s">
        <v>72</v>
      </c>
      <c r="AY999" s="202" t="s">
        <v>185</v>
      </c>
    </row>
    <row r="1000" spans="2:65" s="11" customFormat="1">
      <c r="B1000" s="191"/>
      <c r="D1000" s="187" t="s">
        <v>197</v>
      </c>
      <c r="E1000" s="192" t="s">
        <v>5</v>
      </c>
      <c r="F1000" s="193" t="s">
        <v>1389</v>
      </c>
      <c r="H1000" s="194">
        <v>1.8480000000000001</v>
      </c>
      <c r="I1000" s="195"/>
      <c r="L1000" s="191"/>
      <c r="M1000" s="196"/>
      <c r="N1000" s="197"/>
      <c r="O1000" s="197"/>
      <c r="P1000" s="197"/>
      <c r="Q1000" s="197"/>
      <c r="R1000" s="197"/>
      <c r="S1000" s="197"/>
      <c r="T1000" s="198"/>
      <c r="AT1000" s="192" t="s">
        <v>197</v>
      </c>
      <c r="AU1000" s="192" t="s">
        <v>199</v>
      </c>
      <c r="AV1000" s="11" t="s">
        <v>82</v>
      </c>
      <c r="AW1000" s="11" t="s">
        <v>35</v>
      </c>
      <c r="AX1000" s="11" t="s">
        <v>72</v>
      </c>
      <c r="AY1000" s="192" t="s">
        <v>185</v>
      </c>
    </row>
    <row r="1001" spans="2:65" s="12" customFormat="1">
      <c r="B1001" s="199"/>
      <c r="D1001" s="187" t="s">
        <v>197</v>
      </c>
      <c r="E1001" s="200" t="s">
        <v>5</v>
      </c>
      <c r="F1001" s="201" t="s">
        <v>1390</v>
      </c>
      <c r="H1001" s="202" t="s">
        <v>5</v>
      </c>
      <c r="I1001" s="203"/>
      <c r="L1001" s="199"/>
      <c r="M1001" s="204"/>
      <c r="N1001" s="205"/>
      <c r="O1001" s="205"/>
      <c r="P1001" s="205"/>
      <c r="Q1001" s="205"/>
      <c r="R1001" s="205"/>
      <c r="S1001" s="205"/>
      <c r="T1001" s="206"/>
      <c r="AT1001" s="202" t="s">
        <v>197</v>
      </c>
      <c r="AU1001" s="202" t="s">
        <v>199</v>
      </c>
      <c r="AV1001" s="12" t="s">
        <v>80</v>
      </c>
      <c r="AW1001" s="12" t="s">
        <v>35</v>
      </c>
      <c r="AX1001" s="12" t="s">
        <v>72</v>
      </c>
      <c r="AY1001" s="202" t="s">
        <v>185</v>
      </c>
    </row>
    <row r="1002" spans="2:65" s="11" customFormat="1">
      <c r="B1002" s="191"/>
      <c r="D1002" s="187" t="s">
        <v>197</v>
      </c>
      <c r="E1002" s="192" t="s">
        <v>5</v>
      </c>
      <c r="F1002" s="193" t="s">
        <v>1391</v>
      </c>
      <c r="H1002" s="194">
        <v>7.59</v>
      </c>
      <c r="I1002" s="195"/>
      <c r="L1002" s="191"/>
      <c r="M1002" s="196"/>
      <c r="N1002" s="197"/>
      <c r="O1002" s="197"/>
      <c r="P1002" s="197"/>
      <c r="Q1002" s="197"/>
      <c r="R1002" s="197"/>
      <c r="S1002" s="197"/>
      <c r="T1002" s="198"/>
      <c r="AT1002" s="192" t="s">
        <v>197</v>
      </c>
      <c r="AU1002" s="192" t="s">
        <v>199</v>
      </c>
      <c r="AV1002" s="11" t="s">
        <v>82</v>
      </c>
      <c r="AW1002" s="11" t="s">
        <v>35</v>
      </c>
      <c r="AX1002" s="11" t="s">
        <v>72</v>
      </c>
      <c r="AY1002" s="192" t="s">
        <v>185</v>
      </c>
    </row>
    <row r="1003" spans="2:65" s="12" customFormat="1">
      <c r="B1003" s="199"/>
      <c r="D1003" s="187" t="s">
        <v>197</v>
      </c>
      <c r="E1003" s="200" t="s">
        <v>5</v>
      </c>
      <c r="F1003" s="201" t="s">
        <v>1392</v>
      </c>
      <c r="H1003" s="202" t="s">
        <v>5</v>
      </c>
      <c r="I1003" s="203"/>
      <c r="L1003" s="199"/>
      <c r="M1003" s="204"/>
      <c r="N1003" s="205"/>
      <c r="O1003" s="205"/>
      <c r="P1003" s="205"/>
      <c r="Q1003" s="205"/>
      <c r="R1003" s="205"/>
      <c r="S1003" s="205"/>
      <c r="T1003" s="206"/>
      <c r="AT1003" s="202" t="s">
        <v>197</v>
      </c>
      <c r="AU1003" s="202" t="s">
        <v>199</v>
      </c>
      <c r="AV1003" s="12" t="s">
        <v>80</v>
      </c>
      <c r="AW1003" s="12" t="s">
        <v>35</v>
      </c>
      <c r="AX1003" s="12" t="s">
        <v>72</v>
      </c>
      <c r="AY1003" s="202" t="s">
        <v>185</v>
      </c>
    </row>
    <row r="1004" spans="2:65" s="11" customFormat="1">
      <c r="B1004" s="191"/>
      <c r="D1004" s="187" t="s">
        <v>197</v>
      </c>
      <c r="E1004" s="192" t="s">
        <v>5</v>
      </c>
      <c r="F1004" s="193" t="s">
        <v>1393</v>
      </c>
      <c r="H1004" s="194">
        <v>26.3</v>
      </c>
      <c r="I1004" s="195"/>
      <c r="L1004" s="191"/>
      <c r="M1004" s="196"/>
      <c r="N1004" s="197"/>
      <c r="O1004" s="197"/>
      <c r="P1004" s="197"/>
      <c r="Q1004" s="197"/>
      <c r="R1004" s="197"/>
      <c r="S1004" s="197"/>
      <c r="T1004" s="198"/>
      <c r="AT1004" s="192" t="s">
        <v>197</v>
      </c>
      <c r="AU1004" s="192" t="s">
        <v>199</v>
      </c>
      <c r="AV1004" s="11" t="s">
        <v>82</v>
      </c>
      <c r="AW1004" s="11" t="s">
        <v>35</v>
      </c>
      <c r="AX1004" s="11" t="s">
        <v>72</v>
      </c>
      <c r="AY1004" s="192" t="s">
        <v>185</v>
      </c>
    </row>
    <row r="1005" spans="2:65" s="11" customFormat="1">
      <c r="B1005" s="191"/>
      <c r="D1005" s="187" t="s">
        <v>197</v>
      </c>
      <c r="E1005" s="192" t="s">
        <v>5</v>
      </c>
      <c r="F1005" s="193" t="s">
        <v>1394</v>
      </c>
      <c r="H1005" s="194">
        <v>2.8</v>
      </c>
      <c r="I1005" s="195"/>
      <c r="L1005" s="191"/>
      <c r="M1005" s="196"/>
      <c r="N1005" s="197"/>
      <c r="O1005" s="197"/>
      <c r="P1005" s="197"/>
      <c r="Q1005" s="197"/>
      <c r="R1005" s="197"/>
      <c r="S1005" s="197"/>
      <c r="T1005" s="198"/>
      <c r="AT1005" s="192" t="s">
        <v>197</v>
      </c>
      <c r="AU1005" s="192" t="s">
        <v>199</v>
      </c>
      <c r="AV1005" s="11" t="s">
        <v>82</v>
      </c>
      <c r="AW1005" s="11" t="s">
        <v>35</v>
      </c>
      <c r="AX1005" s="11" t="s">
        <v>72</v>
      </c>
      <c r="AY1005" s="192" t="s">
        <v>185</v>
      </c>
    </row>
    <row r="1006" spans="2:65" s="13" customFormat="1">
      <c r="B1006" s="207"/>
      <c r="D1006" s="208" t="s">
        <v>197</v>
      </c>
      <c r="E1006" s="209" t="s">
        <v>5</v>
      </c>
      <c r="F1006" s="210" t="s">
        <v>222</v>
      </c>
      <c r="H1006" s="211">
        <v>50.417999999999999</v>
      </c>
      <c r="I1006" s="212"/>
      <c r="L1006" s="207"/>
      <c r="M1006" s="213"/>
      <c r="N1006" s="214"/>
      <c r="O1006" s="214"/>
      <c r="P1006" s="214"/>
      <c r="Q1006" s="214"/>
      <c r="R1006" s="214"/>
      <c r="S1006" s="214"/>
      <c r="T1006" s="215"/>
      <c r="AT1006" s="216" t="s">
        <v>197</v>
      </c>
      <c r="AU1006" s="216" t="s">
        <v>199</v>
      </c>
      <c r="AV1006" s="13" t="s">
        <v>193</v>
      </c>
      <c r="AW1006" s="13" t="s">
        <v>35</v>
      </c>
      <c r="AX1006" s="13" t="s">
        <v>80</v>
      </c>
      <c r="AY1006" s="216" t="s">
        <v>185</v>
      </c>
    </row>
    <row r="1007" spans="2:65" s="1" customFormat="1" ht="31.5" customHeight="1">
      <c r="B1007" s="174"/>
      <c r="C1007" s="175" t="s">
        <v>1395</v>
      </c>
      <c r="D1007" s="175" t="s">
        <v>188</v>
      </c>
      <c r="E1007" s="176" t="s">
        <v>1396</v>
      </c>
      <c r="F1007" s="177" t="s">
        <v>1397</v>
      </c>
      <c r="G1007" s="178" t="s">
        <v>376</v>
      </c>
      <c r="H1007" s="179">
        <v>52.1</v>
      </c>
      <c r="I1007" s="180"/>
      <c r="J1007" s="181">
        <f>ROUND(I1007*H1007,2)</f>
        <v>0</v>
      </c>
      <c r="K1007" s="177" t="s">
        <v>5</v>
      </c>
      <c r="L1007" s="41"/>
      <c r="M1007" s="182" t="s">
        <v>5</v>
      </c>
      <c r="N1007" s="183" t="s">
        <v>43</v>
      </c>
      <c r="O1007" s="42"/>
      <c r="P1007" s="184">
        <f>O1007*H1007</f>
        <v>0</v>
      </c>
      <c r="Q1007" s="184">
        <v>6.2E-4</v>
      </c>
      <c r="R1007" s="184">
        <f>Q1007*H1007</f>
        <v>3.2302000000000004E-2</v>
      </c>
      <c r="S1007" s="184">
        <v>0</v>
      </c>
      <c r="T1007" s="185">
        <f>S1007*H1007</f>
        <v>0</v>
      </c>
      <c r="AR1007" s="24" t="s">
        <v>193</v>
      </c>
      <c r="AT1007" s="24" t="s">
        <v>188</v>
      </c>
      <c r="AU1007" s="24" t="s">
        <v>199</v>
      </c>
      <c r="AY1007" s="24" t="s">
        <v>185</v>
      </c>
      <c r="BE1007" s="186">
        <f>IF(N1007="základní",J1007,0)</f>
        <v>0</v>
      </c>
      <c r="BF1007" s="186">
        <f>IF(N1007="snížená",J1007,0)</f>
        <v>0</v>
      </c>
      <c r="BG1007" s="186">
        <f>IF(N1007="zákl. přenesená",J1007,0)</f>
        <v>0</v>
      </c>
      <c r="BH1007" s="186">
        <f>IF(N1007="sníž. přenesená",J1007,0)</f>
        <v>0</v>
      </c>
      <c r="BI1007" s="186">
        <f>IF(N1007="nulová",J1007,0)</f>
        <v>0</v>
      </c>
      <c r="BJ1007" s="24" t="s">
        <v>80</v>
      </c>
      <c r="BK1007" s="186">
        <f>ROUND(I1007*H1007,2)</f>
        <v>0</v>
      </c>
      <c r="BL1007" s="24" t="s">
        <v>193</v>
      </c>
      <c r="BM1007" s="24" t="s">
        <v>1398</v>
      </c>
    </row>
    <row r="1008" spans="2:65" s="12" customFormat="1">
      <c r="B1008" s="199"/>
      <c r="D1008" s="187" t="s">
        <v>197</v>
      </c>
      <c r="E1008" s="200" t="s">
        <v>5</v>
      </c>
      <c r="F1008" s="201" t="s">
        <v>1390</v>
      </c>
      <c r="H1008" s="202" t="s">
        <v>5</v>
      </c>
      <c r="I1008" s="203"/>
      <c r="L1008" s="199"/>
      <c r="M1008" s="204"/>
      <c r="N1008" s="205"/>
      <c r="O1008" s="205"/>
      <c r="P1008" s="205"/>
      <c r="Q1008" s="205"/>
      <c r="R1008" s="205"/>
      <c r="S1008" s="205"/>
      <c r="T1008" s="206"/>
      <c r="AT1008" s="202" t="s">
        <v>197</v>
      </c>
      <c r="AU1008" s="202" t="s">
        <v>199</v>
      </c>
      <c r="AV1008" s="12" t="s">
        <v>80</v>
      </c>
      <c r="AW1008" s="12" t="s">
        <v>35</v>
      </c>
      <c r="AX1008" s="12" t="s">
        <v>72</v>
      </c>
      <c r="AY1008" s="202" t="s">
        <v>185</v>
      </c>
    </row>
    <row r="1009" spans="2:65" s="11" customFormat="1">
      <c r="B1009" s="191"/>
      <c r="D1009" s="187" t="s">
        <v>197</v>
      </c>
      <c r="E1009" s="192" t="s">
        <v>5</v>
      </c>
      <c r="F1009" s="193" t="s">
        <v>1399</v>
      </c>
      <c r="H1009" s="194">
        <v>25.08</v>
      </c>
      <c r="I1009" s="195"/>
      <c r="L1009" s="191"/>
      <c r="M1009" s="196"/>
      <c r="N1009" s="197"/>
      <c r="O1009" s="197"/>
      <c r="P1009" s="197"/>
      <c r="Q1009" s="197"/>
      <c r="R1009" s="197"/>
      <c r="S1009" s="197"/>
      <c r="T1009" s="198"/>
      <c r="AT1009" s="192" t="s">
        <v>197</v>
      </c>
      <c r="AU1009" s="192" t="s">
        <v>199</v>
      </c>
      <c r="AV1009" s="11" t="s">
        <v>82</v>
      </c>
      <c r="AW1009" s="11" t="s">
        <v>35</v>
      </c>
      <c r="AX1009" s="11" t="s">
        <v>72</v>
      </c>
      <c r="AY1009" s="192" t="s">
        <v>185</v>
      </c>
    </row>
    <row r="1010" spans="2:65" s="12" customFormat="1">
      <c r="B1010" s="199"/>
      <c r="D1010" s="187" t="s">
        <v>197</v>
      </c>
      <c r="E1010" s="200" t="s">
        <v>5</v>
      </c>
      <c r="F1010" s="201" t="s">
        <v>943</v>
      </c>
      <c r="H1010" s="202" t="s">
        <v>5</v>
      </c>
      <c r="I1010" s="203"/>
      <c r="L1010" s="199"/>
      <c r="M1010" s="204"/>
      <c r="N1010" s="205"/>
      <c r="O1010" s="205"/>
      <c r="P1010" s="205"/>
      <c r="Q1010" s="205"/>
      <c r="R1010" s="205"/>
      <c r="S1010" s="205"/>
      <c r="T1010" s="206"/>
      <c r="AT1010" s="202" t="s">
        <v>197</v>
      </c>
      <c r="AU1010" s="202" t="s">
        <v>199</v>
      </c>
      <c r="AV1010" s="12" t="s">
        <v>80</v>
      </c>
      <c r="AW1010" s="12" t="s">
        <v>35</v>
      </c>
      <c r="AX1010" s="12" t="s">
        <v>72</v>
      </c>
      <c r="AY1010" s="202" t="s">
        <v>185</v>
      </c>
    </row>
    <row r="1011" spans="2:65" s="11" customFormat="1">
      <c r="B1011" s="191"/>
      <c r="D1011" s="187" t="s">
        <v>197</v>
      </c>
      <c r="E1011" s="192" t="s">
        <v>5</v>
      </c>
      <c r="F1011" s="193" t="s">
        <v>1400</v>
      </c>
      <c r="H1011" s="194">
        <v>4.62</v>
      </c>
      <c r="I1011" s="195"/>
      <c r="L1011" s="191"/>
      <c r="M1011" s="196"/>
      <c r="N1011" s="197"/>
      <c r="O1011" s="197"/>
      <c r="P1011" s="197"/>
      <c r="Q1011" s="197"/>
      <c r="R1011" s="197"/>
      <c r="S1011" s="197"/>
      <c r="T1011" s="198"/>
      <c r="AT1011" s="192" t="s">
        <v>197</v>
      </c>
      <c r="AU1011" s="192" t="s">
        <v>199</v>
      </c>
      <c r="AV1011" s="11" t="s">
        <v>82</v>
      </c>
      <c r="AW1011" s="11" t="s">
        <v>35</v>
      </c>
      <c r="AX1011" s="11" t="s">
        <v>72</v>
      </c>
      <c r="AY1011" s="192" t="s">
        <v>185</v>
      </c>
    </row>
    <row r="1012" spans="2:65" s="12" customFormat="1">
      <c r="B1012" s="199"/>
      <c r="D1012" s="187" t="s">
        <v>197</v>
      </c>
      <c r="E1012" s="200" t="s">
        <v>5</v>
      </c>
      <c r="F1012" s="201" t="s">
        <v>955</v>
      </c>
      <c r="H1012" s="202" t="s">
        <v>5</v>
      </c>
      <c r="I1012" s="203"/>
      <c r="L1012" s="199"/>
      <c r="M1012" s="204"/>
      <c r="N1012" s="205"/>
      <c r="O1012" s="205"/>
      <c r="P1012" s="205"/>
      <c r="Q1012" s="205"/>
      <c r="R1012" s="205"/>
      <c r="S1012" s="205"/>
      <c r="T1012" s="206"/>
      <c r="AT1012" s="202" t="s">
        <v>197</v>
      </c>
      <c r="AU1012" s="202" t="s">
        <v>199</v>
      </c>
      <c r="AV1012" s="12" t="s">
        <v>80</v>
      </c>
      <c r="AW1012" s="12" t="s">
        <v>35</v>
      </c>
      <c r="AX1012" s="12" t="s">
        <v>72</v>
      </c>
      <c r="AY1012" s="202" t="s">
        <v>185</v>
      </c>
    </row>
    <row r="1013" spans="2:65" s="11" customFormat="1">
      <c r="B1013" s="191"/>
      <c r="D1013" s="187" t="s">
        <v>197</v>
      </c>
      <c r="E1013" s="192" t="s">
        <v>5</v>
      </c>
      <c r="F1013" s="193" t="s">
        <v>1401</v>
      </c>
      <c r="H1013" s="194">
        <v>8.4</v>
      </c>
      <c r="I1013" s="195"/>
      <c r="L1013" s="191"/>
      <c r="M1013" s="196"/>
      <c r="N1013" s="197"/>
      <c r="O1013" s="197"/>
      <c r="P1013" s="197"/>
      <c r="Q1013" s="197"/>
      <c r="R1013" s="197"/>
      <c r="S1013" s="197"/>
      <c r="T1013" s="198"/>
      <c r="AT1013" s="192" t="s">
        <v>197</v>
      </c>
      <c r="AU1013" s="192" t="s">
        <v>199</v>
      </c>
      <c r="AV1013" s="11" t="s">
        <v>82</v>
      </c>
      <c r="AW1013" s="11" t="s">
        <v>35</v>
      </c>
      <c r="AX1013" s="11" t="s">
        <v>72</v>
      </c>
      <c r="AY1013" s="192" t="s">
        <v>185</v>
      </c>
    </row>
    <row r="1014" spans="2:65" s="12" customFormat="1">
      <c r="B1014" s="199"/>
      <c r="D1014" s="187" t="s">
        <v>197</v>
      </c>
      <c r="E1014" s="200" t="s">
        <v>5</v>
      </c>
      <c r="F1014" s="201" t="s">
        <v>998</v>
      </c>
      <c r="H1014" s="202" t="s">
        <v>5</v>
      </c>
      <c r="I1014" s="203"/>
      <c r="L1014" s="199"/>
      <c r="M1014" s="204"/>
      <c r="N1014" s="205"/>
      <c r="O1014" s="205"/>
      <c r="P1014" s="205"/>
      <c r="Q1014" s="205"/>
      <c r="R1014" s="205"/>
      <c r="S1014" s="205"/>
      <c r="T1014" s="206"/>
      <c r="AT1014" s="202" t="s">
        <v>197</v>
      </c>
      <c r="AU1014" s="202" t="s">
        <v>199</v>
      </c>
      <c r="AV1014" s="12" t="s">
        <v>80</v>
      </c>
      <c r="AW1014" s="12" t="s">
        <v>35</v>
      </c>
      <c r="AX1014" s="12" t="s">
        <v>72</v>
      </c>
      <c r="AY1014" s="202" t="s">
        <v>185</v>
      </c>
    </row>
    <row r="1015" spans="2:65" s="11" customFormat="1">
      <c r="B1015" s="191"/>
      <c r="D1015" s="187" t="s">
        <v>197</v>
      </c>
      <c r="E1015" s="192" t="s">
        <v>5</v>
      </c>
      <c r="F1015" s="193" t="s">
        <v>82</v>
      </c>
      <c r="H1015" s="194">
        <v>2</v>
      </c>
      <c r="I1015" s="195"/>
      <c r="L1015" s="191"/>
      <c r="M1015" s="196"/>
      <c r="N1015" s="197"/>
      <c r="O1015" s="197"/>
      <c r="P1015" s="197"/>
      <c r="Q1015" s="197"/>
      <c r="R1015" s="197"/>
      <c r="S1015" s="197"/>
      <c r="T1015" s="198"/>
      <c r="AT1015" s="192" t="s">
        <v>197</v>
      </c>
      <c r="AU1015" s="192" t="s">
        <v>199</v>
      </c>
      <c r="AV1015" s="11" t="s">
        <v>82</v>
      </c>
      <c r="AW1015" s="11" t="s">
        <v>35</v>
      </c>
      <c r="AX1015" s="11" t="s">
        <v>72</v>
      </c>
      <c r="AY1015" s="192" t="s">
        <v>185</v>
      </c>
    </row>
    <row r="1016" spans="2:65" s="12" customFormat="1">
      <c r="B1016" s="199"/>
      <c r="D1016" s="187" t="s">
        <v>197</v>
      </c>
      <c r="E1016" s="200" t="s">
        <v>5</v>
      </c>
      <c r="F1016" s="201" t="s">
        <v>1392</v>
      </c>
      <c r="H1016" s="202" t="s">
        <v>5</v>
      </c>
      <c r="I1016" s="203"/>
      <c r="L1016" s="199"/>
      <c r="M1016" s="204"/>
      <c r="N1016" s="205"/>
      <c r="O1016" s="205"/>
      <c r="P1016" s="205"/>
      <c r="Q1016" s="205"/>
      <c r="R1016" s="205"/>
      <c r="S1016" s="205"/>
      <c r="T1016" s="206"/>
      <c r="AT1016" s="202" t="s">
        <v>197</v>
      </c>
      <c r="AU1016" s="202" t="s">
        <v>199</v>
      </c>
      <c r="AV1016" s="12" t="s">
        <v>80</v>
      </c>
      <c r="AW1016" s="12" t="s">
        <v>35</v>
      </c>
      <c r="AX1016" s="12" t="s">
        <v>72</v>
      </c>
      <c r="AY1016" s="202" t="s">
        <v>185</v>
      </c>
    </row>
    <row r="1017" spans="2:65" s="11" customFormat="1">
      <c r="B1017" s="191"/>
      <c r="D1017" s="187" t="s">
        <v>197</v>
      </c>
      <c r="E1017" s="192" t="s">
        <v>5</v>
      </c>
      <c r="F1017" s="193" t="s">
        <v>336</v>
      </c>
      <c r="H1017" s="194">
        <v>12</v>
      </c>
      <c r="I1017" s="195"/>
      <c r="L1017" s="191"/>
      <c r="M1017" s="196"/>
      <c r="N1017" s="197"/>
      <c r="O1017" s="197"/>
      <c r="P1017" s="197"/>
      <c r="Q1017" s="197"/>
      <c r="R1017" s="197"/>
      <c r="S1017" s="197"/>
      <c r="T1017" s="198"/>
      <c r="AT1017" s="192" t="s">
        <v>197</v>
      </c>
      <c r="AU1017" s="192" t="s">
        <v>199</v>
      </c>
      <c r="AV1017" s="11" t="s">
        <v>82</v>
      </c>
      <c r="AW1017" s="11" t="s">
        <v>35</v>
      </c>
      <c r="AX1017" s="11" t="s">
        <v>72</v>
      </c>
      <c r="AY1017" s="192" t="s">
        <v>185</v>
      </c>
    </row>
    <row r="1018" spans="2:65" s="13" customFormat="1">
      <c r="B1018" s="207"/>
      <c r="D1018" s="208" t="s">
        <v>197</v>
      </c>
      <c r="E1018" s="209" t="s">
        <v>5</v>
      </c>
      <c r="F1018" s="210" t="s">
        <v>222</v>
      </c>
      <c r="H1018" s="211">
        <v>52.1</v>
      </c>
      <c r="I1018" s="212"/>
      <c r="L1018" s="207"/>
      <c r="M1018" s="213"/>
      <c r="N1018" s="214"/>
      <c r="O1018" s="214"/>
      <c r="P1018" s="214"/>
      <c r="Q1018" s="214"/>
      <c r="R1018" s="214"/>
      <c r="S1018" s="214"/>
      <c r="T1018" s="215"/>
      <c r="AT1018" s="216" t="s">
        <v>197</v>
      </c>
      <c r="AU1018" s="216" t="s">
        <v>199</v>
      </c>
      <c r="AV1018" s="13" t="s">
        <v>193</v>
      </c>
      <c r="AW1018" s="13" t="s">
        <v>35</v>
      </c>
      <c r="AX1018" s="13" t="s">
        <v>80</v>
      </c>
      <c r="AY1018" s="216" t="s">
        <v>185</v>
      </c>
    </row>
    <row r="1019" spans="2:65" s="1" customFormat="1" ht="22.5" customHeight="1">
      <c r="B1019" s="174"/>
      <c r="C1019" s="175" t="s">
        <v>1402</v>
      </c>
      <c r="D1019" s="175" t="s">
        <v>188</v>
      </c>
      <c r="E1019" s="176" t="s">
        <v>1403</v>
      </c>
      <c r="F1019" s="177" t="s">
        <v>1404</v>
      </c>
      <c r="G1019" s="178" t="s">
        <v>376</v>
      </c>
      <c r="H1019" s="179">
        <v>240</v>
      </c>
      <c r="I1019" s="180"/>
      <c r="J1019" s="181">
        <f>ROUND(I1019*H1019,2)</f>
        <v>0</v>
      </c>
      <c r="K1019" s="177" t="s">
        <v>192</v>
      </c>
      <c r="L1019" s="41"/>
      <c r="M1019" s="182" t="s">
        <v>5</v>
      </c>
      <c r="N1019" s="183" t="s">
        <v>43</v>
      </c>
      <c r="O1019" s="42"/>
      <c r="P1019" s="184">
        <f>O1019*H1019</f>
        <v>0</v>
      </c>
      <c r="Q1019" s="184">
        <v>0</v>
      </c>
      <c r="R1019" s="184">
        <f>Q1019*H1019</f>
        <v>0</v>
      </c>
      <c r="S1019" s="184">
        <v>0</v>
      </c>
      <c r="T1019" s="185">
        <f>S1019*H1019</f>
        <v>0</v>
      </c>
      <c r="AR1019" s="24" t="s">
        <v>193</v>
      </c>
      <c r="AT1019" s="24" t="s">
        <v>188</v>
      </c>
      <c r="AU1019" s="24" t="s">
        <v>199</v>
      </c>
      <c r="AY1019" s="24" t="s">
        <v>185</v>
      </c>
      <c r="BE1019" s="186">
        <f>IF(N1019="základní",J1019,0)</f>
        <v>0</v>
      </c>
      <c r="BF1019" s="186">
        <f>IF(N1019="snížená",J1019,0)</f>
        <v>0</v>
      </c>
      <c r="BG1019" s="186">
        <f>IF(N1019="zákl. přenesená",J1019,0)</f>
        <v>0</v>
      </c>
      <c r="BH1019" s="186">
        <f>IF(N1019="sníž. přenesená",J1019,0)</f>
        <v>0</v>
      </c>
      <c r="BI1019" s="186">
        <f>IF(N1019="nulová",J1019,0)</f>
        <v>0</v>
      </c>
      <c r="BJ1019" s="24" t="s">
        <v>80</v>
      </c>
      <c r="BK1019" s="186">
        <f>ROUND(I1019*H1019,2)</f>
        <v>0</v>
      </c>
      <c r="BL1019" s="24" t="s">
        <v>193</v>
      </c>
      <c r="BM1019" s="24" t="s">
        <v>1405</v>
      </c>
    </row>
    <row r="1020" spans="2:65" s="12" customFormat="1">
      <c r="B1020" s="199"/>
      <c r="D1020" s="187" t="s">
        <v>197</v>
      </c>
      <c r="E1020" s="200" t="s">
        <v>5</v>
      </c>
      <c r="F1020" s="201" t="s">
        <v>1406</v>
      </c>
      <c r="H1020" s="202" t="s">
        <v>5</v>
      </c>
      <c r="I1020" s="203"/>
      <c r="L1020" s="199"/>
      <c r="M1020" s="204"/>
      <c r="N1020" s="205"/>
      <c r="O1020" s="205"/>
      <c r="P1020" s="205"/>
      <c r="Q1020" s="205"/>
      <c r="R1020" s="205"/>
      <c r="S1020" s="205"/>
      <c r="T1020" s="206"/>
      <c r="AT1020" s="202" t="s">
        <v>197</v>
      </c>
      <c r="AU1020" s="202" t="s">
        <v>199</v>
      </c>
      <c r="AV1020" s="12" t="s">
        <v>80</v>
      </c>
      <c r="AW1020" s="12" t="s">
        <v>35</v>
      </c>
      <c r="AX1020" s="12" t="s">
        <v>72</v>
      </c>
      <c r="AY1020" s="202" t="s">
        <v>185</v>
      </c>
    </row>
    <row r="1021" spans="2:65" s="11" customFormat="1">
      <c r="B1021" s="191"/>
      <c r="D1021" s="187" t="s">
        <v>197</v>
      </c>
      <c r="E1021" s="192" t="s">
        <v>5</v>
      </c>
      <c r="F1021" s="193" t="s">
        <v>1407</v>
      </c>
      <c r="H1021" s="194">
        <v>148</v>
      </c>
      <c r="I1021" s="195"/>
      <c r="L1021" s="191"/>
      <c r="M1021" s="196"/>
      <c r="N1021" s="197"/>
      <c r="O1021" s="197"/>
      <c r="P1021" s="197"/>
      <c r="Q1021" s="197"/>
      <c r="R1021" s="197"/>
      <c r="S1021" s="197"/>
      <c r="T1021" s="198"/>
      <c r="AT1021" s="192" t="s">
        <v>197</v>
      </c>
      <c r="AU1021" s="192" t="s">
        <v>199</v>
      </c>
      <c r="AV1021" s="11" t="s">
        <v>82</v>
      </c>
      <c r="AW1021" s="11" t="s">
        <v>35</v>
      </c>
      <c r="AX1021" s="11" t="s">
        <v>72</v>
      </c>
      <c r="AY1021" s="192" t="s">
        <v>185</v>
      </c>
    </row>
    <row r="1022" spans="2:65" s="11" customFormat="1">
      <c r="B1022" s="191"/>
      <c r="D1022" s="187" t="s">
        <v>197</v>
      </c>
      <c r="E1022" s="192" t="s">
        <v>5</v>
      </c>
      <c r="F1022" s="193" t="s">
        <v>1408</v>
      </c>
      <c r="H1022" s="194">
        <v>92</v>
      </c>
      <c r="I1022" s="195"/>
      <c r="L1022" s="191"/>
      <c r="M1022" s="196"/>
      <c r="N1022" s="197"/>
      <c r="O1022" s="197"/>
      <c r="P1022" s="197"/>
      <c r="Q1022" s="197"/>
      <c r="R1022" s="197"/>
      <c r="S1022" s="197"/>
      <c r="T1022" s="198"/>
      <c r="AT1022" s="192" t="s">
        <v>197</v>
      </c>
      <c r="AU1022" s="192" t="s">
        <v>199</v>
      </c>
      <c r="AV1022" s="11" t="s">
        <v>82</v>
      </c>
      <c r="AW1022" s="11" t="s">
        <v>35</v>
      </c>
      <c r="AX1022" s="11" t="s">
        <v>72</v>
      </c>
      <c r="AY1022" s="192" t="s">
        <v>185</v>
      </c>
    </row>
    <row r="1023" spans="2:65" s="13" customFormat="1">
      <c r="B1023" s="207"/>
      <c r="D1023" s="208" t="s">
        <v>197</v>
      </c>
      <c r="E1023" s="209" t="s">
        <v>5</v>
      </c>
      <c r="F1023" s="210" t="s">
        <v>222</v>
      </c>
      <c r="H1023" s="211">
        <v>240</v>
      </c>
      <c r="I1023" s="212"/>
      <c r="L1023" s="207"/>
      <c r="M1023" s="213"/>
      <c r="N1023" s="214"/>
      <c r="O1023" s="214"/>
      <c r="P1023" s="214"/>
      <c r="Q1023" s="214"/>
      <c r="R1023" s="214"/>
      <c r="S1023" s="214"/>
      <c r="T1023" s="215"/>
      <c r="AT1023" s="216" t="s">
        <v>197</v>
      </c>
      <c r="AU1023" s="216" t="s">
        <v>199</v>
      </c>
      <c r="AV1023" s="13" t="s">
        <v>193</v>
      </c>
      <c r="AW1023" s="13" t="s">
        <v>35</v>
      </c>
      <c r="AX1023" s="13" t="s">
        <v>80</v>
      </c>
      <c r="AY1023" s="216" t="s">
        <v>185</v>
      </c>
    </row>
    <row r="1024" spans="2:65" s="1" customFormat="1" ht="31.5" customHeight="1">
      <c r="B1024" s="174"/>
      <c r="C1024" s="175" t="s">
        <v>1409</v>
      </c>
      <c r="D1024" s="175" t="s">
        <v>188</v>
      </c>
      <c r="E1024" s="176" t="s">
        <v>1410</v>
      </c>
      <c r="F1024" s="177" t="s">
        <v>1411</v>
      </c>
      <c r="G1024" s="178" t="s">
        <v>232</v>
      </c>
      <c r="H1024" s="179">
        <v>310</v>
      </c>
      <c r="I1024" s="180"/>
      <c r="J1024" s="181">
        <f>ROUND(I1024*H1024,2)</f>
        <v>0</v>
      </c>
      <c r="K1024" s="177" t="s">
        <v>192</v>
      </c>
      <c r="L1024" s="41"/>
      <c r="M1024" s="182" t="s">
        <v>5</v>
      </c>
      <c r="N1024" s="183" t="s">
        <v>43</v>
      </c>
      <c r="O1024" s="42"/>
      <c r="P1024" s="184">
        <f>O1024*H1024</f>
        <v>0</v>
      </c>
      <c r="Q1024" s="184">
        <v>0</v>
      </c>
      <c r="R1024" s="184">
        <f>Q1024*H1024</f>
        <v>0</v>
      </c>
      <c r="S1024" s="184">
        <v>5.8999999999999997E-2</v>
      </c>
      <c r="T1024" s="185">
        <f>S1024*H1024</f>
        <v>18.29</v>
      </c>
      <c r="AR1024" s="24" t="s">
        <v>193</v>
      </c>
      <c r="AT1024" s="24" t="s">
        <v>188</v>
      </c>
      <c r="AU1024" s="24" t="s">
        <v>199</v>
      </c>
      <c r="AY1024" s="24" t="s">
        <v>185</v>
      </c>
      <c r="BE1024" s="186">
        <f>IF(N1024="základní",J1024,0)</f>
        <v>0</v>
      </c>
      <c r="BF1024" s="186">
        <f>IF(N1024="snížená",J1024,0)</f>
        <v>0</v>
      </c>
      <c r="BG1024" s="186">
        <f>IF(N1024="zákl. přenesená",J1024,0)</f>
        <v>0</v>
      </c>
      <c r="BH1024" s="186">
        <f>IF(N1024="sníž. přenesená",J1024,0)</f>
        <v>0</v>
      </c>
      <c r="BI1024" s="186">
        <f>IF(N1024="nulová",J1024,0)</f>
        <v>0</v>
      </c>
      <c r="BJ1024" s="24" t="s">
        <v>80</v>
      </c>
      <c r="BK1024" s="186">
        <f>ROUND(I1024*H1024,2)</f>
        <v>0</v>
      </c>
      <c r="BL1024" s="24" t="s">
        <v>193</v>
      </c>
      <c r="BM1024" s="24" t="s">
        <v>1412</v>
      </c>
    </row>
    <row r="1025" spans="2:65" s="1" customFormat="1" ht="31.5" customHeight="1">
      <c r="B1025" s="174"/>
      <c r="C1025" s="175" t="s">
        <v>1413</v>
      </c>
      <c r="D1025" s="175" t="s">
        <v>188</v>
      </c>
      <c r="E1025" s="176" t="s">
        <v>1414</v>
      </c>
      <c r="F1025" s="177" t="s">
        <v>1415</v>
      </c>
      <c r="G1025" s="178" t="s">
        <v>232</v>
      </c>
      <c r="H1025" s="179">
        <v>348.82400000000001</v>
      </c>
      <c r="I1025" s="180"/>
      <c r="J1025" s="181">
        <f>ROUND(I1025*H1025,2)</f>
        <v>0</v>
      </c>
      <c r="K1025" s="177" t="s">
        <v>192</v>
      </c>
      <c r="L1025" s="41"/>
      <c r="M1025" s="182" t="s">
        <v>5</v>
      </c>
      <c r="N1025" s="183" t="s">
        <v>43</v>
      </c>
      <c r="O1025" s="42"/>
      <c r="P1025" s="184">
        <f>O1025*H1025</f>
        <v>0</v>
      </c>
      <c r="Q1025" s="184">
        <v>0</v>
      </c>
      <c r="R1025" s="184">
        <f>Q1025*H1025</f>
        <v>0</v>
      </c>
      <c r="S1025" s="184">
        <v>6.8000000000000005E-2</v>
      </c>
      <c r="T1025" s="185">
        <f>S1025*H1025</f>
        <v>23.720032000000003</v>
      </c>
      <c r="AR1025" s="24" t="s">
        <v>193</v>
      </c>
      <c r="AT1025" s="24" t="s">
        <v>188</v>
      </c>
      <c r="AU1025" s="24" t="s">
        <v>199</v>
      </c>
      <c r="AY1025" s="24" t="s">
        <v>185</v>
      </c>
      <c r="BE1025" s="186">
        <f>IF(N1025="základní",J1025,0)</f>
        <v>0</v>
      </c>
      <c r="BF1025" s="186">
        <f>IF(N1025="snížená",J1025,0)</f>
        <v>0</v>
      </c>
      <c r="BG1025" s="186">
        <f>IF(N1025="zákl. přenesená",J1025,0)</f>
        <v>0</v>
      </c>
      <c r="BH1025" s="186">
        <f>IF(N1025="sníž. přenesená",J1025,0)</f>
        <v>0</v>
      </c>
      <c r="BI1025" s="186">
        <f>IF(N1025="nulová",J1025,0)</f>
        <v>0</v>
      </c>
      <c r="BJ1025" s="24" t="s">
        <v>80</v>
      </c>
      <c r="BK1025" s="186">
        <f>ROUND(I1025*H1025,2)</f>
        <v>0</v>
      </c>
      <c r="BL1025" s="24" t="s">
        <v>193</v>
      </c>
      <c r="BM1025" s="24" t="s">
        <v>1416</v>
      </c>
    </row>
    <row r="1026" spans="2:65" s="1" customFormat="1" ht="27">
      <c r="B1026" s="41"/>
      <c r="D1026" s="187" t="s">
        <v>195</v>
      </c>
      <c r="F1026" s="188" t="s">
        <v>1259</v>
      </c>
      <c r="I1026" s="189"/>
      <c r="L1026" s="41"/>
      <c r="M1026" s="190"/>
      <c r="N1026" s="42"/>
      <c r="O1026" s="42"/>
      <c r="P1026" s="42"/>
      <c r="Q1026" s="42"/>
      <c r="R1026" s="42"/>
      <c r="S1026" s="42"/>
      <c r="T1026" s="70"/>
      <c r="AT1026" s="24" t="s">
        <v>195</v>
      </c>
      <c r="AU1026" s="24" t="s">
        <v>199</v>
      </c>
    </row>
    <row r="1027" spans="2:65" s="12" customFormat="1">
      <c r="B1027" s="199"/>
      <c r="D1027" s="187" t="s">
        <v>197</v>
      </c>
      <c r="E1027" s="200" t="s">
        <v>5</v>
      </c>
      <c r="F1027" s="201" t="s">
        <v>949</v>
      </c>
      <c r="H1027" s="202" t="s">
        <v>5</v>
      </c>
      <c r="I1027" s="203"/>
      <c r="L1027" s="199"/>
      <c r="M1027" s="204"/>
      <c r="N1027" s="205"/>
      <c r="O1027" s="205"/>
      <c r="P1027" s="205"/>
      <c r="Q1027" s="205"/>
      <c r="R1027" s="205"/>
      <c r="S1027" s="205"/>
      <c r="T1027" s="206"/>
      <c r="AT1027" s="202" t="s">
        <v>197</v>
      </c>
      <c r="AU1027" s="202" t="s">
        <v>199</v>
      </c>
      <c r="AV1027" s="12" t="s">
        <v>80</v>
      </c>
      <c r="AW1027" s="12" t="s">
        <v>35</v>
      </c>
      <c r="AX1027" s="12" t="s">
        <v>72</v>
      </c>
      <c r="AY1027" s="202" t="s">
        <v>185</v>
      </c>
    </row>
    <row r="1028" spans="2:65" s="11" customFormat="1">
      <c r="B1028" s="191"/>
      <c r="D1028" s="187" t="s">
        <v>197</v>
      </c>
      <c r="E1028" s="192" t="s">
        <v>5</v>
      </c>
      <c r="F1028" s="193" t="s">
        <v>1417</v>
      </c>
      <c r="H1028" s="194">
        <v>61.277999999999999</v>
      </c>
      <c r="I1028" s="195"/>
      <c r="L1028" s="191"/>
      <c r="M1028" s="196"/>
      <c r="N1028" s="197"/>
      <c r="O1028" s="197"/>
      <c r="P1028" s="197"/>
      <c r="Q1028" s="197"/>
      <c r="R1028" s="197"/>
      <c r="S1028" s="197"/>
      <c r="T1028" s="198"/>
      <c r="AT1028" s="192" t="s">
        <v>197</v>
      </c>
      <c r="AU1028" s="192" t="s">
        <v>199</v>
      </c>
      <c r="AV1028" s="11" t="s">
        <v>82</v>
      </c>
      <c r="AW1028" s="11" t="s">
        <v>35</v>
      </c>
      <c r="AX1028" s="11" t="s">
        <v>72</v>
      </c>
      <c r="AY1028" s="192" t="s">
        <v>185</v>
      </c>
    </row>
    <row r="1029" spans="2:65" s="12" customFormat="1">
      <c r="B1029" s="199"/>
      <c r="D1029" s="187" t="s">
        <v>197</v>
      </c>
      <c r="E1029" s="200" t="s">
        <v>5</v>
      </c>
      <c r="F1029" s="201" t="s">
        <v>954</v>
      </c>
      <c r="H1029" s="202" t="s">
        <v>5</v>
      </c>
      <c r="I1029" s="203"/>
      <c r="L1029" s="199"/>
      <c r="M1029" s="204"/>
      <c r="N1029" s="205"/>
      <c r="O1029" s="205"/>
      <c r="P1029" s="205"/>
      <c r="Q1029" s="205"/>
      <c r="R1029" s="205"/>
      <c r="S1029" s="205"/>
      <c r="T1029" s="206"/>
      <c r="AT1029" s="202" t="s">
        <v>197</v>
      </c>
      <c r="AU1029" s="202" t="s">
        <v>199</v>
      </c>
      <c r="AV1029" s="12" t="s">
        <v>80</v>
      </c>
      <c r="AW1029" s="12" t="s">
        <v>35</v>
      </c>
      <c r="AX1029" s="12" t="s">
        <v>72</v>
      </c>
      <c r="AY1029" s="202" t="s">
        <v>185</v>
      </c>
    </row>
    <row r="1030" spans="2:65" s="11" customFormat="1">
      <c r="B1030" s="191"/>
      <c r="D1030" s="187" t="s">
        <v>197</v>
      </c>
      <c r="E1030" s="192" t="s">
        <v>5</v>
      </c>
      <c r="F1030" s="193" t="s">
        <v>1418</v>
      </c>
      <c r="H1030" s="194">
        <v>17.181000000000001</v>
      </c>
      <c r="I1030" s="195"/>
      <c r="L1030" s="191"/>
      <c r="M1030" s="196"/>
      <c r="N1030" s="197"/>
      <c r="O1030" s="197"/>
      <c r="P1030" s="197"/>
      <c r="Q1030" s="197"/>
      <c r="R1030" s="197"/>
      <c r="S1030" s="197"/>
      <c r="T1030" s="198"/>
      <c r="AT1030" s="192" t="s">
        <v>197</v>
      </c>
      <c r="AU1030" s="192" t="s">
        <v>199</v>
      </c>
      <c r="AV1030" s="11" t="s">
        <v>82</v>
      </c>
      <c r="AW1030" s="11" t="s">
        <v>35</v>
      </c>
      <c r="AX1030" s="11" t="s">
        <v>72</v>
      </c>
      <c r="AY1030" s="192" t="s">
        <v>185</v>
      </c>
    </row>
    <row r="1031" spans="2:65" s="12" customFormat="1">
      <c r="B1031" s="199"/>
      <c r="D1031" s="187" t="s">
        <v>197</v>
      </c>
      <c r="E1031" s="200" t="s">
        <v>5</v>
      </c>
      <c r="F1031" s="201" t="s">
        <v>942</v>
      </c>
      <c r="H1031" s="202" t="s">
        <v>5</v>
      </c>
      <c r="I1031" s="203"/>
      <c r="L1031" s="199"/>
      <c r="M1031" s="204"/>
      <c r="N1031" s="205"/>
      <c r="O1031" s="205"/>
      <c r="P1031" s="205"/>
      <c r="Q1031" s="205"/>
      <c r="R1031" s="205"/>
      <c r="S1031" s="205"/>
      <c r="T1031" s="206"/>
      <c r="AT1031" s="202" t="s">
        <v>197</v>
      </c>
      <c r="AU1031" s="202" t="s">
        <v>199</v>
      </c>
      <c r="AV1031" s="12" t="s">
        <v>80</v>
      </c>
      <c r="AW1031" s="12" t="s">
        <v>35</v>
      </c>
      <c r="AX1031" s="12" t="s">
        <v>72</v>
      </c>
      <c r="AY1031" s="202" t="s">
        <v>185</v>
      </c>
    </row>
    <row r="1032" spans="2:65" s="11" customFormat="1">
      <c r="B1032" s="191"/>
      <c r="D1032" s="187" t="s">
        <v>197</v>
      </c>
      <c r="E1032" s="192" t="s">
        <v>5</v>
      </c>
      <c r="F1032" s="193" t="s">
        <v>1419</v>
      </c>
      <c r="H1032" s="194">
        <v>191.50399999999999</v>
      </c>
      <c r="I1032" s="195"/>
      <c r="L1032" s="191"/>
      <c r="M1032" s="196"/>
      <c r="N1032" s="197"/>
      <c r="O1032" s="197"/>
      <c r="P1032" s="197"/>
      <c r="Q1032" s="197"/>
      <c r="R1032" s="197"/>
      <c r="S1032" s="197"/>
      <c r="T1032" s="198"/>
      <c r="AT1032" s="192" t="s">
        <v>197</v>
      </c>
      <c r="AU1032" s="192" t="s">
        <v>199</v>
      </c>
      <c r="AV1032" s="11" t="s">
        <v>82</v>
      </c>
      <c r="AW1032" s="11" t="s">
        <v>35</v>
      </c>
      <c r="AX1032" s="11" t="s">
        <v>72</v>
      </c>
      <c r="AY1032" s="192" t="s">
        <v>185</v>
      </c>
    </row>
    <row r="1033" spans="2:65" s="12" customFormat="1">
      <c r="B1033" s="199"/>
      <c r="D1033" s="187" t="s">
        <v>197</v>
      </c>
      <c r="E1033" s="200" t="s">
        <v>5</v>
      </c>
      <c r="F1033" s="201" t="s">
        <v>211</v>
      </c>
      <c r="H1033" s="202" t="s">
        <v>5</v>
      </c>
      <c r="I1033" s="203"/>
      <c r="L1033" s="199"/>
      <c r="M1033" s="204"/>
      <c r="N1033" s="205"/>
      <c r="O1033" s="205"/>
      <c r="P1033" s="205"/>
      <c r="Q1033" s="205"/>
      <c r="R1033" s="205"/>
      <c r="S1033" s="205"/>
      <c r="T1033" s="206"/>
      <c r="AT1033" s="202" t="s">
        <v>197</v>
      </c>
      <c r="AU1033" s="202" t="s">
        <v>199</v>
      </c>
      <c r="AV1033" s="12" t="s">
        <v>80</v>
      </c>
      <c r="AW1033" s="12" t="s">
        <v>35</v>
      </c>
      <c r="AX1033" s="12" t="s">
        <v>72</v>
      </c>
      <c r="AY1033" s="202" t="s">
        <v>185</v>
      </c>
    </row>
    <row r="1034" spans="2:65" s="11" customFormat="1">
      <c r="B1034" s="191"/>
      <c r="D1034" s="187" t="s">
        <v>197</v>
      </c>
      <c r="E1034" s="192" t="s">
        <v>5</v>
      </c>
      <c r="F1034" s="193" t="s">
        <v>1420</v>
      </c>
      <c r="H1034" s="194">
        <v>1.4179999999999999</v>
      </c>
      <c r="I1034" s="195"/>
      <c r="L1034" s="191"/>
      <c r="M1034" s="196"/>
      <c r="N1034" s="197"/>
      <c r="O1034" s="197"/>
      <c r="P1034" s="197"/>
      <c r="Q1034" s="197"/>
      <c r="R1034" s="197"/>
      <c r="S1034" s="197"/>
      <c r="T1034" s="198"/>
      <c r="AT1034" s="192" t="s">
        <v>197</v>
      </c>
      <c r="AU1034" s="192" t="s">
        <v>199</v>
      </c>
      <c r="AV1034" s="11" t="s">
        <v>82</v>
      </c>
      <c r="AW1034" s="11" t="s">
        <v>35</v>
      </c>
      <c r="AX1034" s="11" t="s">
        <v>72</v>
      </c>
      <c r="AY1034" s="192" t="s">
        <v>185</v>
      </c>
    </row>
    <row r="1035" spans="2:65" s="12" customFormat="1">
      <c r="B1035" s="199"/>
      <c r="D1035" s="187" t="s">
        <v>197</v>
      </c>
      <c r="E1035" s="200" t="s">
        <v>5</v>
      </c>
      <c r="F1035" s="201" t="s">
        <v>217</v>
      </c>
      <c r="H1035" s="202" t="s">
        <v>5</v>
      </c>
      <c r="I1035" s="203"/>
      <c r="L1035" s="199"/>
      <c r="M1035" s="204"/>
      <c r="N1035" s="205"/>
      <c r="O1035" s="205"/>
      <c r="P1035" s="205"/>
      <c r="Q1035" s="205"/>
      <c r="R1035" s="205"/>
      <c r="S1035" s="205"/>
      <c r="T1035" s="206"/>
      <c r="AT1035" s="202" t="s">
        <v>197</v>
      </c>
      <c r="AU1035" s="202" t="s">
        <v>199</v>
      </c>
      <c r="AV1035" s="12" t="s">
        <v>80</v>
      </c>
      <c r="AW1035" s="12" t="s">
        <v>35</v>
      </c>
      <c r="AX1035" s="12" t="s">
        <v>72</v>
      </c>
      <c r="AY1035" s="202" t="s">
        <v>185</v>
      </c>
    </row>
    <row r="1036" spans="2:65" s="11" customFormat="1">
      <c r="B1036" s="191"/>
      <c r="D1036" s="187" t="s">
        <v>197</v>
      </c>
      <c r="E1036" s="192" t="s">
        <v>5</v>
      </c>
      <c r="F1036" s="193" t="s">
        <v>1421</v>
      </c>
      <c r="H1036" s="194">
        <v>33.405999999999999</v>
      </c>
      <c r="I1036" s="195"/>
      <c r="L1036" s="191"/>
      <c r="M1036" s="196"/>
      <c r="N1036" s="197"/>
      <c r="O1036" s="197"/>
      <c r="P1036" s="197"/>
      <c r="Q1036" s="197"/>
      <c r="R1036" s="197"/>
      <c r="S1036" s="197"/>
      <c r="T1036" s="198"/>
      <c r="AT1036" s="192" t="s">
        <v>197</v>
      </c>
      <c r="AU1036" s="192" t="s">
        <v>199</v>
      </c>
      <c r="AV1036" s="11" t="s">
        <v>82</v>
      </c>
      <c r="AW1036" s="11" t="s">
        <v>35</v>
      </c>
      <c r="AX1036" s="11" t="s">
        <v>72</v>
      </c>
      <c r="AY1036" s="192" t="s">
        <v>185</v>
      </c>
    </row>
    <row r="1037" spans="2:65" s="12" customFormat="1">
      <c r="B1037" s="199"/>
      <c r="D1037" s="187" t="s">
        <v>197</v>
      </c>
      <c r="E1037" s="200" t="s">
        <v>5</v>
      </c>
      <c r="F1037" s="201" t="s">
        <v>943</v>
      </c>
      <c r="H1037" s="202" t="s">
        <v>5</v>
      </c>
      <c r="I1037" s="203"/>
      <c r="L1037" s="199"/>
      <c r="M1037" s="204"/>
      <c r="N1037" s="205"/>
      <c r="O1037" s="205"/>
      <c r="P1037" s="205"/>
      <c r="Q1037" s="205"/>
      <c r="R1037" s="205"/>
      <c r="S1037" s="205"/>
      <c r="T1037" s="206"/>
      <c r="AT1037" s="202" t="s">
        <v>197</v>
      </c>
      <c r="AU1037" s="202" t="s">
        <v>199</v>
      </c>
      <c r="AV1037" s="12" t="s">
        <v>80</v>
      </c>
      <c r="AW1037" s="12" t="s">
        <v>35</v>
      </c>
      <c r="AX1037" s="12" t="s">
        <v>72</v>
      </c>
      <c r="AY1037" s="202" t="s">
        <v>185</v>
      </c>
    </row>
    <row r="1038" spans="2:65" s="11" customFormat="1">
      <c r="B1038" s="191"/>
      <c r="D1038" s="187" t="s">
        <v>197</v>
      </c>
      <c r="E1038" s="192" t="s">
        <v>5</v>
      </c>
      <c r="F1038" s="193" t="s">
        <v>1422</v>
      </c>
      <c r="H1038" s="194">
        <v>44.036999999999999</v>
      </c>
      <c r="I1038" s="195"/>
      <c r="L1038" s="191"/>
      <c r="M1038" s="196"/>
      <c r="N1038" s="197"/>
      <c r="O1038" s="197"/>
      <c r="P1038" s="197"/>
      <c r="Q1038" s="197"/>
      <c r="R1038" s="197"/>
      <c r="S1038" s="197"/>
      <c r="T1038" s="198"/>
      <c r="AT1038" s="192" t="s">
        <v>197</v>
      </c>
      <c r="AU1038" s="192" t="s">
        <v>199</v>
      </c>
      <c r="AV1038" s="11" t="s">
        <v>82</v>
      </c>
      <c r="AW1038" s="11" t="s">
        <v>35</v>
      </c>
      <c r="AX1038" s="11" t="s">
        <v>72</v>
      </c>
      <c r="AY1038" s="192" t="s">
        <v>185</v>
      </c>
    </row>
    <row r="1039" spans="2:65" s="13" customFormat="1">
      <c r="B1039" s="207"/>
      <c r="D1039" s="208" t="s">
        <v>197</v>
      </c>
      <c r="E1039" s="209" t="s">
        <v>5</v>
      </c>
      <c r="F1039" s="210" t="s">
        <v>222</v>
      </c>
      <c r="H1039" s="211">
        <v>348.82400000000001</v>
      </c>
      <c r="I1039" s="212"/>
      <c r="L1039" s="207"/>
      <c r="M1039" s="213"/>
      <c r="N1039" s="214"/>
      <c r="O1039" s="214"/>
      <c r="P1039" s="214"/>
      <c r="Q1039" s="214"/>
      <c r="R1039" s="214"/>
      <c r="S1039" s="214"/>
      <c r="T1039" s="215"/>
      <c r="AT1039" s="216" t="s">
        <v>197</v>
      </c>
      <c r="AU1039" s="216" t="s">
        <v>199</v>
      </c>
      <c r="AV1039" s="13" t="s">
        <v>193</v>
      </c>
      <c r="AW1039" s="13" t="s">
        <v>35</v>
      </c>
      <c r="AX1039" s="13" t="s">
        <v>80</v>
      </c>
      <c r="AY1039" s="216" t="s">
        <v>185</v>
      </c>
    </row>
    <row r="1040" spans="2:65" s="1" customFormat="1" ht="31.5" customHeight="1">
      <c r="B1040" s="174"/>
      <c r="C1040" s="175" t="s">
        <v>1423</v>
      </c>
      <c r="D1040" s="175" t="s">
        <v>188</v>
      </c>
      <c r="E1040" s="176" t="s">
        <v>1424</v>
      </c>
      <c r="F1040" s="177" t="s">
        <v>1425</v>
      </c>
      <c r="G1040" s="178" t="s">
        <v>191</v>
      </c>
      <c r="H1040" s="179">
        <v>565.97699999999998</v>
      </c>
      <c r="I1040" s="180"/>
      <c r="J1040" s="181">
        <f>ROUND(I1040*H1040,2)</f>
        <v>0</v>
      </c>
      <c r="K1040" s="177" t="s">
        <v>192</v>
      </c>
      <c r="L1040" s="41"/>
      <c r="M1040" s="182" t="s">
        <v>5</v>
      </c>
      <c r="N1040" s="183" t="s">
        <v>43</v>
      </c>
      <c r="O1040" s="42"/>
      <c r="P1040" s="184">
        <f>O1040*H1040</f>
        <v>0</v>
      </c>
      <c r="Q1040" s="184">
        <v>0</v>
      </c>
      <c r="R1040" s="184">
        <f>Q1040*H1040</f>
        <v>0</v>
      </c>
      <c r="S1040" s="184">
        <v>0</v>
      </c>
      <c r="T1040" s="185">
        <f>S1040*H1040</f>
        <v>0</v>
      </c>
      <c r="AR1040" s="24" t="s">
        <v>193</v>
      </c>
      <c r="AT1040" s="24" t="s">
        <v>188</v>
      </c>
      <c r="AU1040" s="24" t="s">
        <v>199</v>
      </c>
      <c r="AY1040" s="24" t="s">
        <v>185</v>
      </c>
      <c r="BE1040" s="186">
        <f>IF(N1040="základní",J1040,0)</f>
        <v>0</v>
      </c>
      <c r="BF1040" s="186">
        <f>IF(N1040="snížená",J1040,0)</f>
        <v>0</v>
      </c>
      <c r="BG1040" s="186">
        <f>IF(N1040="zákl. přenesená",J1040,0)</f>
        <v>0</v>
      </c>
      <c r="BH1040" s="186">
        <f>IF(N1040="sníž. přenesená",J1040,0)</f>
        <v>0</v>
      </c>
      <c r="BI1040" s="186">
        <f>IF(N1040="nulová",J1040,0)</f>
        <v>0</v>
      </c>
      <c r="BJ1040" s="24" t="s">
        <v>80</v>
      </c>
      <c r="BK1040" s="186">
        <f>ROUND(I1040*H1040,2)</f>
        <v>0</v>
      </c>
      <c r="BL1040" s="24" t="s">
        <v>193</v>
      </c>
      <c r="BM1040" s="24" t="s">
        <v>1426</v>
      </c>
    </row>
    <row r="1041" spans="2:65" s="1" customFormat="1" ht="121.5">
      <c r="B1041" s="41"/>
      <c r="D1041" s="187" t="s">
        <v>195</v>
      </c>
      <c r="F1041" s="188" t="s">
        <v>1427</v>
      </c>
      <c r="I1041" s="189"/>
      <c r="L1041" s="41"/>
      <c r="M1041" s="190"/>
      <c r="N1041" s="42"/>
      <c r="O1041" s="42"/>
      <c r="P1041" s="42"/>
      <c r="Q1041" s="42"/>
      <c r="R1041" s="42"/>
      <c r="S1041" s="42"/>
      <c r="T1041" s="70"/>
      <c r="AT1041" s="24" t="s">
        <v>195</v>
      </c>
      <c r="AU1041" s="24" t="s">
        <v>199</v>
      </c>
    </row>
    <row r="1042" spans="2:65" s="11" customFormat="1">
      <c r="B1042" s="191"/>
      <c r="D1042" s="187" t="s">
        <v>197</v>
      </c>
      <c r="E1042" s="192" t="s">
        <v>5</v>
      </c>
      <c r="F1042" s="193" t="s">
        <v>1428</v>
      </c>
      <c r="H1042" s="194">
        <v>206.45</v>
      </c>
      <c r="I1042" s="195"/>
      <c r="L1042" s="191"/>
      <c r="M1042" s="196"/>
      <c r="N1042" s="197"/>
      <c r="O1042" s="197"/>
      <c r="P1042" s="197"/>
      <c r="Q1042" s="197"/>
      <c r="R1042" s="197"/>
      <c r="S1042" s="197"/>
      <c r="T1042" s="198"/>
      <c r="AT1042" s="192" t="s">
        <v>197</v>
      </c>
      <c r="AU1042" s="192" t="s">
        <v>199</v>
      </c>
      <c r="AV1042" s="11" t="s">
        <v>82</v>
      </c>
      <c r="AW1042" s="11" t="s">
        <v>35</v>
      </c>
      <c r="AX1042" s="11" t="s">
        <v>72</v>
      </c>
      <c r="AY1042" s="192" t="s">
        <v>185</v>
      </c>
    </row>
    <row r="1043" spans="2:65" s="11" customFormat="1">
      <c r="B1043" s="191"/>
      <c r="D1043" s="187" t="s">
        <v>197</v>
      </c>
      <c r="E1043" s="192" t="s">
        <v>5</v>
      </c>
      <c r="F1043" s="193" t="s">
        <v>1429</v>
      </c>
      <c r="H1043" s="194">
        <v>238.45699999999999</v>
      </c>
      <c r="I1043" s="195"/>
      <c r="L1043" s="191"/>
      <c r="M1043" s="196"/>
      <c r="N1043" s="197"/>
      <c r="O1043" s="197"/>
      <c r="P1043" s="197"/>
      <c r="Q1043" s="197"/>
      <c r="R1043" s="197"/>
      <c r="S1043" s="197"/>
      <c r="T1043" s="198"/>
      <c r="AT1043" s="192" t="s">
        <v>197</v>
      </c>
      <c r="AU1043" s="192" t="s">
        <v>199</v>
      </c>
      <c r="AV1043" s="11" t="s">
        <v>82</v>
      </c>
      <c r="AW1043" s="11" t="s">
        <v>35</v>
      </c>
      <c r="AX1043" s="11" t="s">
        <v>72</v>
      </c>
      <c r="AY1043" s="192" t="s">
        <v>185</v>
      </c>
    </row>
    <row r="1044" spans="2:65" s="11" customFormat="1">
      <c r="B1044" s="191"/>
      <c r="D1044" s="187" t="s">
        <v>197</v>
      </c>
      <c r="E1044" s="192" t="s">
        <v>5</v>
      </c>
      <c r="F1044" s="193" t="s">
        <v>1430</v>
      </c>
      <c r="H1044" s="194">
        <v>1.1100000000000001</v>
      </c>
      <c r="I1044" s="195"/>
      <c r="L1044" s="191"/>
      <c r="M1044" s="196"/>
      <c r="N1044" s="197"/>
      <c r="O1044" s="197"/>
      <c r="P1044" s="197"/>
      <c r="Q1044" s="197"/>
      <c r="R1044" s="197"/>
      <c r="S1044" s="197"/>
      <c r="T1044" s="198"/>
      <c r="AT1044" s="192" t="s">
        <v>197</v>
      </c>
      <c r="AU1044" s="192" t="s">
        <v>199</v>
      </c>
      <c r="AV1044" s="11" t="s">
        <v>82</v>
      </c>
      <c r="AW1044" s="11" t="s">
        <v>35</v>
      </c>
      <c r="AX1044" s="11" t="s">
        <v>72</v>
      </c>
      <c r="AY1044" s="192" t="s">
        <v>185</v>
      </c>
    </row>
    <row r="1045" spans="2:65" s="11" customFormat="1">
      <c r="B1045" s="191"/>
      <c r="D1045" s="187" t="s">
        <v>197</v>
      </c>
      <c r="E1045" s="192" t="s">
        <v>5</v>
      </c>
      <c r="F1045" s="193" t="s">
        <v>1431</v>
      </c>
      <c r="H1045" s="194">
        <v>7.6289999999999996</v>
      </c>
      <c r="I1045" s="195"/>
      <c r="L1045" s="191"/>
      <c r="M1045" s="196"/>
      <c r="N1045" s="197"/>
      <c r="O1045" s="197"/>
      <c r="P1045" s="197"/>
      <c r="Q1045" s="197"/>
      <c r="R1045" s="197"/>
      <c r="S1045" s="197"/>
      <c r="T1045" s="198"/>
      <c r="AT1045" s="192" t="s">
        <v>197</v>
      </c>
      <c r="AU1045" s="192" t="s">
        <v>199</v>
      </c>
      <c r="AV1045" s="11" t="s">
        <v>82</v>
      </c>
      <c r="AW1045" s="11" t="s">
        <v>35</v>
      </c>
      <c r="AX1045" s="11" t="s">
        <v>72</v>
      </c>
      <c r="AY1045" s="192" t="s">
        <v>185</v>
      </c>
    </row>
    <row r="1046" spans="2:65" s="11" customFormat="1">
      <c r="B1046" s="191"/>
      <c r="D1046" s="187" t="s">
        <v>197</v>
      </c>
      <c r="E1046" s="192" t="s">
        <v>5</v>
      </c>
      <c r="F1046" s="193" t="s">
        <v>1432</v>
      </c>
      <c r="H1046" s="194">
        <v>0.185</v>
      </c>
      <c r="I1046" s="195"/>
      <c r="L1046" s="191"/>
      <c r="M1046" s="196"/>
      <c r="N1046" s="197"/>
      <c r="O1046" s="197"/>
      <c r="P1046" s="197"/>
      <c r="Q1046" s="197"/>
      <c r="R1046" s="197"/>
      <c r="S1046" s="197"/>
      <c r="T1046" s="198"/>
      <c r="AT1046" s="192" t="s">
        <v>197</v>
      </c>
      <c r="AU1046" s="192" t="s">
        <v>199</v>
      </c>
      <c r="AV1046" s="11" t="s">
        <v>82</v>
      </c>
      <c r="AW1046" s="11" t="s">
        <v>35</v>
      </c>
      <c r="AX1046" s="11" t="s">
        <v>72</v>
      </c>
      <c r="AY1046" s="192" t="s">
        <v>185</v>
      </c>
    </row>
    <row r="1047" spans="2:65" s="11" customFormat="1">
      <c r="B1047" s="191"/>
      <c r="D1047" s="187" t="s">
        <v>197</v>
      </c>
      <c r="E1047" s="192" t="s">
        <v>5</v>
      </c>
      <c r="F1047" s="193" t="s">
        <v>1433</v>
      </c>
      <c r="H1047" s="194">
        <v>35.344999999999999</v>
      </c>
      <c r="I1047" s="195"/>
      <c r="L1047" s="191"/>
      <c r="M1047" s="196"/>
      <c r="N1047" s="197"/>
      <c r="O1047" s="197"/>
      <c r="P1047" s="197"/>
      <c r="Q1047" s="197"/>
      <c r="R1047" s="197"/>
      <c r="S1047" s="197"/>
      <c r="T1047" s="198"/>
      <c r="AT1047" s="192" t="s">
        <v>197</v>
      </c>
      <c r="AU1047" s="192" t="s">
        <v>199</v>
      </c>
      <c r="AV1047" s="11" t="s">
        <v>82</v>
      </c>
      <c r="AW1047" s="11" t="s">
        <v>35</v>
      </c>
      <c r="AX1047" s="11" t="s">
        <v>72</v>
      </c>
      <c r="AY1047" s="192" t="s">
        <v>185</v>
      </c>
    </row>
    <row r="1048" spans="2:65" s="11" customFormat="1">
      <c r="B1048" s="191"/>
      <c r="D1048" s="187" t="s">
        <v>197</v>
      </c>
      <c r="E1048" s="192" t="s">
        <v>5</v>
      </c>
      <c r="F1048" s="193" t="s">
        <v>1434</v>
      </c>
      <c r="H1048" s="194">
        <v>76.801000000000002</v>
      </c>
      <c r="I1048" s="195"/>
      <c r="L1048" s="191"/>
      <c r="M1048" s="196"/>
      <c r="N1048" s="197"/>
      <c r="O1048" s="197"/>
      <c r="P1048" s="197"/>
      <c r="Q1048" s="197"/>
      <c r="R1048" s="197"/>
      <c r="S1048" s="197"/>
      <c r="T1048" s="198"/>
      <c r="AT1048" s="192" t="s">
        <v>197</v>
      </c>
      <c r="AU1048" s="192" t="s">
        <v>199</v>
      </c>
      <c r="AV1048" s="11" t="s">
        <v>82</v>
      </c>
      <c r="AW1048" s="11" t="s">
        <v>35</v>
      </c>
      <c r="AX1048" s="11" t="s">
        <v>72</v>
      </c>
      <c r="AY1048" s="192" t="s">
        <v>185</v>
      </c>
    </row>
    <row r="1049" spans="2:65" s="13" customFormat="1">
      <c r="B1049" s="207"/>
      <c r="D1049" s="208" t="s">
        <v>197</v>
      </c>
      <c r="E1049" s="209" t="s">
        <v>5</v>
      </c>
      <c r="F1049" s="210" t="s">
        <v>222</v>
      </c>
      <c r="H1049" s="211">
        <v>565.97699999999998</v>
      </c>
      <c r="I1049" s="212"/>
      <c r="L1049" s="207"/>
      <c r="M1049" s="213"/>
      <c r="N1049" s="214"/>
      <c r="O1049" s="214"/>
      <c r="P1049" s="214"/>
      <c r="Q1049" s="214"/>
      <c r="R1049" s="214"/>
      <c r="S1049" s="214"/>
      <c r="T1049" s="215"/>
      <c r="AT1049" s="216" t="s">
        <v>197</v>
      </c>
      <c r="AU1049" s="216" t="s">
        <v>199</v>
      </c>
      <c r="AV1049" s="13" t="s">
        <v>193</v>
      </c>
      <c r="AW1049" s="13" t="s">
        <v>35</v>
      </c>
      <c r="AX1049" s="13" t="s">
        <v>80</v>
      </c>
      <c r="AY1049" s="216" t="s">
        <v>185</v>
      </c>
    </row>
    <row r="1050" spans="2:65" s="1" customFormat="1" ht="31.5" customHeight="1">
      <c r="B1050" s="174"/>
      <c r="C1050" s="175" t="s">
        <v>1435</v>
      </c>
      <c r="D1050" s="175" t="s">
        <v>188</v>
      </c>
      <c r="E1050" s="176" t="s">
        <v>1436</v>
      </c>
      <c r="F1050" s="177" t="s">
        <v>1437</v>
      </c>
      <c r="G1050" s="178" t="s">
        <v>191</v>
      </c>
      <c r="H1050" s="179">
        <v>565.97699999999998</v>
      </c>
      <c r="I1050" s="180"/>
      <c r="J1050" s="181">
        <f>ROUND(I1050*H1050,2)</f>
        <v>0</v>
      </c>
      <c r="K1050" s="177" t="s">
        <v>192</v>
      </c>
      <c r="L1050" s="41"/>
      <c r="M1050" s="182" t="s">
        <v>5</v>
      </c>
      <c r="N1050" s="183" t="s">
        <v>43</v>
      </c>
      <c r="O1050" s="42"/>
      <c r="P1050" s="184">
        <f>O1050*H1050</f>
        <v>0</v>
      </c>
      <c r="Q1050" s="184">
        <v>0</v>
      </c>
      <c r="R1050" s="184">
        <f>Q1050*H1050</f>
        <v>0</v>
      </c>
      <c r="S1050" s="184">
        <v>0</v>
      </c>
      <c r="T1050" s="185">
        <f>S1050*H1050</f>
        <v>0</v>
      </c>
      <c r="AR1050" s="24" t="s">
        <v>193</v>
      </c>
      <c r="AT1050" s="24" t="s">
        <v>188</v>
      </c>
      <c r="AU1050" s="24" t="s">
        <v>199</v>
      </c>
      <c r="AY1050" s="24" t="s">
        <v>185</v>
      </c>
      <c r="BE1050" s="186">
        <f>IF(N1050="základní",J1050,0)</f>
        <v>0</v>
      </c>
      <c r="BF1050" s="186">
        <f>IF(N1050="snížená",J1050,0)</f>
        <v>0</v>
      </c>
      <c r="BG1050" s="186">
        <f>IF(N1050="zákl. přenesená",J1050,0)</f>
        <v>0</v>
      </c>
      <c r="BH1050" s="186">
        <f>IF(N1050="sníž. přenesená",J1050,0)</f>
        <v>0</v>
      </c>
      <c r="BI1050" s="186">
        <f>IF(N1050="nulová",J1050,0)</f>
        <v>0</v>
      </c>
      <c r="BJ1050" s="24" t="s">
        <v>80</v>
      </c>
      <c r="BK1050" s="186">
        <f>ROUND(I1050*H1050,2)</f>
        <v>0</v>
      </c>
      <c r="BL1050" s="24" t="s">
        <v>193</v>
      </c>
      <c r="BM1050" s="24" t="s">
        <v>1438</v>
      </c>
    </row>
    <row r="1051" spans="2:65" s="1" customFormat="1" ht="81">
      <c r="B1051" s="41"/>
      <c r="D1051" s="187" t="s">
        <v>195</v>
      </c>
      <c r="F1051" s="188" t="s">
        <v>1439</v>
      </c>
      <c r="I1051" s="189"/>
      <c r="L1051" s="41"/>
      <c r="M1051" s="190"/>
      <c r="N1051" s="42"/>
      <c r="O1051" s="42"/>
      <c r="P1051" s="42"/>
      <c r="Q1051" s="42"/>
      <c r="R1051" s="42"/>
      <c r="S1051" s="42"/>
      <c r="T1051" s="70"/>
      <c r="AT1051" s="24" t="s">
        <v>195</v>
      </c>
      <c r="AU1051" s="24" t="s">
        <v>199</v>
      </c>
    </row>
    <row r="1052" spans="2:65" s="11" customFormat="1">
      <c r="B1052" s="191"/>
      <c r="D1052" s="208" t="s">
        <v>197</v>
      </c>
      <c r="E1052" s="217" t="s">
        <v>5</v>
      </c>
      <c r="F1052" s="218" t="s">
        <v>1440</v>
      </c>
      <c r="H1052" s="219">
        <v>565.97699999999998</v>
      </c>
      <c r="I1052" s="195"/>
      <c r="L1052" s="191"/>
      <c r="M1052" s="196"/>
      <c r="N1052" s="197"/>
      <c r="O1052" s="197"/>
      <c r="P1052" s="197"/>
      <c r="Q1052" s="197"/>
      <c r="R1052" s="197"/>
      <c r="S1052" s="197"/>
      <c r="T1052" s="198"/>
      <c r="AT1052" s="192" t="s">
        <v>197</v>
      </c>
      <c r="AU1052" s="192" t="s">
        <v>199</v>
      </c>
      <c r="AV1052" s="11" t="s">
        <v>82</v>
      </c>
      <c r="AW1052" s="11" t="s">
        <v>35</v>
      </c>
      <c r="AX1052" s="11" t="s">
        <v>80</v>
      </c>
      <c r="AY1052" s="192" t="s">
        <v>185</v>
      </c>
    </row>
    <row r="1053" spans="2:65" s="1" customFormat="1" ht="31.5" customHeight="1">
      <c r="B1053" s="174"/>
      <c r="C1053" s="175" t="s">
        <v>1441</v>
      </c>
      <c r="D1053" s="175" t="s">
        <v>188</v>
      </c>
      <c r="E1053" s="176" t="s">
        <v>1442</v>
      </c>
      <c r="F1053" s="177" t="s">
        <v>1443</v>
      </c>
      <c r="G1053" s="178" t="s">
        <v>191</v>
      </c>
      <c r="H1053" s="179">
        <v>5659.77</v>
      </c>
      <c r="I1053" s="180"/>
      <c r="J1053" s="181">
        <f>ROUND(I1053*H1053,2)</f>
        <v>0</v>
      </c>
      <c r="K1053" s="177" t="s">
        <v>192</v>
      </c>
      <c r="L1053" s="41"/>
      <c r="M1053" s="182" t="s">
        <v>5</v>
      </c>
      <c r="N1053" s="183" t="s">
        <v>43</v>
      </c>
      <c r="O1053" s="42"/>
      <c r="P1053" s="184">
        <f>O1053*H1053</f>
        <v>0</v>
      </c>
      <c r="Q1053" s="184">
        <v>0</v>
      </c>
      <c r="R1053" s="184">
        <f>Q1053*H1053</f>
        <v>0</v>
      </c>
      <c r="S1053" s="184">
        <v>0</v>
      </c>
      <c r="T1053" s="185">
        <f>S1053*H1053</f>
        <v>0</v>
      </c>
      <c r="AR1053" s="24" t="s">
        <v>193</v>
      </c>
      <c r="AT1053" s="24" t="s">
        <v>188</v>
      </c>
      <c r="AU1053" s="24" t="s">
        <v>199</v>
      </c>
      <c r="AY1053" s="24" t="s">
        <v>185</v>
      </c>
      <c r="BE1053" s="186">
        <f>IF(N1053="základní",J1053,0)</f>
        <v>0</v>
      </c>
      <c r="BF1053" s="186">
        <f>IF(N1053="snížená",J1053,0)</f>
        <v>0</v>
      </c>
      <c r="BG1053" s="186">
        <f>IF(N1053="zákl. přenesená",J1053,0)</f>
        <v>0</v>
      </c>
      <c r="BH1053" s="186">
        <f>IF(N1053="sníž. přenesená",J1053,0)</f>
        <v>0</v>
      </c>
      <c r="BI1053" s="186">
        <f>IF(N1053="nulová",J1053,0)</f>
        <v>0</v>
      </c>
      <c r="BJ1053" s="24" t="s">
        <v>80</v>
      </c>
      <c r="BK1053" s="186">
        <f>ROUND(I1053*H1053,2)</f>
        <v>0</v>
      </c>
      <c r="BL1053" s="24" t="s">
        <v>193</v>
      </c>
      <c r="BM1053" s="24" t="s">
        <v>1444</v>
      </c>
    </row>
    <row r="1054" spans="2:65" s="1" customFormat="1" ht="81">
      <c r="B1054" s="41"/>
      <c r="D1054" s="187" t="s">
        <v>195</v>
      </c>
      <c r="F1054" s="188" t="s">
        <v>1439</v>
      </c>
      <c r="I1054" s="189"/>
      <c r="L1054" s="41"/>
      <c r="M1054" s="190"/>
      <c r="N1054" s="42"/>
      <c r="O1054" s="42"/>
      <c r="P1054" s="42"/>
      <c r="Q1054" s="42"/>
      <c r="R1054" s="42"/>
      <c r="S1054" s="42"/>
      <c r="T1054" s="70"/>
      <c r="AT1054" s="24" t="s">
        <v>195</v>
      </c>
      <c r="AU1054" s="24" t="s">
        <v>199</v>
      </c>
    </row>
    <row r="1055" spans="2:65" s="11" customFormat="1">
      <c r="B1055" s="191"/>
      <c r="D1055" s="208" t="s">
        <v>197</v>
      </c>
      <c r="E1055" s="217" t="s">
        <v>5</v>
      </c>
      <c r="F1055" s="218" t="s">
        <v>1445</v>
      </c>
      <c r="H1055" s="219">
        <v>5659.77</v>
      </c>
      <c r="I1055" s="195"/>
      <c r="L1055" s="191"/>
      <c r="M1055" s="196"/>
      <c r="N1055" s="197"/>
      <c r="O1055" s="197"/>
      <c r="P1055" s="197"/>
      <c r="Q1055" s="197"/>
      <c r="R1055" s="197"/>
      <c r="S1055" s="197"/>
      <c r="T1055" s="198"/>
      <c r="AT1055" s="192" t="s">
        <v>197</v>
      </c>
      <c r="AU1055" s="192" t="s">
        <v>199</v>
      </c>
      <c r="AV1055" s="11" t="s">
        <v>82</v>
      </c>
      <c r="AW1055" s="11" t="s">
        <v>35</v>
      </c>
      <c r="AX1055" s="11" t="s">
        <v>80</v>
      </c>
      <c r="AY1055" s="192" t="s">
        <v>185</v>
      </c>
    </row>
    <row r="1056" spans="2:65" s="1" customFormat="1" ht="22.5" customHeight="1">
      <c r="B1056" s="174"/>
      <c r="C1056" s="175" t="s">
        <v>1446</v>
      </c>
      <c r="D1056" s="175" t="s">
        <v>188</v>
      </c>
      <c r="E1056" s="176" t="s">
        <v>1447</v>
      </c>
      <c r="F1056" s="177" t="s">
        <v>1448</v>
      </c>
      <c r="G1056" s="178" t="s">
        <v>191</v>
      </c>
      <c r="H1056" s="179">
        <v>206.45</v>
      </c>
      <c r="I1056" s="180"/>
      <c r="J1056" s="181">
        <f>ROUND(I1056*H1056,2)</f>
        <v>0</v>
      </c>
      <c r="K1056" s="177" t="s">
        <v>192</v>
      </c>
      <c r="L1056" s="41"/>
      <c r="M1056" s="182" t="s">
        <v>5</v>
      </c>
      <c r="N1056" s="183" t="s">
        <v>43</v>
      </c>
      <c r="O1056" s="42"/>
      <c r="P1056" s="184">
        <f>O1056*H1056</f>
        <v>0</v>
      </c>
      <c r="Q1056" s="184">
        <v>0</v>
      </c>
      <c r="R1056" s="184">
        <f>Q1056*H1056</f>
        <v>0</v>
      </c>
      <c r="S1056" s="184">
        <v>0</v>
      </c>
      <c r="T1056" s="185">
        <f>S1056*H1056</f>
        <v>0</v>
      </c>
      <c r="AR1056" s="24" t="s">
        <v>193</v>
      </c>
      <c r="AT1056" s="24" t="s">
        <v>188</v>
      </c>
      <c r="AU1056" s="24" t="s">
        <v>199</v>
      </c>
      <c r="AY1056" s="24" t="s">
        <v>185</v>
      </c>
      <c r="BE1056" s="186">
        <f>IF(N1056="základní",J1056,0)</f>
        <v>0</v>
      </c>
      <c r="BF1056" s="186">
        <f>IF(N1056="snížená",J1056,0)</f>
        <v>0</v>
      </c>
      <c r="BG1056" s="186">
        <f>IF(N1056="zákl. přenesená",J1056,0)</f>
        <v>0</v>
      </c>
      <c r="BH1056" s="186">
        <f>IF(N1056="sníž. přenesená",J1056,0)</f>
        <v>0</v>
      </c>
      <c r="BI1056" s="186">
        <f>IF(N1056="nulová",J1056,0)</f>
        <v>0</v>
      </c>
      <c r="BJ1056" s="24" t="s">
        <v>80</v>
      </c>
      <c r="BK1056" s="186">
        <f>ROUND(I1056*H1056,2)</f>
        <v>0</v>
      </c>
      <c r="BL1056" s="24" t="s">
        <v>193</v>
      </c>
      <c r="BM1056" s="24" t="s">
        <v>1449</v>
      </c>
    </row>
    <row r="1057" spans="2:65" s="1" customFormat="1" ht="67.5">
      <c r="B1057" s="41"/>
      <c r="D1057" s="208" t="s">
        <v>195</v>
      </c>
      <c r="F1057" s="220" t="s">
        <v>1450</v>
      </c>
      <c r="I1057" s="189"/>
      <c r="L1057" s="41"/>
      <c r="M1057" s="190"/>
      <c r="N1057" s="42"/>
      <c r="O1057" s="42"/>
      <c r="P1057" s="42"/>
      <c r="Q1057" s="42"/>
      <c r="R1057" s="42"/>
      <c r="S1057" s="42"/>
      <c r="T1057" s="70"/>
      <c r="AT1057" s="24" t="s">
        <v>195</v>
      </c>
      <c r="AU1057" s="24" t="s">
        <v>199</v>
      </c>
    </row>
    <row r="1058" spans="2:65" s="1" customFormat="1" ht="22.5" customHeight="1">
      <c r="B1058" s="174"/>
      <c r="C1058" s="175" t="s">
        <v>1451</v>
      </c>
      <c r="D1058" s="175" t="s">
        <v>188</v>
      </c>
      <c r="E1058" s="176" t="s">
        <v>1452</v>
      </c>
      <c r="F1058" s="177" t="s">
        <v>1453</v>
      </c>
      <c r="G1058" s="178" t="s">
        <v>191</v>
      </c>
      <c r="H1058" s="179">
        <v>238.45699999999999</v>
      </c>
      <c r="I1058" s="180"/>
      <c r="J1058" s="181">
        <f>ROUND(I1058*H1058,2)</f>
        <v>0</v>
      </c>
      <c r="K1058" s="177" t="s">
        <v>192</v>
      </c>
      <c r="L1058" s="41"/>
      <c r="M1058" s="182" t="s">
        <v>5</v>
      </c>
      <c r="N1058" s="183" t="s">
        <v>43</v>
      </c>
      <c r="O1058" s="42"/>
      <c r="P1058" s="184">
        <f>O1058*H1058</f>
        <v>0</v>
      </c>
      <c r="Q1058" s="184">
        <v>0</v>
      </c>
      <c r="R1058" s="184">
        <f>Q1058*H1058</f>
        <v>0</v>
      </c>
      <c r="S1058" s="184">
        <v>0</v>
      </c>
      <c r="T1058" s="185">
        <f>S1058*H1058</f>
        <v>0</v>
      </c>
      <c r="AR1058" s="24" t="s">
        <v>193</v>
      </c>
      <c r="AT1058" s="24" t="s">
        <v>188</v>
      </c>
      <c r="AU1058" s="24" t="s">
        <v>199</v>
      </c>
      <c r="AY1058" s="24" t="s">
        <v>185</v>
      </c>
      <c r="BE1058" s="186">
        <f>IF(N1058="základní",J1058,0)</f>
        <v>0</v>
      </c>
      <c r="BF1058" s="186">
        <f>IF(N1058="snížená",J1058,0)</f>
        <v>0</v>
      </c>
      <c r="BG1058" s="186">
        <f>IF(N1058="zákl. přenesená",J1058,0)</f>
        <v>0</v>
      </c>
      <c r="BH1058" s="186">
        <f>IF(N1058="sníž. přenesená",J1058,0)</f>
        <v>0</v>
      </c>
      <c r="BI1058" s="186">
        <f>IF(N1058="nulová",J1058,0)</f>
        <v>0</v>
      </c>
      <c r="BJ1058" s="24" t="s">
        <v>80</v>
      </c>
      <c r="BK1058" s="186">
        <f>ROUND(I1058*H1058,2)</f>
        <v>0</v>
      </c>
      <c r="BL1058" s="24" t="s">
        <v>193</v>
      </c>
      <c r="BM1058" s="24" t="s">
        <v>1454</v>
      </c>
    </row>
    <row r="1059" spans="2:65" s="1" customFormat="1" ht="67.5">
      <c r="B1059" s="41"/>
      <c r="D1059" s="208" t="s">
        <v>195</v>
      </c>
      <c r="F1059" s="220" t="s">
        <v>1450</v>
      </c>
      <c r="I1059" s="189"/>
      <c r="L1059" s="41"/>
      <c r="M1059" s="190"/>
      <c r="N1059" s="42"/>
      <c r="O1059" s="42"/>
      <c r="P1059" s="42"/>
      <c r="Q1059" s="42"/>
      <c r="R1059" s="42"/>
      <c r="S1059" s="42"/>
      <c r="T1059" s="70"/>
      <c r="AT1059" s="24" t="s">
        <v>195</v>
      </c>
      <c r="AU1059" s="24" t="s">
        <v>199</v>
      </c>
    </row>
    <row r="1060" spans="2:65" s="1" customFormat="1" ht="22.5" customHeight="1">
      <c r="B1060" s="174"/>
      <c r="C1060" s="175" t="s">
        <v>1455</v>
      </c>
      <c r="D1060" s="175" t="s">
        <v>188</v>
      </c>
      <c r="E1060" s="176" t="s">
        <v>1456</v>
      </c>
      <c r="F1060" s="177" t="s">
        <v>1457</v>
      </c>
      <c r="G1060" s="178" t="s">
        <v>191</v>
      </c>
      <c r="H1060" s="179">
        <v>1.1100000000000001</v>
      </c>
      <c r="I1060" s="180"/>
      <c r="J1060" s="181">
        <f>ROUND(I1060*H1060,2)</f>
        <v>0</v>
      </c>
      <c r="K1060" s="177" t="s">
        <v>192</v>
      </c>
      <c r="L1060" s="41"/>
      <c r="M1060" s="182" t="s">
        <v>5</v>
      </c>
      <c r="N1060" s="183" t="s">
        <v>43</v>
      </c>
      <c r="O1060" s="42"/>
      <c r="P1060" s="184">
        <f>O1060*H1060</f>
        <v>0</v>
      </c>
      <c r="Q1060" s="184">
        <v>0</v>
      </c>
      <c r="R1060" s="184">
        <f>Q1060*H1060</f>
        <v>0</v>
      </c>
      <c r="S1060" s="184">
        <v>0</v>
      </c>
      <c r="T1060" s="185">
        <f>S1060*H1060</f>
        <v>0</v>
      </c>
      <c r="AR1060" s="24" t="s">
        <v>193</v>
      </c>
      <c r="AT1060" s="24" t="s">
        <v>188</v>
      </c>
      <c r="AU1060" s="24" t="s">
        <v>199</v>
      </c>
      <c r="AY1060" s="24" t="s">
        <v>185</v>
      </c>
      <c r="BE1060" s="186">
        <f>IF(N1060="základní",J1060,0)</f>
        <v>0</v>
      </c>
      <c r="BF1060" s="186">
        <f>IF(N1060="snížená",J1060,0)</f>
        <v>0</v>
      </c>
      <c r="BG1060" s="186">
        <f>IF(N1060="zákl. přenesená",J1060,0)</f>
        <v>0</v>
      </c>
      <c r="BH1060" s="186">
        <f>IF(N1060="sníž. přenesená",J1060,0)</f>
        <v>0</v>
      </c>
      <c r="BI1060" s="186">
        <f>IF(N1060="nulová",J1060,0)</f>
        <v>0</v>
      </c>
      <c r="BJ1060" s="24" t="s">
        <v>80</v>
      </c>
      <c r="BK1060" s="186">
        <f>ROUND(I1060*H1060,2)</f>
        <v>0</v>
      </c>
      <c r="BL1060" s="24" t="s">
        <v>193</v>
      </c>
      <c r="BM1060" s="24" t="s">
        <v>1458</v>
      </c>
    </row>
    <row r="1061" spans="2:65" s="1" customFormat="1" ht="67.5">
      <c r="B1061" s="41"/>
      <c r="D1061" s="208" t="s">
        <v>195</v>
      </c>
      <c r="F1061" s="220" t="s">
        <v>1450</v>
      </c>
      <c r="I1061" s="189"/>
      <c r="L1061" s="41"/>
      <c r="M1061" s="190"/>
      <c r="N1061" s="42"/>
      <c r="O1061" s="42"/>
      <c r="P1061" s="42"/>
      <c r="Q1061" s="42"/>
      <c r="R1061" s="42"/>
      <c r="S1061" s="42"/>
      <c r="T1061" s="70"/>
      <c r="AT1061" s="24" t="s">
        <v>195</v>
      </c>
      <c r="AU1061" s="24" t="s">
        <v>199</v>
      </c>
    </row>
    <row r="1062" spans="2:65" s="1" customFormat="1" ht="22.5" customHeight="1">
      <c r="B1062" s="174"/>
      <c r="C1062" s="175" t="s">
        <v>1459</v>
      </c>
      <c r="D1062" s="175" t="s">
        <v>188</v>
      </c>
      <c r="E1062" s="176" t="s">
        <v>1460</v>
      </c>
      <c r="F1062" s="177" t="s">
        <v>1461</v>
      </c>
      <c r="G1062" s="178" t="s">
        <v>191</v>
      </c>
      <c r="H1062" s="179">
        <v>7.6289999999999996</v>
      </c>
      <c r="I1062" s="180"/>
      <c r="J1062" s="181">
        <f>ROUND(I1062*H1062,2)</f>
        <v>0</v>
      </c>
      <c r="K1062" s="177" t="s">
        <v>192</v>
      </c>
      <c r="L1062" s="41"/>
      <c r="M1062" s="182" t="s">
        <v>5</v>
      </c>
      <c r="N1062" s="183" t="s">
        <v>43</v>
      </c>
      <c r="O1062" s="42"/>
      <c r="P1062" s="184">
        <f>O1062*H1062</f>
        <v>0</v>
      </c>
      <c r="Q1062" s="184">
        <v>0</v>
      </c>
      <c r="R1062" s="184">
        <f>Q1062*H1062</f>
        <v>0</v>
      </c>
      <c r="S1062" s="184">
        <v>0</v>
      </c>
      <c r="T1062" s="185">
        <f>S1062*H1062</f>
        <v>0</v>
      </c>
      <c r="AR1062" s="24" t="s">
        <v>193</v>
      </c>
      <c r="AT1062" s="24" t="s">
        <v>188</v>
      </c>
      <c r="AU1062" s="24" t="s">
        <v>199</v>
      </c>
      <c r="AY1062" s="24" t="s">
        <v>185</v>
      </c>
      <c r="BE1062" s="186">
        <f>IF(N1062="základní",J1062,0)</f>
        <v>0</v>
      </c>
      <c r="BF1062" s="186">
        <f>IF(N1062="snížená",J1062,0)</f>
        <v>0</v>
      </c>
      <c r="BG1062" s="186">
        <f>IF(N1062="zákl. přenesená",J1062,0)</f>
        <v>0</v>
      </c>
      <c r="BH1062" s="186">
        <f>IF(N1062="sníž. přenesená",J1062,0)</f>
        <v>0</v>
      </c>
      <c r="BI1062" s="186">
        <f>IF(N1062="nulová",J1062,0)</f>
        <v>0</v>
      </c>
      <c r="BJ1062" s="24" t="s">
        <v>80</v>
      </c>
      <c r="BK1062" s="186">
        <f>ROUND(I1062*H1062,2)</f>
        <v>0</v>
      </c>
      <c r="BL1062" s="24" t="s">
        <v>193</v>
      </c>
      <c r="BM1062" s="24" t="s">
        <v>1462</v>
      </c>
    </row>
    <row r="1063" spans="2:65" s="1" customFormat="1" ht="67.5">
      <c r="B1063" s="41"/>
      <c r="D1063" s="208" t="s">
        <v>195</v>
      </c>
      <c r="F1063" s="220" t="s">
        <v>1450</v>
      </c>
      <c r="I1063" s="189"/>
      <c r="L1063" s="41"/>
      <c r="M1063" s="190"/>
      <c r="N1063" s="42"/>
      <c r="O1063" s="42"/>
      <c r="P1063" s="42"/>
      <c r="Q1063" s="42"/>
      <c r="R1063" s="42"/>
      <c r="S1063" s="42"/>
      <c r="T1063" s="70"/>
      <c r="AT1063" s="24" t="s">
        <v>195</v>
      </c>
      <c r="AU1063" s="24" t="s">
        <v>199</v>
      </c>
    </row>
    <row r="1064" spans="2:65" s="1" customFormat="1" ht="22.5" customHeight="1">
      <c r="B1064" s="174"/>
      <c r="C1064" s="175" t="s">
        <v>1463</v>
      </c>
      <c r="D1064" s="175" t="s">
        <v>188</v>
      </c>
      <c r="E1064" s="176" t="s">
        <v>1464</v>
      </c>
      <c r="F1064" s="177" t="s">
        <v>1465</v>
      </c>
      <c r="G1064" s="178" t="s">
        <v>191</v>
      </c>
      <c r="H1064" s="179">
        <v>0.185</v>
      </c>
      <c r="I1064" s="180"/>
      <c r="J1064" s="181">
        <f>ROUND(I1064*H1064,2)</f>
        <v>0</v>
      </c>
      <c r="K1064" s="177" t="s">
        <v>192</v>
      </c>
      <c r="L1064" s="41"/>
      <c r="M1064" s="182" t="s">
        <v>5</v>
      </c>
      <c r="N1064" s="183" t="s">
        <v>43</v>
      </c>
      <c r="O1064" s="42"/>
      <c r="P1064" s="184">
        <f>O1064*H1064</f>
        <v>0</v>
      </c>
      <c r="Q1064" s="184">
        <v>0</v>
      </c>
      <c r="R1064" s="184">
        <f>Q1064*H1064</f>
        <v>0</v>
      </c>
      <c r="S1064" s="184">
        <v>0</v>
      </c>
      <c r="T1064" s="185">
        <f>S1064*H1064</f>
        <v>0</v>
      </c>
      <c r="AR1064" s="24" t="s">
        <v>193</v>
      </c>
      <c r="AT1064" s="24" t="s">
        <v>188</v>
      </c>
      <c r="AU1064" s="24" t="s">
        <v>199</v>
      </c>
      <c r="AY1064" s="24" t="s">
        <v>185</v>
      </c>
      <c r="BE1064" s="186">
        <f>IF(N1064="základní",J1064,0)</f>
        <v>0</v>
      </c>
      <c r="BF1064" s="186">
        <f>IF(N1064="snížená",J1064,0)</f>
        <v>0</v>
      </c>
      <c r="BG1064" s="186">
        <f>IF(N1064="zákl. přenesená",J1064,0)</f>
        <v>0</v>
      </c>
      <c r="BH1064" s="186">
        <f>IF(N1064="sníž. přenesená",J1064,0)</f>
        <v>0</v>
      </c>
      <c r="BI1064" s="186">
        <f>IF(N1064="nulová",J1064,0)</f>
        <v>0</v>
      </c>
      <c r="BJ1064" s="24" t="s">
        <v>80</v>
      </c>
      <c r="BK1064" s="186">
        <f>ROUND(I1064*H1064,2)</f>
        <v>0</v>
      </c>
      <c r="BL1064" s="24" t="s">
        <v>193</v>
      </c>
      <c r="BM1064" s="24" t="s">
        <v>1466</v>
      </c>
    </row>
    <row r="1065" spans="2:65" s="1" customFormat="1" ht="67.5">
      <c r="B1065" s="41"/>
      <c r="D1065" s="208" t="s">
        <v>195</v>
      </c>
      <c r="F1065" s="220" t="s">
        <v>1450</v>
      </c>
      <c r="I1065" s="189"/>
      <c r="L1065" s="41"/>
      <c r="M1065" s="190"/>
      <c r="N1065" s="42"/>
      <c r="O1065" s="42"/>
      <c r="P1065" s="42"/>
      <c r="Q1065" s="42"/>
      <c r="R1065" s="42"/>
      <c r="S1065" s="42"/>
      <c r="T1065" s="70"/>
      <c r="AT1065" s="24" t="s">
        <v>195</v>
      </c>
      <c r="AU1065" s="24" t="s">
        <v>199</v>
      </c>
    </row>
    <row r="1066" spans="2:65" s="1" customFormat="1" ht="22.5" customHeight="1">
      <c r="B1066" s="174"/>
      <c r="C1066" s="175" t="s">
        <v>1467</v>
      </c>
      <c r="D1066" s="175" t="s">
        <v>188</v>
      </c>
      <c r="E1066" s="176" t="s">
        <v>1468</v>
      </c>
      <c r="F1066" s="177" t="s">
        <v>1469</v>
      </c>
      <c r="G1066" s="178" t="s">
        <v>191</v>
      </c>
      <c r="H1066" s="179">
        <v>35.344999999999999</v>
      </c>
      <c r="I1066" s="180"/>
      <c r="J1066" s="181">
        <f>ROUND(I1066*H1066,2)</f>
        <v>0</v>
      </c>
      <c r="K1066" s="177" t="s">
        <v>192</v>
      </c>
      <c r="L1066" s="41"/>
      <c r="M1066" s="182" t="s">
        <v>5</v>
      </c>
      <c r="N1066" s="183" t="s">
        <v>43</v>
      </c>
      <c r="O1066" s="42"/>
      <c r="P1066" s="184">
        <f>O1066*H1066</f>
        <v>0</v>
      </c>
      <c r="Q1066" s="184">
        <v>0</v>
      </c>
      <c r="R1066" s="184">
        <f>Q1066*H1066</f>
        <v>0</v>
      </c>
      <c r="S1066" s="184">
        <v>0</v>
      </c>
      <c r="T1066" s="185">
        <f>S1066*H1066</f>
        <v>0</v>
      </c>
      <c r="AR1066" s="24" t="s">
        <v>193</v>
      </c>
      <c r="AT1066" s="24" t="s">
        <v>188</v>
      </c>
      <c r="AU1066" s="24" t="s">
        <v>199</v>
      </c>
      <c r="AY1066" s="24" t="s">
        <v>185</v>
      </c>
      <c r="BE1066" s="186">
        <f>IF(N1066="základní",J1066,0)</f>
        <v>0</v>
      </c>
      <c r="BF1066" s="186">
        <f>IF(N1066="snížená",J1066,0)</f>
        <v>0</v>
      </c>
      <c r="BG1066" s="186">
        <f>IF(N1066="zákl. přenesená",J1066,0)</f>
        <v>0</v>
      </c>
      <c r="BH1066" s="186">
        <f>IF(N1066="sníž. přenesená",J1066,0)</f>
        <v>0</v>
      </c>
      <c r="BI1066" s="186">
        <f>IF(N1066="nulová",J1066,0)</f>
        <v>0</v>
      </c>
      <c r="BJ1066" s="24" t="s">
        <v>80</v>
      </c>
      <c r="BK1066" s="186">
        <f>ROUND(I1066*H1066,2)</f>
        <v>0</v>
      </c>
      <c r="BL1066" s="24" t="s">
        <v>193</v>
      </c>
      <c r="BM1066" s="24" t="s">
        <v>1470</v>
      </c>
    </row>
    <row r="1067" spans="2:65" s="1" customFormat="1" ht="67.5">
      <c r="B1067" s="41"/>
      <c r="D1067" s="208" t="s">
        <v>195</v>
      </c>
      <c r="F1067" s="220" t="s">
        <v>1450</v>
      </c>
      <c r="I1067" s="189"/>
      <c r="L1067" s="41"/>
      <c r="M1067" s="190"/>
      <c r="N1067" s="42"/>
      <c r="O1067" s="42"/>
      <c r="P1067" s="42"/>
      <c r="Q1067" s="42"/>
      <c r="R1067" s="42"/>
      <c r="S1067" s="42"/>
      <c r="T1067" s="70"/>
      <c r="AT1067" s="24" t="s">
        <v>195</v>
      </c>
      <c r="AU1067" s="24" t="s">
        <v>199</v>
      </c>
    </row>
    <row r="1068" spans="2:65" s="1" customFormat="1" ht="22.5" customHeight="1">
      <c r="B1068" s="174"/>
      <c r="C1068" s="175" t="s">
        <v>1471</v>
      </c>
      <c r="D1068" s="175" t="s">
        <v>188</v>
      </c>
      <c r="E1068" s="176" t="s">
        <v>1472</v>
      </c>
      <c r="F1068" s="177" t="s">
        <v>1473</v>
      </c>
      <c r="G1068" s="178" t="s">
        <v>191</v>
      </c>
      <c r="H1068" s="179">
        <v>76.801000000000002</v>
      </c>
      <c r="I1068" s="180"/>
      <c r="J1068" s="181">
        <f>ROUND(I1068*H1068,2)</f>
        <v>0</v>
      </c>
      <c r="K1068" s="177" t="s">
        <v>192</v>
      </c>
      <c r="L1068" s="41"/>
      <c r="M1068" s="182" t="s">
        <v>5</v>
      </c>
      <c r="N1068" s="183" t="s">
        <v>43</v>
      </c>
      <c r="O1068" s="42"/>
      <c r="P1068" s="184">
        <f>O1068*H1068</f>
        <v>0</v>
      </c>
      <c r="Q1068" s="184">
        <v>0</v>
      </c>
      <c r="R1068" s="184">
        <f>Q1068*H1068</f>
        <v>0</v>
      </c>
      <c r="S1068" s="184">
        <v>0</v>
      </c>
      <c r="T1068" s="185">
        <f>S1068*H1068</f>
        <v>0</v>
      </c>
      <c r="AR1068" s="24" t="s">
        <v>193</v>
      </c>
      <c r="AT1068" s="24" t="s">
        <v>188</v>
      </c>
      <c r="AU1068" s="24" t="s">
        <v>199</v>
      </c>
      <c r="AY1068" s="24" t="s">
        <v>185</v>
      </c>
      <c r="BE1068" s="186">
        <f>IF(N1068="základní",J1068,0)</f>
        <v>0</v>
      </c>
      <c r="BF1068" s="186">
        <f>IF(N1068="snížená",J1068,0)</f>
        <v>0</v>
      </c>
      <c r="BG1068" s="186">
        <f>IF(N1068="zákl. přenesená",J1068,0)</f>
        <v>0</v>
      </c>
      <c r="BH1068" s="186">
        <f>IF(N1068="sníž. přenesená",J1068,0)</f>
        <v>0</v>
      </c>
      <c r="BI1068" s="186">
        <f>IF(N1068="nulová",J1068,0)</f>
        <v>0</v>
      </c>
      <c r="BJ1068" s="24" t="s">
        <v>80</v>
      </c>
      <c r="BK1068" s="186">
        <f>ROUND(I1068*H1068,2)</f>
        <v>0</v>
      </c>
      <c r="BL1068" s="24" t="s">
        <v>193</v>
      </c>
      <c r="BM1068" s="24" t="s">
        <v>1474</v>
      </c>
    </row>
    <row r="1069" spans="2:65" s="1" customFormat="1" ht="67.5">
      <c r="B1069" s="41"/>
      <c r="D1069" s="187" t="s">
        <v>195</v>
      </c>
      <c r="F1069" s="188" t="s">
        <v>1475</v>
      </c>
      <c r="I1069" s="189"/>
      <c r="L1069" s="41"/>
      <c r="M1069" s="190"/>
      <c r="N1069" s="42"/>
      <c r="O1069" s="42"/>
      <c r="P1069" s="42"/>
      <c r="Q1069" s="42"/>
      <c r="R1069" s="42"/>
      <c r="S1069" s="42"/>
      <c r="T1069" s="70"/>
      <c r="AT1069" s="24" t="s">
        <v>195</v>
      </c>
      <c r="AU1069" s="24" t="s">
        <v>199</v>
      </c>
    </row>
    <row r="1070" spans="2:65" s="10" customFormat="1" ht="22.35" customHeight="1">
      <c r="B1070" s="160"/>
      <c r="D1070" s="171" t="s">
        <v>71</v>
      </c>
      <c r="E1070" s="172" t="s">
        <v>1349</v>
      </c>
      <c r="F1070" s="172" t="s">
        <v>1476</v>
      </c>
      <c r="I1070" s="163"/>
      <c r="J1070" s="173">
        <f>BK1070</f>
        <v>0</v>
      </c>
      <c r="L1070" s="160"/>
      <c r="M1070" s="165"/>
      <c r="N1070" s="166"/>
      <c r="O1070" s="166"/>
      <c r="P1070" s="167">
        <f>SUM(P1071:P1090)</f>
        <v>0</v>
      </c>
      <c r="Q1070" s="166"/>
      <c r="R1070" s="167">
        <f>SUM(R1071:R1090)</f>
        <v>2.8576499999999998E-2</v>
      </c>
      <c r="S1070" s="166"/>
      <c r="T1070" s="168">
        <f>SUM(T1071:T1090)</f>
        <v>6.7631579999999998</v>
      </c>
      <c r="AR1070" s="161" t="s">
        <v>80</v>
      </c>
      <c r="AT1070" s="169" t="s">
        <v>71</v>
      </c>
      <c r="AU1070" s="169" t="s">
        <v>82</v>
      </c>
      <c r="AY1070" s="161" t="s">
        <v>185</v>
      </c>
      <c r="BK1070" s="170">
        <f>SUM(BK1071:BK1090)</f>
        <v>0</v>
      </c>
    </row>
    <row r="1071" spans="2:65" s="1" customFormat="1" ht="44.25" customHeight="1">
      <c r="B1071" s="174"/>
      <c r="C1071" s="175" t="s">
        <v>1477</v>
      </c>
      <c r="D1071" s="175" t="s">
        <v>188</v>
      </c>
      <c r="E1071" s="176" t="s">
        <v>1478</v>
      </c>
      <c r="F1071" s="177" t="s">
        <v>1479</v>
      </c>
      <c r="G1071" s="178" t="s">
        <v>254</v>
      </c>
      <c r="H1071" s="179">
        <v>10</v>
      </c>
      <c r="I1071" s="180"/>
      <c r="J1071" s="181">
        <f>ROUND(I1071*H1071,2)</f>
        <v>0</v>
      </c>
      <c r="K1071" s="177" t="s">
        <v>192</v>
      </c>
      <c r="L1071" s="41"/>
      <c r="M1071" s="182" t="s">
        <v>5</v>
      </c>
      <c r="N1071" s="183" t="s">
        <v>43</v>
      </c>
      <c r="O1071" s="42"/>
      <c r="P1071" s="184">
        <f>O1071*H1071</f>
        <v>0</v>
      </c>
      <c r="Q1071" s="184">
        <v>0</v>
      </c>
      <c r="R1071" s="184">
        <f>Q1071*H1071</f>
        <v>0</v>
      </c>
      <c r="S1071" s="184">
        <v>0.34399999999999997</v>
      </c>
      <c r="T1071" s="185">
        <f>S1071*H1071</f>
        <v>3.4399999999999995</v>
      </c>
      <c r="AR1071" s="24" t="s">
        <v>193</v>
      </c>
      <c r="AT1071" s="24" t="s">
        <v>188</v>
      </c>
      <c r="AU1071" s="24" t="s">
        <v>199</v>
      </c>
      <c r="AY1071" s="24" t="s">
        <v>185</v>
      </c>
      <c r="BE1071" s="186">
        <f>IF(N1071="základní",J1071,0)</f>
        <v>0</v>
      </c>
      <c r="BF1071" s="186">
        <f>IF(N1071="snížená",J1071,0)</f>
        <v>0</v>
      </c>
      <c r="BG1071" s="186">
        <f>IF(N1071="zákl. přenesená",J1071,0)</f>
        <v>0</v>
      </c>
      <c r="BH1071" s="186">
        <f>IF(N1071="sníž. přenesená",J1071,0)</f>
        <v>0</v>
      </c>
      <c r="BI1071" s="186">
        <f>IF(N1071="nulová",J1071,0)</f>
        <v>0</v>
      </c>
      <c r="BJ1071" s="24" t="s">
        <v>80</v>
      </c>
      <c r="BK1071" s="186">
        <f>ROUND(I1071*H1071,2)</f>
        <v>0</v>
      </c>
      <c r="BL1071" s="24" t="s">
        <v>193</v>
      </c>
      <c r="BM1071" s="24" t="s">
        <v>1480</v>
      </c>
    </row>
    <row r="1072" spans="2:65" s="1" customFormat="1" ht="31.5" customHeight="1">
      <c r="B1072" s="174"/>
      <c r="C1072" s="175" t="s">
        <v>1481</v>
      </c>
      <c r="D1072" s="175" t="s">
        <v>188</v>
      </c>
      <c r="E1072" s="176" t="s">
        <v>1482</v>
      </c>
      <c r="F1072" s="177" t="s">
        <v>1483</v>
      </c>
      <c r="G1072" s="178" t="s">
        <v>254</v>
      </c>
      <c r="H1072" s="179">
        <v>10</v>
      </c>
      <c r="I1072" s="180"/>
      <c r="J1072" s="181">
        <f>ROUND(I1072*H1072,2)</f>
        <v>0</v>
      </c>
      <c r="K1072" s="177" t="s">
        <v>192</v>
      </c>
      <c r="L1072" s="41"/>
      <c r="M1072" s="182" t="s">
        <v>5</v>
      </c>
      <c r="N1072" s="183" t="s">
        <v>43</v>
      </c>
      <c r="O1072" s="42"/>
      <c r="P1072" s="184">
        <f>O1072*H1072</f>
        <v>0</v>
      </c>
      <c r="Q1072" s="184">
        <v>0</v>
      </c>
      <c r="R1072" s="184">
        <f>Q1072*H1072</f>
        <v>0</v>
      </c>
      <c r="S1072" s="184">
        <v>0.154</v>
      </c>
      <c r="T1072" s="185">
        <f>S1072*H1072</f>
        <v>1.54</v>
      </c>
      <c r="AR1072" s="24" t="s">
        <v>193</v>
      </c>
      <c r="AT1072" s="24" t="s">
        <v>188</v>
      </c>
      <c r="AU1072" s="24" t="s">
        <v>199</v>
      </c>
      <c r="AY1072" s="24" t="s">
        <v>185</v>
      </c>
      <c r="BE1072" s="186">
        <f>IF(N1072="základní",J1072,0)</f>
        <v>0</v>
      </c>
      <c r="BF1072" s="186">
        <f>IF(N1072="snížená",J1072,0)</f>
        <v>0</v>
      </c>
      <c r="BG1072" s="186">
        <f>IF(N1072="zákl. přenesená",J1072,0)</f>
        <v>0</v>
      </c>
      <c r="BH1072" s="186">
        <f>IF(N1072="sníž. přenesená",J1072,0)</f>
        <v>0</v>
      </c>
      <c r="BI1072" s="186">
        <f>IF(N1072="nulová",J1072,0)</f>
        <v>0</v>
      </c>
      <c r="BJ1072" s="24" t="s">
        <v>80</v>
      </c>
      <c r="BK1072" s="186">
        <f>ROUND(I1072*H1072,2)</f>
        <v>0</v>
      </c>
      <c r="BL1072" s="24" t="s">
        <v>193</v>
      </c>
      <c r="BM1072" s="24" t="s">
        <v>1484</v>
      </c>
    </row>
    <row r="1073" spans="2:65" s="1" customFormat="1" ht="31.5" customHeight="1">
      <c r="B1073" s="174"/>
      <c r="C1073" s="175" t="s">
        <v>1485</v>
      </c>
      <c r="D1073" s="175" t="s">
        <v>188</v>
      </c>
      <c r="E1073" s="176" t="s">
        <v>1486</v>
      </c>
      <c r="F1073" s="177" t="s">
        <v>1487</v>
      </c>
      <c r="G1073" s="178" t="s">
        <v>376</v>
      </c>
      <c r="H1073" s="179">
        <v>40.506</v>
      </c>
      <c r="I1073" s="180"/>
      <c r="J1073" s="181">
        <f>ROUND(I1073*H1073,2)</f>
        <v>0</v>
      </c>
      <c r="K1073" s="177" t="s">
        <v>192</v>
      </c>
      <c r="L1073" s="41"/>
      <c r="M1073" s="182" t="s">
        <v>5</v>
      </c>
      <c r="N1073" s="183" t="s">
        <v>43</v>
      </c>
      <c r="O1073" s="42"/>
      <c r="P1073" s="184">
        <f>O1073*H1073</f>
        <v>0</v>
      </c>
      <c r="Q1073" s="184">
        <v>0</v>
      </c>
      <c r="R1073" s="184">
        <f>Q1073*H1073</f>
        <v>0</v>
      </c>
      <c r="S1073" s="184">
        <v>1.7999999999999999E-2</v>
      </c>
      <c r="T1073" s="185">
        <f>S1073*H1073</f>
        <v>0.72910799999999998</v>
      </c>
      <c r="AR1073" s="24" t="s">
        <v>193</v>
      </c>
      <c r="AT1073" s="24" t="s">
        <v>188</v>
      </c>
      <c r="AU1073" s="24" t="s">
        <v>199</v>
      </c>
      <c r="AY1073" s="24" t="s">
        <v>185</v>
      </c>
      <c r="BE1073" s="186">
        <f>IF(N1073="základní",J1073,0)</f>
        <v>0</v>
      </c>
      <c r="BF1073" s="186">
        <f>IF(N1073="snížená",J1073,0)</f>
        <v>0</v>
      </c>
      <c r="BG1073" s="186">
        <f>IF(N1073="zákl. přenesená",J1073,0)</f>
        <v>0</v>
      </c>
      <c r="BH1073" s="186">
        <f>IF(N1073="sníž. přenesená",J1073,0)</f>
        <v>0</v>
      </c>
      <c r="BI1073" s="186">
        <f>IF(N1073="nulová",J1073,0)</f>
        <v>0</v>
      </c>
      <c r="BJ1073" s="24" t="s">
        <v>80</v>
      </c>
      <c r="BK1073" s="186">
        <f>ROUND(I1073*H1073,2)</f>
        <v>0</v>
      </c>
      <c r="BL1073" s="24" t="s">
        <v>193</v>
      </c>
      <c r="BM1073" s="24" t="s">
        <v>1488</v>
      </c>
    </row>
    <row r="1074" spans="2:65" s="1" customFormat="1" ht="31.5" customHeight="1">
      <c r="B1074" s="174"/>
      <c r="C1074" s="175" t="s">
        <v>1489</v>
      </c>
      <c r="D1074" s="175" t="s">
        <v>188</v>
      </c>
      <c r="E1074" s="176" t="s">
        <v>1490</v>
      </c>
      <c r="F1074" s="177" t="s">
        <v>1491</v>
      </c>
      <c r="G1074" s="178" t="s">
        <v>376</v>
      </c>
      <c r="H1074" s="179">
        <v>7</v>
      </c>
      <c r="I1074" s="180"/>
      <c r="J1074" s="181">
        <f>ROUND(I1074*H1074,2)</f>
        <v>0</v>
      </c>
      <c r="K1074" s="177" t="s">
        <v>192</v>
      </c>
      <c r="L1074" s="41"/>
      <c r="M1074" s="182" t="s">
        <v>5</v>
      </c>
      <c r="N1074" s="183" t="s">
        <v>43</v>
      </c>
      <c r="O1074" s="42"/>
      <c r="P1074" s="184">
        <f>O1074*H1074</f>
        <v>0</v>
      </c>
      <c r="Q1074" s="184">
        <v>3.4000000000000002E-4</v>
      </c>
      <c r="R1074" s="184">
        <f>Q1074*H1074</f>
        <v>2.3800000000000002E-3</v>
      </c>
      <c r="S1074" s="184">
        <v>4.0000000000000001E-3</v>
      </c>
      <c r="T1074" s="185">
        <f>S1074*H1074</f>
        <v>2.8000000000000001E-2</v>
      </c>
      <c r="AR1074" s="24" t="s">
        <v>193</v>
      </c>
      <c r="AT1074" s="24" t="s">
        <v>188</v>
      </c>
      <c r="AU1074" s="24" t="s">
        <v>199</v>
      </c>
      <c r="AY1074" s="24" t="s">
        <v>185</v>
      </c>
      <c r="BE1074" s="186">
        <f>IF(N1074="základní",J1074,0)</f>
        <v>0</v>
      </c>
      <c r="BF1074" s="186">
        <f>IF(N1074="snížená",J1074,0)</f>
        <v>0</v>
      </c>
      <c r="BG1074" s="186">
        <f>IF(N1074="zákl. přenesená",J1074,0)</f>
        <v>0</v>
      </c>
      <c r="BH1074" s="186">
        <f>IF(N1074="sníž. přenesená",J1074,0)</f>
        <v>0</v>
      </c>
      <c r="BI1074" s="186">
        <f>IF(N1074="nulová",J1074,0)</f>
        <v>0</v>
      </c>
      <c r="BJ1074" s="24" t="s">
        <v>80</v>
      </c>
      <c r="BK1074" s="186">
        <f>ROUND(I1074*H1074,2)</f>
        <v>0</v>
      </c>
      <c r="BL1074" s="24" t="s">
        <v>193</v>
      </c>
      <c r="BM1074" s="24" t="s">
        <v>1492</v>
      </c>
    </row>
    <row r="1075" spans="2:65" s="1" customFormat="1" ht="54">
      <c r="B1075" s="41"/>
      <c r="D1075" s="208" t="s">
        <v>195</v>
      </c>
      <c r="F1075" s="220" t="s">
        <v>1493</v>
      </c>
      <c r="I1075" s="189"/>
      <c r="L1075" s="41"/>
      <c r="M1075" s="190"/>
      <c r="N1075" s="42"/>
      <c r="O1075" s="42"/>
      <c r="P1075" s="42"/>
      <c r="Q1075" s="42"/>
      <c r="R1075" s="42"/>
      <c r="S1075" s="42"/>
      <c r="T1075" s="70"/>
      <c r="AT1075" s="24" t="s">
        <v>195</v>
      </c>
      <c r="AU1075" s="24" t="s">
        <v>199</v>
      </c>
    </row>
    <row r="1076" spans="2:65" s="1" customFormat="1" ht="31.5" customHeight="1">
      <c r="B1076" s="174"/>
      <c r="C1076" s="175" t="s">
        <v>1494</v>
      </c>
      <c r="D1076" s="175" t="s">
        <v>188</v>
      </c>
      <c r="E1076" s="176" t="s">
        <v>1495</v>
      </c>
      <c r="F1076" s="177" t="s">
        <v>1496</v>
      </c>
      <c r="G1076" s="178" t="s">
        <v>376</v>
      </c>
      <c r="H1076" s="179">
        <v>13.15</v>
      </c>
      <c r="I1076" s="180"/>
      <c r="J1076" s="181">
        <f>ROUND(I1076*H1076,2)</f>
        <v>0</v>
      </c>
      <c r="K1076" s="177" t="s">
        <v>192</v>
      </c>
      <c r="L1076" s="41"/>
      <c r="M1076" s="182" t="s">
        <v>5</v>
      </c>
      <c r="N1076" s="183" t="s">
        <v>43</v>
      </c>
      <c r="O1076" s="42"/>
      <c r="P1076" s="184">
        <f>O1076*H1076</f>
        <v>0</v>
      </c>
      <c r="Q1076" s="184">
        <v>1.07E-3</v>
      </c>
      <c r="R1076" s="184">
        <f>Q1076*H1076</f>
        <v>1.40705E-2</v>
      </c>
      <c r="S1076" s="184">
        <v>4.4999999999999998E-2</v>
      </c>
      <c r="T1076" s="185">
        <f>S1076*H1076</f>
        <v>0.59175</v>
      </c>
      <c r="AR1076" s="24" t="s">
        <v>193</v>
      </c>
      <c r="AT1076" s="24" t="s">
        <v>188</v>
      </c>
      <c r="AU1076" s="24" t="s">
        <v>199</v>
      </c>
      <c r="AY1076" s="24" t="s">
        <v>185</v>
      </c>
      <c r="BE1076" s="186">
        <f>IF(N1076="základní",J1076,0)</f>
        <v>0</v>
      </c>
      <c r="BF1076" s="186">
        <f>IF(N1076="snížená",J1076,0)</f>
        <v>0</v>
      </c>
      <c r="BG1076" s="186">
        <f>IF(N1076="zákl. přenesená",J1076,0)</f>
        <v>0</v>
      </c>
      <c r="BH1076" s="186">
        <f>IF(N1076="sníž. přenesená",J1076,0)</f>
        <v>0</v>
      </c>
      <c r="BI1076" s="186">
        <f>IF(N1076="nulová",J1076,0)</f>
        <v>0</v>
      </c>
      <c r="BJ1076" s="24" t="s">
        <v>80</v>
      </c>
      <c r="BK1076" s="186">
        <f>ROUND(I1076*H1076,2)</f>
        <v>0</v>
      </c>
      <c r="BL1076" s="24" t="s">
        <v>193</v>
      </c>
      <c r="BM1076" s="24" t="s">
        <v>1497</v>
      </c>
    </row>
    <row r="1077" spans="2:65" s="1" customFormat="1" ht="54">
      <c r="B1077" s="41"/>
      <c r="D1077" s="208" t="s">
        <v>195</v>
      </c>
      <c r="F1077" s="220" t="s">
        <v>1493</v>
      </c>
      <c r="I1077" s="189"/>
      <c r="L1077" s="41"/>
      <c r="M1077" s="190"/>
      <c r="N1077" s="42"/>
      <c r="O1077" s="42"/>
      <c r="P1077" s="42"/>
      <c r="Q1077" s="42"/>
      <c r="R1077" s="42"/>
      <c r="S1077" s="42"/>
      <c r="T1077" s="70"/>
      <c r="AT1077" s="24" t="s">
        <v>195</v>
      </c>
      <c r="AU1077" s="24" t="s">
        <v>199</v>
      </c>
    </row>
    <row r="1078" spans="2:65" s="1" customFormat="1" ht="31.5" customHeight="1">
      <c r="B1078" s="174"/>
      <c r="C1078" s="175" t="s">
        <v>1498</v>
      </c>
      <c r="D1078" s="175" t="s">
        <v>188</v>
      </c>
      <c r="E1078" s="176" t="s">
        <v>1499</v>
      </c>
      <c r="F1078" s="177" t="s">
        <v>1500</v>
      </c>
      <c r="G1078" s="178" t="s">
        <v>376</v>
      </c>
      <c r="H1078" s="179">
        <v>4.3</v>
      </c>
      <c r="I1078" s="180"/>
      <c r="J1078" s="181">
        <f>ROUND(I1078*H1078,2)</f>
        <v>0</v>
      </c>
      <c r="K1078" s="177" t="s">
        <v>192</v>
      </c>
      <c r="L1078" s="41"/>
      <c r="M1078" s="182" t="s">
        <v>5</v>
      </c>
      <c r="N1078" s="183" t="s">
        <v>43</v>
      </c>
      <c r="O1078" s="42"/>
      <c r="P1078" s="184">
        <f>O1078*H1078</f>
        <v>0</v>
      </c>
      <c r="Q1078" s="184">
        <v>2.82E-3</v>
      </c>
      <c r="R1078" s="184">
        <f>Q1078*H1078</f>
        <v>1.2126E-2</v>
      </c>
      <c r="S1078" s="184">
        <v>0.10100000000000001</v>
      </c>
      <c r="T1078" s="185">
        <f>S1078*H1078</f>
        <v>0.43430000000000002</v>
      </c>
      <c r="AR1078" s="24" t="s">
        <v>193</v>
      </c>
      <c r="AT1078" s="24" t="s">
        <v>188</v>
      </c>
      <c r="AU1078" s="24" t="s">
        <v>199</v>
      </c>
      <c r="AY1078" s="24" t="s">
        <v>185</v>
      </c>
      <c r="BE1078" s="186">
        <f>IF(N1078="základní",J1078,0)</f>
        <v>0</v>
      </c>
      <c r="BF1078" s="186">
        <f>IF(N1078="snížená",J1078,0)</f>
        <v>0</v>
      </c>
      <c r="BG1078" s="186">
        <f>IF(N1078="zákl. přenesená",J1078,0)</f>
        <v>0</v>
      </c>
      <c r="BH1078" s="186">
        <f>IF(N1078="sníž. přenesená",J1078,0)</f>
        <v>0</v>
      </c>
      <c r="BI1078" s="186">
        <f>IF(N1078="nulová",J1078,0)</f>
        <v>0</v>
      </c>
      <c r="BJ1078" s="24" t="s">
        <v>80</v>
      </c>
      <c r="BK1078" s="186">
        <f>ROUND(I1078*H1078,2)</f>
        <v>0</v>
      </c>
      <c r="BL1078" s="24" t="s">
        <v>193</v>
      </c>
      <c r="BM1078" s="24" t="s">
        <v>1501</v>
      </c>
    </row>
    <row r="1079" spans="2:65" s="1" customFormat="1" ht="54">
      <c r="B1079" s="41"/>
      <c r="D1079" s="208" t="s">
        <v>195</v>
      </c>
      <c r="F1079" s="220" t="s">
        <v>1493</v>
      </c>
      <c r="I1079" s="189"/>
      <c r="L1079" s="41"/>
      <c r="M1079" s="190"/>
      <c r="N1079" s="42"/>
      <c r="O1079" s="42"/>
      <c r="P1079" s="42"/>
      <c r="Q1079" s="42"/>
      <c r="R1079" s="42"/>
      <c r="S1079" s="42"/>
      <c r="T1079" s="70"/>
      <c r="AT1079" s="24" t="s">
        <v>195</v>
      </c>
      <c r="AU1079" s="24" t="s">
        <v>199</v>
      </c>
    </row>
    <row r="1080" spans="2:65" s="1" customFormat="1" ht="31.5" customHeight="1">
      <c r="B1080" s="174"/>
      <c r="C1080" s="175" t="s">
        <v>1502</v>
      </c>
      <c r="D1080" s="175" t="s">
        <v>188</v>
      </c>
      <c r="E1080" s="176" t="s">
        <v>1424</v>
      </c>
      <c r="F1080" s="177" t="s">
        <v>1425</v>
      </c>
      <c r="G1080" s="178" t="s">
        <v>191</v>
      </c>
      <c r="H1080" s="179">
        <v>5.7089999999999996</v>
      </c>
      <c r="I1080" s="180"/>
      <c r="J1080" s="181">
        <f>ROUND(I1080*H1080,2)</f>
        <v>0</v>
      </c>
      <c r="K1080" s="177" t="s">
        <v>192</v>
      </c>
      <c r="L1080" s="41"/>
      <c r="M1080" s="182" t="s">
        <v>5</v>
      </c>
      <c r="N1080" s="183" t="s">
        <v>43</v>
      </c>
      <c r="O1080" s="42"/>
      <c r="P1080" s="184">
        <f>O1080*H1080</f>
        <v>0</v>
      </c>
      <c r="Q1080" s="184">
        <v>0</v>
      </c>
      <c r="R1080" s="184">
        <f>Q1080*H1080</f>
        <v>0</v>
      </c>
      <c r="S1080" s="184">
        <v>0</v>
      </c>
      <c r="T1080" s="185">
        <f>S1080*H1080</f>
        <v>0</v>
      </c>
      <c r="AR1080" s="24" t="s">
        <v>193</v>
      </c>
      <c r="AT1080" s="24" t="s">
        <v>188</v>
      </c>
      <c r="AU1080" s="24" t="s">
        <v>199</v>
      </c>
      <c r="AY1080" s="24" t="s">
        <v>185</v>
      </c>
      <c r="BE1080" s="186">
        <f>IF(N1080="základní",J1080,0)</f>
        <v>0</v>
      </c>
      <c r="BF1080" s="186">
        <f>IF(N1080="snížená",J1080,0)</f>
        <v>0</v>
      </c>
      <c r="BG1080" s="186">
        <f>IF(N1080="zákl. přenesená",J1080,0)</f>
        <v>0</v>
      </c>
      <c r="BH1080" s="186">
        <f>IF(N1080="sníž. přenesená",J1080,0)</f>
        <v>0</v>
      </c>
      <c r="BI1080" s="186">
        <f>IF(N1080="nulová",J1080,0)</f>
        <v>0</v>
      </c>
      <c r="BJ1080" s="24" t="s">
        <v>80</v>
      </c>
      <c r="BK1080" s="186">
        <f>ROUND(I1080*H1080,2)</f>
        <v>0</v>
      </c>
      <c r="BL1080" s="24" t="s">
        <v>193</v>
      </c>
      <c r="BM1080" s="24" t="s">
        <v>1503</v>
      </c>
    </row>
    <row r="1081" spans="2:65" s="1" customFormat="1" ht="121.5">
      <c r="B1081" s="41"/>
      <c r="D1081" s="187" t="s">
        <v>195</v>
      </c>
      <c r="F1081" s="188" t="s">
        <v>1427</v>
      </c>
      <c r="I1081" s="189"/>
      <c r="L1081" s="41"/>
      <c r="M1081" s="190"/>
      <c r="N1081" s="42"/>
      <c r="O1081" s="42"/>
      <c r="P1081" s="42"/>
      <c r="Q1081" s="42"/>
      <c r="R1081" s="42"/>
      <c r="S1081" s="42"/>
      <c r="T1081" s="70"/>
      <c r="AT1081" s="24" t="s">
        <v>195</v>
      </c>
      <c r="AU1081" s="24" t="s">
        <v>199</v>
      </c>
    </row>
    <row r="1082" spans="2:65" s="11" customFormat="1">
      <c r="B1082" s="191"/>
      <c r="D1082" s="208" t="s">
        <v>197</v>
      </c>
      <c r="E1082" s="217" t="s">
        <v>5</v>
      </c>
      <c r="F1082" s="218" t="s">
        <v>1504</v>
      </c>
      <c r="H1082" s="219">
        <v>5.7089999999999996</v>
      </c>
      <c r="I1082" s="195"/>
      <c r="L1082" s="191"/>
      <c r="M1082" s="196"/>
      <c r="N1082" s="197"/>
      <c r="O1082" s="197"/>
      <c r="P1082" s="197"/>
      <c r="Q1082" s="197"/>
      <c r="R1082" s="197"/>
      <c r="S1082" s="197"/>
      <c r="T1082" s="198"/>
      <c r="AT1082" s="192" t="s">
        <v>197</v>
      </c>
      <c r="AU1082" s="192" t="s">
        <v>199</v>
      </c>
      <c r="AV1082" s="11" t="s">
        <v>82</v>
      </c>
      <c r="AW1082" s="11" t="s">
        <v>35</v>
      </c>
      <c r="AX1082" s="11" t="s">
        <v>80</v>
      </c>
      <c r="AY1082" s="192" t="s">
        <v>185</v>
      </c>
    </row>
    <row r="1083" spans="2:65" s="1" customFormat="1" ht="31.5" customHeight="1">
      <c r="B1083" s="174"/>
      <c r="C1083" s="175" t="s">
        <v>1505</v>
      </c>
      <c r="D1083" s="175" t="s">
        <v>188</v>
      </c>
      <c r="E1083" s="176" t="s">
        <v>1436</v>
      </c>
      <c r="F1083" s="177" t="s">
        <v>1437</v>
      </c>
      <c r="G1083" s="178" t="s">
        <v>191</v>
      </c>
      <c r="H1083" s="179">
        <v>5.7089999999999996</v>
      </c>
      <c r="I1083" s="180"/>
      <c r="J1083" s="181">
        <f>ROUND(I1083*H1083,2)</f>
        <v>0</v>
      </c>
      <c r="K1083" s="177" t="s">
        <v>192</v>
      </c>
      <c r="L1083" s="41"/>
      <c r="M1083" s="182" t="s">
        <v>5</v>
      </c>
      <c r="N1083" s="183" t="s">
        <v>43</v>
      </c>
      <c r="O1083" s="42"/>
      <c r="P1083" s="184">
        <f>O1083*H1083</f>
        <v>0</v>
      </c>
      <c r="Q1083" s="184">
        <v>0</v>
      </c>
      <c r="R1083" s="184">
        <f>Q1083*H1083</f>
        <v>0</v>
      </c>
      <c r="S1083" s="184">
        <v>0</v>
      </c>
      <c r="T1083" s="185">
        <f>S1083*H1083</f>
        <v>0</v>
      </c>
      <c r="AR1083" s="24" t="s">
        <v>193</v>
      </c>
      <c r="AT1083" s="24" t="s">
        <v>188</v>
      </c>
      <c r="AU1083" s="24" t="s">
        <v>199</v>
      </c>
      <c r="AY1083" s="24" t="s">
        <v>185</v>
      </c>
      <c r="BE1083" s="186">
        <f>IF(N1083="základní",J1083,0)</f>
        <v>0</v>
      </c>
      <c r="BF1083" s="186">
        <f>IF(N1083="snížená",J1083,0)</f>
        <v>0</v>
      </c>
      <c r="BG1083" s="186">
        <f>IF(N1083="zákl. přenesená",J1083,0)</f>
        <v>0</v>
      </c>
      <c r="BH1083" s="186">
        <f>IF(N1083="sníž. přenesená",J1083,0)</f>
        <v>0</v>
      </c>
      <c r="BI1083" s="186">
        <f>IF(N1083="nulová",J1083,0)</f>
        <v>0</v>
      </c>
      <c r="BJ1083" s="24" t="s">
        <v>80</v>
      </c>
      <c r="BK1083" s="186">
        <f>ROUND(I1083*H1083,2)</f>
        <v>0</v>
      </c>
      <c r="BL1083" s="24" t="s">
        <v>193</v>
      </c>
      <c r="BM1083" s="24" t="s">
        <v>1506</v>
      </c>
    </row>
    <row r="1084" spans="2:65" s="1" customFormat="1" ht="81">
      <c r="B1084" s="41"/>
      <c r="D1084" s="187" t="s">
        <v>195</v>
      </c>
      <c r="F1084" s="188" t="s">
        <v>1439</v>
      </c>
      <c r="I1084" s="189"/>
      <c r="L1084" s="41"/>
      <c r="M1084" s="190"/>
      <c r="N1084" s="42"/>
      <c r="O1084" s="42"/>
      <c r="P1084" s="42"/>
      <c r="Q1084" s="42"/>
      <c r="R1084" s="42"/>
      <c r="S1084" s="42"/>
      <c r="T1084" s="70"/>
      <c r="AT1084" s="24" t="s">
        <v>195</v>
      </c>
      <c r="AU1084" s="24" t="s">
        <v>199</v>
      </c>
    </row>
    <row r="1085" spans="2:65" s="11" customFormat="1">
      <c r="B1085" s="191"/>
      <c r="D1085" s="208" t="s">
        <v>197</v>
      </c>
      <c r="E1085" s="217" t="s">
        <v>5</v>
      </c>
      <c r="F1085" s="218" t="s">
        <v>1504</v>
      </c>
      <c r="H1085" s="219">
        <v>5.7089999999999996</v>
      </c>
      <c r="I1085" s="195"/>
      <c r="L1085" s="191"/>
      <c r="M1085" s="196"/>
      <c r="N1085" s="197"/>
      <c r="O1085" s="197"/>
      <c r="P1085" s="197"/>
      <c r="Q1085" s="197"/>
      <c r="R1085" s="197"/>
      <c r="S1085" s="197"/>
      <c r="T1085" s="198"/>
      <c r="AT1085" s="192" t="s">
        <v>197</v>
      </c>
      <c r="AU1085" s="192" t="s">
        <v>199</v>
      </c>
      <c r="AV1085" s="11" t="s">
        <v>82</v>
      </c>
      <c r="AW1085" s="11" t="s">
        <v>35</v>
      </c>
      <c r="AX1085" s="11" t="s">
        <v>80</v>
      </c>
      <c r="AY1085" s="192" t="s">
        <v>185</v>
      </c>
    </row>
    <row r="1086" spans="2:65" s="1" customFormat="1" ht="31.5" customHeight="1">
      <c r="B1086" s="174"/>
      <c r="C1086" s="175" t="s">
        <v>1507</v>
      </c>
      <c r="D1086" s="175" t="s">
        <v>188</v>
      </c>
      <c r="E1086" s="176" t="s">
        <v>1442</v>
      </c>
      <c r="F1086" s="177" t="s">
        <v>1443</v>
      </c>
      <c r="G1086" s="178" t="s">
        <v>191</v>
      </c>
      <c r="H1086" s="179">
        <v>57.09</v>
      </c>
      <c r="I1086" s="180"/>
      <c r="J1086" s="181">
        <f>ROUND(I1086*H1086,2)</f>
        <v>0</v>
      </c>
      <c r="K1086" s="177" t="s">
        <v>192</v>
      </c>
      <c r="L1086" s="41"/>
      <c r="M1086" s="182" t="s">
        <v>5</v>
      </c>
      <c r="N1086" s="183" t="s">
        <v>43</v>
      </c>
      <c r="O1086" s="42"/>
      <c r="P1086" s="184">
        <f>O1086*H1086</f>
        <v>0</v>
      </c>
      <c r="Q1086" s="184">
        <v>0</v>
      </c>
      <c r="R1086" s="184">
        <f>Q1086*H1086</f>
        <v>0</v>
      </c>
      <c r="S1086" s="184">
        <v>0</v>
      </c>
      <c r="T1086" s="185">
        <f>S1086*H1086</f>
        <v>0</v>
      </c>
      <c r="AR1086" s="24" t="s">
        <v>193</v>
      </c>
      <c r="AT1086" s="24" t="s">
        <v>188</v>
      </c>
      <c r="AU1086" s="24" t="s">
        <v>199</v>
      </c>
      <c r="AY1086" s="24" t="s">
        <v>185</v>
      </c>
      <c r="BE1086" s="186">
        <f>IF(N1086="základní",J1086,0)</f>
        <v>0</v>
      </c>
      <c r="BF1086" s="186">
        <f>IF(N1086="snížená",J1086,0)</f>
        <v>0</v>
      </c>
      <c r="BG1086" s="186">
        <f>IF(N1086="zákl. přenesená",J1086,0)</f>
        <v>0</v>
      </c>
      <c r="BH1086" s="186">
        <f>IF(N1086="sníž. přenesená",J1086,0)</f>
        <v>0</v>
      </c>
      <c r="BI1086" s="186">
        <f>IF(N1086="nulová",J1086,0)</f>
        <v>0</v>
      </c>
      <c r="BJ1086" s="24" t="s">
        <v>80</v>
      </c>
      <c r="BK1086" s="186">
        <f>ROUND(I1086*H1086,2)</f>
        <v>0</v>
      </c>
      <c r="BL1086" s="24" t="s">
        <v>193</v>
      </c>
      <c r="BM1086" s="24" t="s">
        <v>1508</v>
      </c>
    </row>
    <row r="1087" spans="2:65" s="1" customFormat="1" ht="81">
      <c r="B1087" s="41"/>
      <c r="D1087" s="187" t="s">
        <v>195</v>
      </c>
      <c r="F1087" s="188" t="s">
        <v>1439</v>
      </c>
      <c r="I1087" s="189"/>
      <c r="L1087" s="41"/>
      <c r="M1087" s="190"/>
      <c r="N1087" s="42"/>
      <c r="O1087" s="42"/>
      <c r="P1087" s="42"/>
      <c r="Q1087" s="42"/>
      <c r="R1087" s="42"/>
      <c r="S1087" s="42"/>
      <c r="T1087" s="70"/>
      <c r="AT1087" s="24" t="s">
        <v>195</v>
      </c>
      <c r="AU1087" s="24" t="s">
        <v>199</v>
      </c>
    </row>
    <row r="1088" spans="2:65" s="11" customFormat="1">
      <c r="B1088" s="191"/>
      <c r="D1088" s="208" t="s">
        <v>197</v>
      </c>
      <c r="E1088" s="217" t="s">
        <v>5</v>
      </c>
      <c r="F1088" s="218" t="s">
        <v>1509</v>
      </c>
      <c r="H1088" s="219">
        <v>57.09</v>
      </c>
      <c r="I1088" s="195"/>
      <c r="L1088" s="191"/>
      <c r="M1088" s="196"/>
      <c r="N1088" s="197"/>
      <c r="O1088" s="197"/>
      <c r="P1088" s="197"/>
      <c r="Q1088" s="197"/>
      <c r="R1088" s="197"/>
      <c r="S1088" s="197"/>
      <c r="T1088" s="198"/>
      <c r="AT1088" s="192" t="s">
        <v>197</v>
      </c>
      <c r="AU1088" s="192" t="s">
        <v>199</v>
      </c>
      <c r="AV1088" s="11" t="s">
        <v>82</v>
      </c>
      <c r="AW1088" s="11" t="s">
        <v>35</v>
      </c>
      <c r="AX1088" s="11" t="s">
        <v>80</v>
      </c>
      <c r="AY1088" s="192" t="s">
        <v>185</v>
      </c>
    </row>
    <row r="1089" spans="2:65" s="1" customFormat="1" ht="22.5" customHeight="1">
      <c r="B1089" s="174"/>
      <c r="C1089" s="175" t="s">
        <v>1510</v>
      </c>
      <c r="D1089" s="175" t="s">
        <v>188</v>
      </c>
      <c r="E1089" s="176" t="s">
        <v>1452</v>
      </c>
      <c r="F1089" s="177" t="s">
        <v>1453</v>
      </c>
      <c r="G1089" s="178" t="s">
        <v>191</v>
      </c>
      <c r="H1089" s="179">
        <v>5.7089999999999996</v>
      </c>
      <c r="I1089" s="180"/>
      <c r="J1089" s="181">
        <f>ROUND(I1089*H1089,2)</f>
        <v>0</v>
      </c>
      <c r="K1089" s="177" t="s">
        <v>192</v>
      </c>
      <c r="L1089" s="41"/>
      <c r="M1089" s="182" t="s">
        <v>5</v>
      </c>
      <c r="N1089" s="183" t="s">
        <v>43</v>
      </c>
      <c r="O1089" s="42"/>
      <c r="P1089" s="184">
        <f>O1089*H1089</f>
        <v>0</v>
      </c>
      <c r="Q1089" s="184">
        <v>0</v>
      </c>
      <c r="R1089" s="184">
        <f>Q1089*H1089</f>
        <v>0</v>
      </c>
      <c r="S1089" s="184">
        <v>0</v>
      </c>
      <c r="T1089" s="185">
        <f>S1089*H1089</f>
        <v>0</v>
      </c>
      <c r="AR1089" s="24" t="s">
        <v>193</v>
      </c>
      <c r="AT1089" s="24" t="s">
        <v>188</v>
      </c>
      <c r="AU1089" s="24" t="s">
        <v>199</v>
      </c>
      <c r="AY1089" s="24" t="s">
        <v>185</v>
      </c>
      <c r="BE1089" s="186">
        <f>IF(N1089="základní",J1089,0)</f>
        <v>0</v>
      </c>
      <c r="BF1089" s="186">
        <f>IF(N1089="snížená",J1089,0)</f>
        <v>0</v>
      </c>
      <c r="BG1089" s="186">
        <f>IF(N1089="zákl. přenesená",J1089,0)</f>
        <v>0</v>
      </c>
      <c r="BH1089" s="186">
        <f>IF(N1089="sníž. přenesená",J1089,0)</f>
        <v>0</v>
      </c>
      <c r="BI1089" s="186">
        <f>IF(N1089="nulová",J1089,0)</f>
        <v>0</v>
      </c>
      <c r="BJ1089" s="24" t="s">
        <v>80</v>
      </c>
      <c r="BK1089" s="186">
        <f>ROUND(I1089*H1089,2)</f>
        <v>0</v>
      </c>
      <c r="BL1089" s="24" t="s">
        <v>193</v>
      </c>
      <c r="BM1089" s="24" t="s">
        <v>1511</v>
      </c>
    </row>
    <row r="1090" spans="2:65" s="1" customFormat="1" ht="67.5">
      <c r="B1090" s="41"/>
      <c r="D1090" s="187" t="s">
        <v>195</v>
      </c>
      <c r="F1090" s="188" t="s">
        <v>1450</v>
      </c>
      <c r="I1090" s="189"/>
      <c r="L1090" s="41"/>
      <c r="M1090" s="190"/>
      <c r="N1090" s="42"/>
      <c r="O1090" s="42"/>
      <c r="P1090" s="42"/>
      <c r="Q1090" s="42"/>
      <c r="R1090" s="42"/>
      <c r="S1090" s="42"/>
      <c r="T1090" s="70"/>
      <c r="AT1090" s="24" t="s">
        <v>195</v>
      </c>
      <c r="AU1090" s="24" t="s">
        <v>199</v>
      </c>
    </row>
    <row r="1091" spans="2:65" s="10" customFormat="1" ht="29.85" customHeight="1">
      <c r="B1091" s="160"/>
      <c r="D1091" s="171" t="s">
        <v>71</v>
      </c>
      <c r="E1091" s="172" t="s">
        <v>1512</v>
      </c>
      <c r="F1091" s="172" t="s">
        <v>1513</v>
      </c>
      <c r="I1091" s="163"/>
      <c r="J1091" s="173">
        <f>BK1091</f>
        <v>0</v>
      </c>
      <c r="L1091" s="160"/>
      <c r="M1091" s="165"/>
      <c r="N1091" s="166"/>
      <c r="O1091" s="166"/>
      <c r="P1091" s="167">
        <f>SUM(P1092:P1093)</f>
        <v>0</v>
      </c>
      <c r="Q1091" s="166"/>
      <c r="R1091" s="167">
        <f>SUM(R1092:R1093)</f>
        <v>0</v>
      </c>
      <c r="S1091" s="166"/>
      <c r="T1091" s="168">
        <f>SUM(T1092:T1093)</f>
        <v>0</v>
      </c>
      <c r="AR1091" s="161" t="s">
        <v>80</v>
      </c>
      <c r="AT1091" s="169" t="s">
        <v>71</v>
      </c>
      <c r="AU1091" s="169" t="s">
        <v>80</v>
      </c>
      <c r="AY1091" s="161" t="s">
        <v>185</v>
      </c>
      <c r="BK1091" s="170">
        <f>SUM(BK1092:BK1093)</f>
        <v>0</v>
      </c>
    </row>
    <row r="1092" spans="2:65" s="1" customFormat="1" ht="44.25" customHeight="1">
      <c r="B1092" s="174"/>
      <c r="C1092" s="175" t="s">
        <v>1514</v>
      </c>
      <c r="D1092" s="175" t="s">
        <v>188</v>
      </c>
      <c r="E1092" s="176" t="s">
        <v>1515</v>
      </c>
      <c r="F1092" s="177" t="s">
        <v>1516</v>
      </c>
      <c r="G1092" s="178" t="s">
        <v>191</v>
      </c>
      <c r="H1092" s="179">
        <v>949.61599999999999</v>
      </c>
      <c r="I1092" s="180"/>
      <c r="J1092" s="181">
        <f>ROUND(I1092*H1092,2)</f>
        <v>0</v>
      </c>
      <c r="K1092" s="177" t="s">
        <v>192</v>
      </c>
      <c r="L1092" s="41"/>
      <c r="M1092" s="182" t="s">
        <v>5</v>
      </c>
      <c r="N1092" s="183" t="s">
        <v>43</v>
      </c>
      <c r="O1092" s="42"/>
      <c r="P1092" s="184">
        <f>O1092*H1092</f>
        <v>0</v>
      </c>
      <c r="Q1092" s="184">
        <v>0</v>
      </c>
      <c r="R1092" s="184">
        <f>Q1092*H1092</f>
        <v>0</v>
      </c>
      <c r="S1092" s="184">
        <v>0</v>
      </c>
      <c r="T1092" s="185">
        <f>S1092*H1092</f>
        <v>0</v>
      </c>
      <c r="AR1092" s="24" t="s">
        <v>193</v>
      </c>
      <c r="AT1092" s="24" t="s">
        <v>188</v>
      </c>
      <c r="AU1092" s="24" t="s">
        <v>82</v>
      </c>
      <c r="AY1092" s="24" t="s">
        <v>185</v>
      </c>
      <c r="BE1092" s="186">
        <f>IF(N1092="základní",J1092,0)</f>
        <v>0</v>
      </c>
      <c r="BF1092" s="186">
        <f>IF(N1092="snížená",J1092,0)</f>
        <v>0</v>
      </c>
      <c r="BG1092" s="186">
        <f>IF(N1092="zákl. přenesená",J1092,0)</f>
        <v>0</v>
      </c>
      <c r="BH1092" s="186">
        <f>IF(N1092="sníž. přenesená",J1092,0)</f>
        <v>0</v>
      </c>
      <c r="BI1092" s="186">
        <f>IF(N1092="nulová",J1092,0)</f>
        <v>0</v>
      </c>
      <c r="BJ1092" s="24" t="s">
        <v>80</v>
      </c>
      <c r="BK1092" s="186">
        <f>ROUND(I1092*H1092,2)</f>
        <v>0</v>
      </c>
      <c r="BL1092" s="24" t="s">
        <v>193</v>
      </c>
      <c r="BM1092" s="24" t="s">
        <v>1517</v>
      </c>
    </row>
    <row r="1093" spans="2:65" s="1" customFormat="1" ht="81">
      <c r="B1093" s="41"/>
      <c r="D1093" s="187" t="s">
        <v>195</v>
      </c>
      <c r="F1093" s="188" t="s">
        <v>1518</v>
      </c>
      <c r="I1093" s="189"/>
      <c r="L1093" s="41"/>
      <c r="M1093" s="190"/>
      <c r="N1093" s="42"/>
      <c r="O1093" s="42"/>
      <c r="P1093" s="42"/>
      <c r="Q1093" s="42"/>
      <c r="R1093" s="42"/>
      <c r="S1093" s="42"/>
      <c r="T1093" s="70"/>
      <c r="AT1093" s="24" t="s">
        <v>195</v>
      </c>
      <c r="AU1093" s="24" t="s">
        <v>82</v>
      </c>
    </row>
    <row r="1094" spans="2:65" s="10" customFormat="1" ht="37.35" customHeight="1">
      <c r="B1094" s="160"/>
      <c r="D1094" s="161" t="s">
        <v>71</v>
      </c>
      <c r="E1094" s="162" t="s">
        <v>1519</v>
      </c>
      <c r="F1094" s="162" t="s">
        <v>1520</v>
      </c>
      <c r="I1094" s="163"/>
      <c r="J1094" s="164">
        <f>BK1094</f>
        <v>0</v>
      </c>
      <c r="L1094" s="160"/>
      <c r="M1094" s="165"/>
      <c r="N1094" s="166"/>
      <c r="O1094" s="166"/>
      <c r="P1094" s="167">
        <f>P1095+P1110+P1135+P1144+P1172+P1185+P1222+P1323+P1345+P1377+P1399+P1434</f>
        <v>0</v>
      </c>
      <c r="Q1094" s="166"/>
      <c r="R1094" s="167">
        <f>R1095+R1110+R1135+R1144+R1172+R1185+R1222+R1323+R1345+R1377+R1399+R1434</f>
        <v>96.170569700000016</v>
      </c>
      <c r="S1094" s="166"/>
      <c r="T1094" s="168">
        <f>T1095+T1110+T1135+T1144+T1172+T1185+T1222+T1323+T1345+T1377+T1399+T1434</f>
        <v>6.5514840000000003</v>
      </c>
      <c r="AR1094" s="161" t="s">
        <v>82</v>
      </c>
      <c r="AT1094" s="169" t="s">
        <v>71</v>
      </c>
      <c r="AU1094" s="169" t="s">
        <v>72</v>
      </c>
      <c r="AY1094" s="161" t="s">
        <v>185</v>
      </c>
      <c r="BK1094" s="170">
        <f>BK1095+BK1110+BK1135+BK1144+BK1172+BK1185+BK1222+BK1323+BK1345+BK1377+BK1399+BK1434</f>
        <v>0</v>
      </c>
    </row>
    <row r="1095" spans="2:65" s="10" customFormat="1" ht="19.899999999999999" customHeight="1">
      <c r="B1095" s="160"/>
      <c r="D1095" s="171" t="s">
        <v>71</v>
      </c>
      <c r="E1095" s="172" t="s">
        <v>1521</v>
      </c>
      <c r="F1095" s="172" t="s">
        <v>1522</v>
      </c>
      <c r="I1095" s="163"/>
      <c r="J1095" s="173">
        <f>BK1095</f>
        <v>0</v>
      </c>
      <c r="L1095" s="160"/>
      <c r="M1095" s="165"/>
      <c r="N1095" s="166"/>
      <c r="O1095" s="166"/>
      <c r="P1095" s="167">
        <f>SUM(P1096:P1109)</f>
        <v>0</v>
      </c>
      <c r="Q1095" s="166"/>
      <c r="R1095" s="167">
        <f>SUM(R1096:R1109)</f>
        <v>0.42192337000000002</v>
      </c>
      <c r="S1095" s="166"/>
      <c r="T1095" s="168">
        <f>SUM(T1096:T1109)</f>
        <v>0</v>
      </c>
      <c r="AR1095" s="161" t="s">
        <v>82</v>
      </c>
      <c r="AT1095" s="169" t="s">
        <v>71</v>
      </c>
      <c r="AU1095" s="169" t="s">
        <v>80</v>
      </c>
      <c r="AY1095" s="161" t="s">
        <v>185</v>
      </c>
      <c r="BK1095" s="170">
        <f>SUM(BK1096:BK1109)</f>
        <v>0</v>
      </c>
    </row>
    <row r="1096" spans="2:65" s="1" customFormat="1" ht="22.5" customHeight="1">
      <c r="B1096" s="174"/>
      <c r="C1096" s="175" t="s">
        <v>1523</v>
      </c>
      <c r="D1096" s="175" t="s">
        <v>188</v>
      </c>
      <c r="E1096" s="176" t="s">
        <v>1524</v>
      </c>
      <c r="F1096" s="177" t="s">
        <v>1525</v>
      </c>
      <c r="G1096" s="178" t="s">
        <v>232</v>
      </c>
      <c r="H1096" s="179">
        <v>72</v>
      </c>
      <c r="I1096" s="180"/>
      <c r="J1096" s="181">
        <f>ROUND(I1096*H1096,2)</f>
        <v>0</v>
      </c>
      <c r="K1096" s="177" t="s">
        <v>192</v>
      </c>
      <c r="L1096" s="41"/>
      <c r="M1096" s="182" t="s">
        <v>5</v>
      </c>
      <c r="N1096" s="183" t="s">
        <v>43</v>
      </c>
      <c r="O1096" s="42"/>
      <c r="P1096" s="184">
        <f>O1096*H1096</f>
        <v>0</v>
      </c>
      <c r="Q1096" s="184">
        <v>4.0000000000000002E-4</v>
      </c>
      <c r="R1096" s="184">
        <f>Q1096*H1096</f>
        <v>2.8800000000000003E-2</v>
      </c>
      <c r="S1096" s="184">
        <v>0</v>
      </c>
      <c r="T1096" s="185">
        <f>S1096*H1096</f>
        <v>0</v>
      </c>
      <c r="AR1096" s="24" t="s">
        <v>373</v>
      </c>
      <c r="AT1096" s="24" t="s">
        <v>188</v>
      </c>
      <c r="AU1096" s="24" t="s">
        <v>82</v>
      </c>
      <c r="AY1096" s="24" t="s">
        <v>185</v>
      </c>
      <c r="BE1096" s="186">
        <f>IF(N1096="základní",J1096,0)</f>
        <v>0</v>
      </c>
      <c r="BF1096" s="186">
        <f>IF(N1096="snížená",J1096,0)</f>
        <v>0</v>
      </c>
      <c r="BG1096" s="186">
        <f>IF(N1096="zákl. přenesená",J1096,0)</f>
        <v>0</v>
      </c>
      <c r="BH1096" s="186">
        <f>IF(N1096="sníž. přenesená",J1096,0)</f>
        <v>0</v>
      </c>
      <c r="BI1096" s="186">
        <f>IF(N1096="nulová",J1096,0)</f>
        <v>0</v>
      </c>
      <c r="BJ1096" s="24" t="s">
        <v>80</v>
      </c>
      <c r="BK1096" s="186">
        <f>ROUND(I1096*H1096,2)</f>
        <v>0</v>
      </c>
      <c r="BL1096" s="24" t="s">
        <v>373</v>
      </c>
      <c r="BM1096" s="24" t="s">
        <v>1526</v>
      </c>
    </row>
    <row r="1097" spans="2:65" s="1" customFormat="1" ht="40.5">
      <c r="B1097" s="41"/>
      <c r="D1097" s="187" t="s">
        <v>195</v>
      </c>
      <c r="F1097" s="188" t="s">
        <v>1527</v>
      </c>
      <c r="I1097" s="189"/>
      <c r="L1097" s="41"/>
      <c r="M1097" s="190"/>
      <c r="N1097" s="42"/>
      <c r="O1097" s="42"/>
      <c r="P1097" s="42"/>
      <c r="Q1097" s="42"/>
      <c r="R1097" s="42"/>
      <c r="S1097" s="42"/>
      <c r="T1097" s="70"/>
      <c r="AT1097" s="24" t="s">
        <v>195</v>
      </c>
      <c r="AU1097" s="24" t="s">
        <v>82</v>
      </c>
    </row>
    <row r="1098" spans="2:65" s="12" customFormat="1">
      <c r="B1098" s="199"/>
      <c r="D1098" s="187" t="s">
        <v>197</v>
      </c>
      <c r="E1098" s="200" t="s">
        <v>5</v>
      </c>
      <c r="F1098" s="201" t="s">
        <v>1528</v>
      </c>
      <c r="H1098" s="202" t="s">
        <v>5</v>
      </c>
      <c r="I1098" s="203"/>
      <c r="L1098" s="199"/>
      <c r="M1098" s="204"/>
      <c r="N1098" s="205"/>
      <c r="O1098" s="205"/>
      <c r="P1098" s="205"/>
      <c r="Q1098" s="205"/>
      <c r="R1098" s="205"/>
      <c r="S1098" s="205"/>
      <c r="T1098" s="206"/>
      <c r="AT1098" s="202" t="s">
        <v>197</v>
      </c>
      <c r="AU1098" s="202" t="s">
        <v>82</v>
      </c>
      <c r="AV1098" s="12" t="s">
        <v>80</v>
      </c>
      <c r="AW1098" s="12" t="s">
        <v>35</v>
      </c>
      <c r="AX1098" s="12" t="s">
        <v>72</v>
      </c>
      <c r="AY1098" s="202" t="s">
        <v>185</v>
      </c>
    </row>
    <row r="1099" spans="2:65" s="11" customFormat="1">
      <c r="B1099" s="191"/>
      <c r="D1099" s="208" t="s">
        <v>197</v>
      </c>
      <c r="E1099" s="217" t="s">
        <v>5</v>
      </c>
      <c r="F1099" s="218" t="s">
        <v>1529</v>
      </c>
      <c r="H1099" s="219">
        <v>72</v>
      </c>
      <c r="I1099" s="195"/>
      <c r="L1099" s="191"/>
      <c r="M1099" s="196"/>
      <c r="N1099" s="197"/>
      <c r="O1099" s="197"/>
      <c r="P1099" s="197"/>
      <c r="Q1099" s="197"/>
      <c r="R1099" s="197"/>
      <c r="S1099" s="197"/>
      <c r="T1099" s="198"/>
      <c r="AT1099" s="192" t="s">
        <v>197</v>
      </c>
      <c r="AU1099" s="192" t="s">
        <v>82</v>
      </c>
      <c r="AV1099" s="11" t="s">
        <v>82</v>
      </c>
      <c r="AW1099" s="11" t="s">
        <v>35</v>
      </c>
      <c r="AX1099" s="11" t="s">
        <v>80</v>
      </c>
      <c r="AY1099" s="192" t="s">
        <v>185</v>
      </c>
    </row>
    <row r="1100" spans="2:65" s="1" customFormat="1" ht="22.5" customHeight="1">
      <c r="B1100" s="174"/>
      <c r="C1100" s="221" t="s">
        <v>1530</v>
      </c>
      <c r="D1100" s="221" t="s">
        <v>258</v>
      </c>
      <c r="E1100" s="222" t="s">
        <v>1531</v>
      </c>
      <c r="F1100" s="223" t="s">
        <v>1532</v>
      </c>
      <c r="G1100" s="224" t="s">
        <v>232</v>
      </c>
      <c r="H1100" s="225">
        <v>82.8</v>
      </c>
      <c r="I1100" s="226"/>
      <c r="J1100" s="227">
        <f>ROUND(I1100*H1100,2)</f>
        <v>0</v>
      </c>
      <c r="K1100" s="223" t="s">
        <v>192</v>
      </c>
      <c r="L1100" s="228"/>
      <c r="M1100" s="229" t="s">
        <v>5</v>
      </c>
      <c r="N1100" s="230" t="s">
        <v>43</v>
      </c>
      <c r="O1100" s="42"/>
      <c r="P1100" s="184">
        <f>O1100*H1100</f>
        <v>0</v>
      </c>
      <c r="Q1100" s="184">
        <v>3.8800000000000002E-3</v>
      </c>
      <c r="R1100" s="184">
        <f>Q1100*H1100</f>
        <v>0.32126399999999999</v>
      </c>
      <c r="S1100" s="184">
        <v>0</v>
      </c>
      <c r="T1100" s="185">
        <f>S1100*H1100</f>
        <v>0</v>
      </c>
      <c r="AR1100" s="24" t="s">
        <v>932</v>
      </c>
      <c r="AT1100" s="24" t="s">
        <v>258</v>
      </c>
      <c r="AU1100" s="24" t="s">
        <v>82</v>
      </c>
      <c r="AY1100" s="24" t="s">
        <v>185</v>
      </c>
      <c r="BE1100" s="186">
        <f>IF(N1100="základní",J1100,0)</f>
        <v>0</v>
      </c>
      <c r="BF1100" s="186">
        <f>IF(N1100="snížená",J1100,0)</f>
        <v>0</v>
      </c>
      <c r="BG1100" s="186">
        <f>IF(N1100="zákl. přenesená",J1100,0)</f>
        <v>0</v>
      </c>
      <c r="BH1100" s="186">
        <f>IF(N1100="sníž. přenesená",J1100,0)</f>
        <v>0</v>
      </c>
      <c r="BI1100" s="186">
        <f>IF(N1100="nulová",J1100,0)</f>
        <v>0</v>
      </c>
      <c r="BJ1100" s="24" t="s">
        <v>80</v>
      </c>
      <c r="BK1100" s="186">
        <f>ROUND(I1100*H1100,2)</f>
        <v>0</v>
      </c>
      <c r="BL1100" s="24" t="s">
        <v>373</v>
      </c>
      <c r="BM1100" s="24" t="s">
        <v>1533</v>
      </c>
    </row>
    <row r="1101" spans="2:65" s="11" customFormat="1">
      <c r="B1101" s="191"/>
      <c r="D1101" s="208" t="s">
        <v>197</v>
      </c>
      <c r="E1101" s="217" t="s">
        <v>5</v>
      </c>
      <c r="F1101" s="218" t="s">
        <v>1534</v>
      </c>
      <c r="H1101" s="219">
        <v>82.8</v>
      </c>
      <c r="I1101" s="195"/>
      <c r="L1101" s="191"/>
      <c r="M1101" s="196"/>
      <c r="N1101" s="197"/>
      <c r="O1101" s="197"/>
      <c r="P1101" s="197"/>
      <c r="Q1101" s="197"/>
      <c r="R1101" s="197"/>
      <c r="S1101" s="197"/>
      <c r="T1101" s="198"/>
      <c r="AT1101" s="192" t="s">
        <v>197</v>
      </c>
      <c r="AU1101" s="192" t="s">
        <v>82</v>
      </c>
      <c r="AV1101" s="11" t="s">
        <v>82</v>
      </c>
      <c r="AW1101" s="11" t="s">
        <v>35</v>
      </c>
      <c r="AX1101" s="11" t="s">
        <v>80</v>
      </c>
      <c r="AY1101" s="192" t="s">
        <v>185</v>
      </c>
    </row>
    <row r="1102" spans="2:65" s="1" customFormat="1" ht="31.5" customHeight="1">
      <c r="B1102" s="174"/>
      <c r="C1102" s="175" t="s">
        <v>1535</v>
      </c>
      <c r="D1102" s="175" t="s">
        <v>188</v>
      </c>
      <c r="E1102" s="176" t="s">
        <v>1536</v>
      </c>
      <c r="F1102" s="177" t="s">
        <v>1537</v>
      </c>
      <c r="G1102" s="178" t="s">
        <v>232</v>
      </c>
      <c r="H1102" s="179">
        <v>539.89</v>
      </c>
      <c r="I1102" s="180"/>
      <c r="J1102" s="181">
        <f>ROUND(I1102*H1102,2)</f>
        <v>0</v>
      </c>
      <c r="K1102" s="177" t="s">
        <v>192</v>
      </c>
      <c r="L1102" s="41"/>
      <c r="M1102" s="182" t="s">
        <v>5</v>
      </c>
      <c r="N1102" s="183" t="s">
        <v>43</v>
      </c>
      <c r="O1102" s="42"/>
      <c r="P1102" s="184">
        <f>O1102*H1102</f>
        <v>0</v>
      </c>
      <c r="Q1102" s="184">
        <v>0</v>
      </c>
      <c r="R1102" s="184">
        <f>Q1102*H1102</f>
        <v>0</v>
      </c>
      <c r="S1102" s="184">
        <v>0</v>
      </c>
      <c r="T1102" s="185">
        <f>S1102*H1102</f>
        <v>0</v>
      </c>
      <c r="AR1102" s="24" t="s">
        <v>373</v>
      </c>
      <c r="AT1102" s="24" t="s">
        <v>188</v>
      </c>
      <c r="AU1102" s="24" t="s">
        <v>82</v>
      </c>
      <c r="AY1102" s="24" t="s">
        <v>185</v>
      </c>
      <c r="BE1102" s="186">
        <f>IF(N1102="základní",J1102,0)</f>
        <v>0</v>
      </c>
      <c r="BF1102" s="186">
        <f>IF(N1102="snížená",J1102,0)</f>
        <v>0</v>
      </c>
      <c r="BG1102" s="186">
        <f>IF(N1102="zákl. přenesená",J1102,0)</f>
        <v>0</v>
      </c>
      <c r="BH1102" s="186">
        <f>IF(N1102="sníž. přenesená",J1102,0)</f>
        <v>0</v>
      </c>
      <c r="BI1102" s="186">
        <f>IF(N1102="nulová",J1102,0)</f>
        <v>0</v>
      </c>
      <c r="BJ1102" s="24" t="s">
        <v>80</v>
      </c>
      <c r="BK1102" s="186">
        <f>ROUND(I1102*H1102,2)</f>
        <v>0</v>
      </c>
      <c r="BL1102" s="24" t="s">
        <v>373</v>
      </c>
      <c r="BM1102" s="24" t="s">
        <v>1538</v>
      </c>
    </row>
    <row r="1103" spans="2:65" s="12" customFormat="1">
      <c r="B1103" s="199"/>
      <c r="D1103" s="187" t="s">
        <v>197</v>
      </c>
      <c r="E1103" s="200" t="s">
        <v>5</v>
      </c>
      <c r="F1103" s="201" t="s">
        <v>1539</v>
      </c>
      <c r="H1103" s="202" t="s">
        <v>5</v>
      </c>
      <c r="I1103" s="203"/>
      <c r="L1103" s="199"/>
      <c r="M1103" s="204"/>
      <c r="N1103" s="205"/>
      <c r="O1103" s="205"/>
      <c r="P1103" s="205"/>
      <c r="Q1103" s="205"/>
      <c r="R1103" s="205"/>
      <c r="S1103" s="205"/>
      <c r="T1103" s="206"/>
      <c r="AT1103" s="202" t="s">
        <v>197</v>
      </c>
      <c r="AU1103" s="202" t="s">
        <v>82</v>
      </c>
      <c r="AV1103" s="12" t="s">
        <v>80</v>
      </c>
      <c r="AW1103" s="12" t="s">
        <v>35</v>
      </c>
      <c r="AX1103" s="12" t="s">
        <v>72</v>
      </c>
      <c r="AY1103" s="202" t="s">
        <v>185</v>
      </c>
    </row>
    <row r="1104" spans="2:65" s="11" customFormat="1">
      <c r="B1104" s="191"/>
      <c r="D1104" s="208" t="s">
        <v>197</v>
      </c>
      <c r="E1104" s="217" t="s">
        <v>5</v>
      </c>
      <c r="F1104" s="218" t="s">
        <v>1540</v>
      </c>
      <c r="H1104" s="219">
        <v>539.89</v>
      </c>
      <c r="I1104" s="195"/>
      <c r="L1104" s="191"/>
      <c r="M1104" s="196"/>
      <c r="N1104" s="197"/>
      <c r="O1104" s="197"/>
      <c r="P1104" s="197"/>
      <c r="Q1104" s="197"/>
      <c r="R1104" s="197"/>
      <c r="S1104" s="197"/>
      <c r="T1104" s="198"/>
      <c r="AT1104" s="192" t="s">
        <v>197</v>
      </c>
      <c r="AU1104" s="192" t="s">
        <v>82</v>
      </c>
      <c r="AV1104" s="11" t="s">
        <v>82</v>
      </c>
      <c r="AW1104" s="11" t="s">
        <v>35</v>
      </c>
      <c r="AX1104" s="11" t="s">
        <v>80</v>
      </c>
      <c r="AY1104" s="192" t="s">
        <v>185</v>
      </c>
    </row>
    <row r="1105" spans="2:65" s="1" customFormat="1" ht="22.5" customHeight="1">
      <c r="B1105" s="174"/>
      <c r="C1105" s="221" t="s">
        <v>1541</v>
      </c>
      <c r="D1105" s="221" t="s">
        <v>258</v>
      </c>
      <c r="E1105" s="222" t="s">
        <v>1542</v>
      </c>
      <c r="F1105" s="223" t="s">
        <v>1543</v>
      </c>
      <c r="G1105" s="224" t="s">
        <v>232</v>
      </c>
      <c r="H1105" s="225">
        <v>653.26700000000005</v>
      </c>
      <c r="I1105" s="226"/>
      <c r="J1105" s="227">
        <f>ROUND(I1105*H1105,2)</f>
        <v>0</v>
      </c>
      <c r="K1105" s="223" t="s">
        <v>192</v>
      </c>
      <c r="L1105" s="228"/>
      <c r="M1105" s="229" t="s">
        <v>5</v>
      </c>
      <c r="N1105" s="230" t="s">
        <v>43</v>
      </c>
      <c r="O1105" s="42"/>
      <c r="P1105" s="184">
        <f>O1105*H1105</f>
        <v>0</v>
      </c>
      <c r="Q1105" s="184">
        <v>1.1E-4</v>
      </c>
      <c r="R1105" s="184">
        <f>Q1105*H1105</f>
        <v>7.1859370000000006E-2</v>
      </c>
      <c r="S1105" s="184">
        <v>0</v>
      </c>
      <c r="T1105" s="185">
        <f>S1105*H1105</f>
        <v>0</v>
      </c>
      <c r="AR1105" s="24" t="s">
        <v>932</v>
      </c>
      <c r="AT1105" s="24" t="s">
        <v>258</v>
      </c>
      <c r="AU1105" s="24" t="s">
        <v>82</v>
      </c>
      <c r="AY1105" s="24" t="s">
        <v>185</v>
      </c>
      <c r="BE1105" s="186">
        <f>IF(N1105="základní",J1105,0)</f>
        <v>0</v>
      </c>
      <c r="BF1105" s="186">
        <f>IF(N1105="snížená",J1105,0)</f>
        <v>0</v>
      </c>
      <c r="BG1105" s="186">
        <f>IF(N1105="zákl. přenesená",J1105,0)</f>
        <v>0</v>
      </c>
      <c r="BH1105" s="186">
        <f>IF(N1105="sníž. přenesená",J1105,0)</f>
        <v>0</v>
      </c>
      <c r="BI1105" s="186">
        <f>IF(N1105="nulová",J1105,0)</f>
        <v>0</v>
      </c>
      <c r="BJ1105" s="24" t="s">
        <v>80</v>
      </c>
      <c r="BK1105" s="186">
        <f>ROUND(I1105*H1105,2)</f>
        <v>0</v>
      </c>
      <c r="BL1105" s="24" t="s">
        <v>373</v>
      </c>
      <c r="BM1105" s="24" t="s">
        <v>1544</v>
      </c>
    </row>
    <row r="1106" spans="2:65" s="11" customFormat="1">
      <c r="B1106" s="191"/>
      <c r="D1106" s="187" t="s">
        <v>197</v>
      </c>
      <c r="E1106" s="192" t="s">
        <v>5</v>
      </c>
      <c r="F1106" s="193" t="s">
        <v>1545</v>
      </c>
      <c r="H1106" s="194">
        <v>593.87900000000002</v>
      </c>
      <c r="I1106" s="195"/>
      <c r="L1106" s="191"/>
      <c r="M1106" s="196"/>
      <c r="N1106" s="197"/>
      <c r="O1106" s="197"/>
      <c r="P1106" s="197"/>
      <c r="Q1106" s="197"/>
      <c r="R1106" s="197"/>
      <c r="S1106" s="197"/>
      <c r="T1106" s="198"/>
      <c r="AT1106" s="192" t="s">
        <v>197</v>
      </c>
      <c r="AU1106" s="192" t="s">
        <v>82</v>
      </c>
      <c r="AV1106" s="11" t="s">
        <v>82</v>
      </c>
      <c r="AW1106" s="11" t="s">
        <v>35</v>
      </c>
      <c r="AX1106" s="11" t="s">
        <v>80</v>
      </c>
      <c r="AY1106" s="192" t="s">
        <v>185</v>
      </c>
    </row>
    <row r="1107" spans="2:65" s="11" customFormat="1">
      <c r="B1107" s="191"/>
      <c r="D1107" s="208" t="s">
        <v>197</v>
      </c>
      <c r="F1107" s="218" t="s">
        <v>1546</v>
      </c>
      <c r="H1107" s="219">
        <v>653.26700000000005</v>
      </c>
      <c r="I1107" s="195"/>
      <c r="L1107" s="191"/>
      <c r="M1107" s="196"/>
      <c r="N1107" s="197"/>
      <c r="O1107" s="197"/>
      <c r="P1107" s="197"/>
      <c r="Q1107" s="197"/>
      <c r="R1107" s="197"/>
      <c r="S1107" s="197"/>
      <c r="T1107" s="198"/>
      <c r="AT1107" s="192" t="s">
        <v>197</v>
      </c>
      <c r="AU1107" s="192" t="s">
        <v>82</v>
      </c>
      <c r="AV1107" s="11" t="s">
        <v>82</v>
      </c>
      <c r="AW1107" s="11" t="s">
        <v>6</v>
      </c>
      <c r="AX1107" s="11" t="s">
        <v>80</v>
      </c>
      <c r="AY1107" s="192" t="s">
        <v>185</v>
      </c>
    </row>
    <row r="1108" spans="2:65" s="1" customFormat="1" ht="44.25" customHeight="1">
      <c r="B1108" s="174"/>
      <c r="C1108" s="175" t="s">
        <v>1547</v>
      </c>
      <c r="D1108" s="175" t="s">
        <v>188</v>
      </c>
      <c r="E1108" s="176" t="s">
        <v>1548</v>
      </c>
      <c r="F1108" s="177" t="s">
        <v>1549</v>
      </c>
      <c r="G1108" s="178" t="s">
        <v>191</v>
      </c>
      <c r="H1108" s="179">
        <v>0.42199999999999999</v>
      </c>
      <c r="I1108" s="180"/>
      <c r="J1108" s="181">
        <f>ROUND(I1108*H1108,2)</f>
        <v>0</v>
      </c>
      <c r="K1108" s="177" t="s">
        <v>192</v>
      </c>
      <c r="L1108" s="41"/>
      <c r="M1108" s="182" t="s">
        <v>5</v>
      </c>
      <c r="N1108" s="183" t="s">
        <v>43</v>
      </c>
      <c r="O1108" s="42"/>
      <c r="P1108" s="184">
        <f>O1108*H1108</f>
        <v>0</v>
      </c>
      <c r="Q1108" s="184">
        <v>0</v>
      </c>
      <c r="R1108" s="184">
        <f>Q1108*H1108</f>
        <v>0</v>
      </c>
      <c r="S1108" s="184">
        <v>0</v>
      </c>
      <c r="T1108" s="185">
        <f>S1108*H1108</f>
        <v>0</v>
      </c>
      <c r="AR1108" s="24" t="s">
        <v>373</v>
      </c>
      <c r="AT1108" s="24" t="s">
        <v>188</v>
      </c>
      <c r="AU1108" s="24" t="s">
        <v>82</v>
      </c>
      <c r="AY1108" s="24" t="s">
        <v>185</v>
      </c>
      <c r="BE1108" s="186">
        <f>IF(N1108="základní",J1108,0)</f>
        <v>0</v>
      </c>
      <c r="BF1108" s="186">
        <f>IF(N1108="snížená",J1108,0)</f>
        <v>0</v>
      </c>
      <c r="BG1108" s="186">
        <f>IF(N1108="zákl. přenesená",J1108,0)</f>
        <v>0</v>
      </c>
      <c r="BH1108" s="186">
        <f>IF(N1108="sníž. přenesená",J1108,0)</f>
        <v>0</v>
      </c>
      <c r="BI1108" s="186">
        <f>IF(N1108="nulová",J1108,0)</f>
        <v>0</v>
      </c>
      <c r="BJ1108" s="24" t="s">
        <v>80</v>
      </c>
      <c r="BK1108" s="186">
        <f>ROUND(I1108*H1108,2)</f>
        <v>0</v>
      </c>
      <c r="BL1108" s="24" t="s">
        <v>373</v>
      </c>
      <c r="BM1108" s="24" t="s">
        <v>1550</v>
      </c>
    </row>
    <row r="1109" spans="2:65" s="1" customFormat="1" ht="121.5">
      <c r="B1109" s="41"/>
      <c r="D1109" s="187" t="s">
        <v>195</v>
      </c>
      <c r="F1109" s="188" t="s">
        <v>1551</v>
      </c>
      <c r="I1109" s="189"/>
      <c r="L1109" s="41"/>
      <c r="M1109" s="190"/>
      <c r="N1109" s="42"/>
      <c r="O1109" s="42"/>
      <c r="P1109" s="42"/>
      <c r="Q1109" s="42"/>
      <c r="R1109" s="42"/>
      <c r="S1109" s="42"/>
      <c r="T1109" s="70"/>
      <c r="AT1109" s="24" t="s">
        <v>195</v>
      </c>
      <c r="AU1109" s="24" t="s">
        <v>82</v>
      </c>
    </row>
    <row r="1110" spans="2:65" s="10" customFormat="1" ht="29.85" customHeight="1">
      <c r="B1110" s="160"/>
      <c r="D1110" s="171" t="s">
        <v>71</v>
      </c>
      <c r="E1110" s="172" t="s">
        <v>1552</v>
      </c>
      <c r="F1110" s="172" t="s">
        <v>1553</v>
      </c>
      <c r="I1110" s="163"/>
      <c r="J1110" s="173">
        <f>BK1110</f>
        <v>0</v>
      </c>
      <c r="L1110" s="160"/>
      <c r="M1110" s="165"/>
      <c r="N1110" s="166"/>
      <c r="O1110" s="166"/>
      <c r="P1110" s="167">
        <f>SUM(P1111:P1134)</f>
        <v>0</v>
      </c>
      <c r="Q1110" s="166"/>
      <c r="R1110" s="167">
        <f>SUM(R1111:R1134)</f>
        <v>12.833344449999998</v>
      </c>
      <c r="S1110" s="166"/>
      <c r="T1110" s="168">
        <f>SUM(T1111:T1134)</f>
        <v>0</v>
      </c>
      <c r="AR1110" s="161" t="s">
        <v>82</v>
      </c>
      <c r="AT1110" s="169" t="s">
        <v>71</v>
      </c>
      <c r="AU1110" s="169" t="s">
        <v>80</v>
      </c>
      <c r="AY1110" s="161" t="s">
        <v>185</v>
      </c>
      <c r="BK1110" s="170">
        <f>SUM(BK1111:BK1134)</f>
        <v>0</v>
      </c>
    </row>
    <row r="1111" spans="2:65" s="1" customFormat="1" ht="31.5" customHeight="1">
      <c r="B1111" s="174"/>
      <c r="C1111" s="175" t="s">
        <v>1554</v>
      </c>
      <c r="D1111" s="175" t="s">
        <v>188</v>
      </c>
      <c r="E1111" s="176" t="s">
        <v>1555</v>
      </c>
      <c r="F1111" s="177" t="s">
        <v>1556</v>
      </c>
      <c r="G1111" s="178" t="s">
        <v>232</v>
      </c>
      <c r="H1111" s="179">
        <v>1697.4</v>
      </c>
      <c r="I1111" s="180"/>
      <c r="J1111" s="181">
        <f>ROUND(I1111*H1111,2)</f>
        <v>0</v>
      </c>
      <c r="K1111" s="177" t="s">
        <v>192</v>
      </c>
      <c r="L1111" s="41"/>
      <c r="M1111" s="182" t="s">
        <v>5</v>
      </c>
      <c r="N1111" s="183" t="s">
        <v>43</v>
      </c>
      <c r="O1111" s="42"/>
      <c r="P1111" s="184">
        <f>O1111*H1111</f>
        <v>0</v>
      </c>
      <c r="Q1111" s="184">
        <v>3.0000000000000001E-3</v>
      </c>
      <c r="R1111" s="184">
        <f>Q1111*H1111</f>
        <v>5.0922000000000001</v>
      </c>
      <c r="S1111" s="184">
        <v>0</v>
      </c>
      <c r="T1111" s="185">
        <f>S1111*H1111</f>
        <v>0</v>
      </c>
      <c r="AR1111" s="24" t="s">
        <v>373</v>
      </c>
      <c r="AT1111" s="24" t="s">
        <v>188</v>
      </c>
      <c r="AU1111" s="24" t="s">
        <v>82</v>
      </c>
      <c r="AY1111" s="24" t="s">
        <v>185</v>
      </c>
      <c r="BE1111" s="186">
        <f>IF(N1111="základní",J1111,0)</f>
        <v>0</v>
      </c>
      <c r="BF1111" s="186">
        <f>IF(N1111="snížená",J1111,0)</f>
        <v>0</v>
      </c>
      <c r="BG1111" s="186">
        <f>IF(N1111="zákl. přenesená",J1111,0)</f>
        <v>0</v>
      </c>
      <c r="BH1111" s="186">
        <f>IF(N1111="sníž. přenesená",J1111,0)</f>
        <v>0</v>
      </c>
      <c r="BI1111" s="186">
        <f>IF(N1111="nulová",J1111,0)</f>
        <v>0</v>
      </c>
      <c r="BJ1111" s="24" t="s">
        <v>80</v>
      </c>
      <c r="BK1111" s="186">
        <f>ROUND(I1111*H1111,2)</f>
        <v>0</v>
      </c>
      <c r="BL1111" s="24" t="s">
        <v>373</v>
      </c>
      <c r="BM1111" s="24" t="s">
        <v>1557</v>
      </c>
    </row>
    <row r="1112" spans="2:65" s="1" customFormat="1" ht="81">
      <c r="B1112" s="41"/>
      <c r="D1112" s="208" t="s">
        <v>195</v>
      </c>
      <c r="F1112" s="220" t="s">
        <v>1558</v>
      </c>
      <c r="I1112" s="189"/>
      <c r="L1112" s="41"/>
      <c r="M1112" s="190"/>
      <c r="N1112" s="42"/>
      <c r="O1112" s="42"/>
      <c r="P1112" s="42"/>
      <c r="Q1112" s="42"/>
      <c r="R1112" s="42"/>
      <c r="S1112" s="42"/>
      <c r="T1112" s="70"/>
      <c r="AT1112" s="24" t="s">
        <v>195</v>
      </c>
      <c r="AU1112" s="24" t="s">
        <v>82</v>
      </c>
    </row>
    <row r="1113" spans="2:65" s="1" customFormat="1" ht="22.5" customHeight="1">
      <c r="B1113" s="174"/>
      <c r="C1113" s="221" t="s">
        <v>1559</v>
      </c>
      <c r="D1113" s="221" t="s">
        <v>258</v>
      </c>
      <c r="E1113" s="222" t="s">
        <v>1560</v>
      </c>
      <c r="F1113" s="223" t="s">
        <v>1561</v>
      </c>
      <c r="G1113" s="224" t="s">
        <v>232</v>
      </c>
      <c r="H1113" s="225">
        <v>1748.3219999999999</v>
      </c>
      <c r="I1113" s="226"/>
      <c r="J1113" s="227">
        <f>ROUND(I1113*H1113,2)</f>
        <v>0</v>
      </c>
      <c r="K1113" s="223" t="s">
        <v>192</v>
      </c>
      <c r="L1113" s="228"/>
      <c r="M1113" s="229" t="s">
        <v>5</v>
      </c>
      <c r="N1113" s="230" t="s">
        <v>43</v>
      </c>
      <c r="O1113" s="42"/>
      <c r="P1113" s="184">
        <f>O1113*H1113</f>
        <v>0</v>
      </c>
      <c r="Q1113" s="184">
        <v>1.15E-3</v>
      </c>
      <c r="R1113" s="184">
        <f>Q1113*H1113</f>
        <v>2.0105702999999999</v>
      </c>
      <c r="S1113" s="184">
        <v>0</v>
      </c>
      <c r="T1113" s="185">
        <f>S1113*H1113</f>
        <v>0</v>
      </c>
      <c r="AR1113" s="24" t="s">
        <v>932</v>
      </c>
      <c r="AT1113" s="24" t="s">
        <v>258</v>
      </c>
      <c r="AU1113" s="24" t="s">
        <v>82</v>
      </c>
      <c r="AY1113" s="24" t="s">
        <v>185</v>
      </c>
      <c r="BE1113" s="186">
        <f>IF(N1113="základní",J1113,0)</f>
        <v>0</v>
      </c>
      <c r="BF1113" s="186">
        <f>IF(N1113="snížená",J1113,0)</f>
        <v>0</v>
      </c>
      <c r="BG1113" s="186">
        <f>IF(N1113="zákl. přenesená",J1113,0)</f>
        <v>0</v>
      </c>
      <c r="BH1113" s="186">
        <f>IF(N1113="sníž. přenesená",J1113,0)</f>
        <v>0</v>
      </c>
      <c r="BI1113" s="186">
        <f>IF(N1113="nulová",J1113,0)</f>
        <v>0</v>
      </c>
      <c r="BJ1113" s="24" t="s">
        <v>80</v>
      </c>
      <c r="BK1113" s="186">
        <f>ROUND(I1113*H1113,2)</f>
        <v>0</v>
      </c>
      <c r="BL1113" s="24" t="s">
        <v>373</v>
      </c>
      <c r="BM1113" s="24" t="s">
        <v>1562</v>
      </c>
    </row>
    <row r="1114" spans="2:65" s="11" customFormat="1">
      <c r="B1114" s="191"/>
      <c r="D1114" s="208" t="s">
        <v>197</v>
      </c>
      <c r="E1114" s="217" t="s">
        <v>5</v>
      </c>
      <c r="F1114" s="218" t="s">
        <v>1563</v>
      </c>
      <c r="H1114" s="219">
        <v>1748.3219999999999</v>
      </c>
      <c r="I1114" s="195"/>
      <c r="L1114" s="191"/>
      <c r="M1114" s="196"/>
      <c r="N1114" s="197"/>
      <c r="O1114" s="197"/>
      <c r="P1114" s="197"/>
      <c r="Q1114" s="197"/>
      <c r="R1114" s="197"/>
      <c r="S1114" s="197"/>
      <c r="T1114" s="198"/>
      <c r="AT1114" s="192" t="s">
        <v>197</v>
      </c>
      <c r="AU1114" s="192" t="s">
        <v>82</v>
      </c>
      <c r="AV1114" s="11" t="s">
        <v>82</v>
      </c>
      <c r="AW1114" s="11" t="s">
        <v>35</v>
      </c>
      <c r="AX1114" s="11" t="s">
        <v>80</v>
      </c>
      <c r="AY1114" s="192" t="s">
        <v>185</v>
      </c>
    </row>
    <row r="1115" spans="2:65" s="1" customFormat="1" ht="31.5" customHeight="1">
      <c r="B1115" s="174"/>
      <c r="C1115" s="175" t="s">
        <v>1564</v>
      </c>
      <c r="D1115" s="175" t="s">
        <v>188</v>
      </c>
      <c r="E1115" s="176" t="s">
        <v>1565</v>
      </c>
      <c r="F1115" s="177" t="s">
        <v>1566</v>
      </c>
      <c r="G1115" s="178" t="s">
        <v>232</v>
      </c>
      <c r="H1115" s="179">
        <v>539.89</v>
      </c>
      <c r="I1115" s="180"/>
      <c r="J1115" s="181">
        <f>ROUND(I1115*H1115,2)</f>
        <v>0</v>
      </c>
      <c r="K1115" s="177" t="s">
        <v>192</v>
      </c>
      <c r="L1115" s="41"/>
      <c r="M1115" s="182" t="s">
        <v>5</v>
      </c>
      <c r="N1115" s="183" t="s">
        <v>43</v>
      </c>
      <c r="O1115" s="42"/>
      <c r="P1115" s="184">
        <f>O1115*H1115</f>
        <v>0</v>
      </c>
      <c r="Q1115" s="184">
        <v>0</v>
      </c>
      <c r="R1115" s="184">
        <f>Q1115*H1115</f>
        <v>0</v>
      </c>
      <c r="S1115" s="184">
        <v>0</v>
      </c>
      <c r="T1115" s="185">
        <f>S1115*H1115</f>
        <v>0</v>
      </c>
      <c r="AR1115" s="24" t="s">
        <v>373</v>
      </c>
      <c r="AT1115" s="24" t="s">
        <v>188</v>
      </c>
      <c r="AU1115" s="24" t="s">
        <v>82</v>
      </c>
      <c r="AY1115" s="24" t="s">
        <v>185</v>
      </c>
      <c r="BE1115" s="186">
        <f>IF(N1115="základní",J1115,0)</f>
        <v>0</v>
      </c>
      <c r="BF1115" s="186">
        <f>IF(N1115="snížená",J1115,0)</f>
        <v>0</v>
      </c>
      <c r="BG1115" s="186">
        <f>IF(N1115="zákl. přenesená",J1115,0)</f>
        <v>0</v>
      </c>
      <c r="BH1115" s="186">
        <f>IF(N1115="sníž. přenesená",J1115,0)</f>
        <v>0</v>
      </c>
      <c r="BI1115" s="186">
        <f>IF(N1115="nulová",J1115,0)</f>
        <v>0</v>
      </c>
      <c r="BJ1115" s="24" t="s">
        <v>80</v>
      </c>
      <c r="BK1115" s="186">
        <f>ROUND(I1115*H1115,2)</f>
        <v>0</v>
      </c>
      <c r="BL1115" s="24" t="s">
        <v>373</v>
      </c>
      <c r="BM1115" s="24" t="s">
        <v>1567</v>
      </c>
    </row>
    <row r="1116" spans="2:65" s="1" customFormat="1" ht="40.5">
      <c r="B1116" s="41"/>
      <c r="D1116" s="208" t="s">
        <v>195</v>
      </c>
      <c r="F1116" s="220" t="s">
        <v>1568</v>
      </c>
      <c r="I1116" s="189"/>
      <c r="L1116" s="41"/>
      <c r="M1116" s="190"/>
      <c r="N1116" s="42"/>
      <c r="O1116" s="42"/>
      <c r="P1116" s="42"/>
      <c r="Q1116" s="42"/>
      <c r="R1116" s="42"/>
      <c r="S1116" s="42"/>
      <c r="T1116" s="70"/>
      <c r="AT1116" s="24" t="s">
        <v>195</v>
      </c>
      <c r="AU1116" s="24" t="s">
        <v>82</v>
      </c>
    </row>
    <row r="1117" spans="2:65" s="1" customFormat="1" ht="22.5" customHeight="1">
      <c r="B1117" s="174"/>
      <c r="C1117" s="221" t="s">
        <v>1569</v>
      </c>
      <c r="D1117" s="221" t="s">
        <v>258</v>
      </c>
      <c r="E1117" s="222" t="s">
        <v>1570</v>
      </c>
      <c r="F1117" s="223" t="s">
        <v>1571</v>
      </c>
      <c r="G1117" s="224" t="s">
        <v>232</v>
      </c>
      <c r="H1117" s="225">
        <v>566.88499999999999</v>
      </c>
      <c r="I1117" s="226"/>
      <c r="J1117" s="227">
        <f>ROUND(I1117*H1117,2)</f>
        <v>0</v>
      </c>
      <c r="K1117" s="223" t="s">
        <v>192</v>
      </c>
      <c r="L1117" s="228"/>
      <c r="M1117" s="229" t="s">
        <v>5</v>
      </c>
      <c r="N1117" s="230" t="s">
        <v>43</v>
      </c>
      <c r="O1117" s="42"/>
      <c r="P1117" s="184">
        <f>O1117*H1117</f>
        <v>0</v>
      </c>
      <c r="Q1117" s="184">
        <v>2.0300000000000001E-3</v>
      </c>
      <c r="R1117" s="184">
        <f>Q1117*H1117</f>
        <v>1.15077655</v>
      </c>
      <c r="S1117" s="184">
        <v>0</v>
      </c>
      <c r="T1117" s="185">
        <f>S1117*H1117</f>
        <v>0</v>
      </c>
      <c r="AR1117" s="24" t="s">
        <v>932</v>
      </c>
      <c r="AT1117" s="24" t="s">
        <v>258</v>
      </c>
      <c r="AU1117" s="24" t="s">
        <v>82</v>
      </c>
      <c r="AY1117" s="24" t="s">
        <v>185</v>
      </c>
      <c r="BE1117" s="186">
        <f>IF(N1117="základní",J1117,0)</f>
        <v>0</v>
      </c>
      <c r="BF1117" s="186">
        <f>IF(N1117="snížená",J1117,0)</f>
        <v>0</v>
      </c>
      <c r="BG1117" s="186">
        <f>IF(N1117="zákl. přenesená",J1117,0)</f>
        <v>0</v>
      </c>
      <c r="BH1117" s="186">
        <f>IF(N1117="sníž. přenesená",J1117,0)</f>
        <v>0</v>
      </c>
      <c r="BI1117" s="186">
        <f>IF(N1117="nulová",J1117,0)</f>
        <v>0</v>
      </c>
      <c r="BJ1117" s="24" t="s">
        <v>80</v>
      </c>
      <c r="BK1117" s="186">
        <f>ROUND(I1117*H1117,2)</f>
        <v>0</v>
      </c>
      <c r="BL1117" s="24" t="s">
        <v>373</v>
      </c>
      <c r="BM1117" s="24" t="s">
        <v>1572</v>
      </c>
    </row>
    <row r="1118" spans="2:65" s="11" customFormat="1">
      <c r="B1118" s="191"/>
      <c r="D1118" s="208" t="s">
        <v>197</v>
      </c>
      <c r="E1118" s="217" t="s">
        <v>5</v>
      </c>
      <c r="F1118" s="218" t="s">
        <v>1573</v>
      </c>
      <c r="H1118" s="219">
        <v>566.88499999999999</v>
      </c>
      <c r="I1118" s="195"/>
      <c r="L1118" s="191"/>
      <c r="M1118" s="196"/>
      <c r="N1118" s="197"/>
      <c r="O1118" s="197"/>
      <c r="P1118" s="197"/>
      <c r="Q1118" s="197"/>
      <c r="R1118" s="197"/>
      <c r="S1118" s="197"/>
      <c r="T1118" s="198"/>
      <c r="AT1118" s="192" t="s">
        <v>197</v>
      </c>
      <c r="AU1118" s="192" t="s">
        <v>82</v>
      </c>
      <c r="AV1118" s="11" t="s">
        <v>82</v>
      </c>
      <c r="AW1118" s="11" t="s">
        <v>35</v>
      </c>
      <c r="AX1118" s="11" t="s">
        <v>80</v>
      </c>
      <c r="AY1118" s="192" t="s">
        <v>185</v>
      </c>
    </row>
    <row r="1119" spans="2:65" s="1" customFormat="1" ht="31.5" customHeight="1">
      <c r="B1119" s="174"/>
      <c r="C1119" s="175" t="s">
        <v>1574</v>
      </c>
      <c r="D1119" s="175" t="s">
        <v>188</v>
      </c>
      <c r="E1119" s="176" t="s">
        <v>1575</v>
      </c>
      <c r="F1119" s="177" t="s">
        <v>1576</v>
      </c>
      <c r="G1119" s="178" t="s">
        <v>232</v>
      </c>
      <c r="H1119" s="179">
        <v>408.4</v>
      </c>
      <c r="I1119" s="180"/>
      <c r="J1119" s="181">
        <f>ROUND(I1119*H1119,2)</f>
        <v>0</v>
      </c>
      <c r="K1119" s="177" t="s">
        <v>192</v>
      </c>
      <c r="L1119" s="41"/>
      <c r="M1119" s="182" t="s">
        <v>5</v>
      </c>
      <c r="N1119" s="183" t="s">
        <v>43</v>
      </c>
      <c r="O1119" s="42"/>
      <c r="P1119" s="184">
        <f>O1119*H1119</f>
        <v>0</v>
      </c>
      <c r="Q1119" s="184">
        <v>0</v>
      </c>
      <c r="R1119" s="184">
        <f>Q1119*H1119</f>
        <v>0</v>
      </c>
      <c r="S1119" s="184">
        <v>0</v>
      </c>
      <c r="T1119" s="185">
        <f>S1119*H1119</f>
        <v>0</v>
      </c>
      <c r="AR1119" s="24" t="s">
        <v>373</v>
      </c>
      <c r="AT1119" s="24" t="s">
        <v>188</v>
      </c>
      <c r="AU1119" s="24" t="s">
        <v>82</v>
      </c>
      <c r="AY1119" s="24" t="s">
        <v>185</v>
      </c>
      <c r="BE1119" s="186">
        <f>IF(N1119="základní",J1119,0)</f>
        <v>0</v>
      </c>
      <c r="BF1119" s="186">
        <f>IF(N1119="snížená",J1119,0)</f>
        <v>0</v>
      </c>
      <c r="BG1119" s="186">
        <f>IF(N1119="zákl. přenesená",J1119,0)</f>
        <v>0</v>
      </c>
      <c r="BH1119" s="186">
        <f>IF(N1119="sníž. přenesená",J1119,0)</f>
        <v>0</v>
      </c>
      <c r="BI1119" s="186">
        <f>IF(N1119="nulová",J1119,0)</f>
        <v>0</v>
      </c>
      <c r="BJ1119" s="24" t="s">
        <v>80</v>
      </c>
      <c r="BK1119" s="186">
        <f>ROUND(I1119*H1119,2)</f>
        <v>0</v>
      </c>
      <c r="BL1119" s="24" t="s">
        <v>373</v>
      </c>
      <c r="BM1119" s="24" t="s">
        <v>1577</v>
      </c>
    </row>
    <row r="1120" spans="2:65" s="1" customFormat="1" ht="81">
      <c r="B1120" s="41"/>
      <c r="D1120" s="187" t="s">
        <v>195</v>
      </c>
      <c r="F1120" s="188" t="s">
        <v>1578</v>
      </c>
      <c r="I1120" s="189"/>
      <c r="L1120" s="41"/>
      <c r="M1120" s="190"/>
      <c r="N1120" s="42"/>
      <c r="O1120" s="42"/>
      <c r="P1120" s="42"/>
      <c r="Q1120" s="42"/>
      <c r="R1120" s="42"/>
      <c r="S1120" s="42"/>
      <c r="T1120" s="70"/>
      <c r="AT1120" s="24" t="s">
        <v>195</v>
      </c>
      <c r="AU1120" s="24" t="s">
        <v>82</v>
      </c>
    </row>
    <row r="1121" spans="2:65" s="12" customFormat="1">
      <c r="B1121" s="199"/>
      <c r="D1121" s="187" t="s">
        <v>197</v>
      </c>
      <c r="E1121" s="200" t="s">
        <v>5</v>
      </c>
      <c r="F1121" s="201" t="s">
        <v>1579</v>
      </c>
      <c r="H1121" s="202" t="s">
        <v>5</v>
      </c>
      <c r="I1121" s="203"/>
      <c r="L1121" s="199"/>
      <c r="M1121" s="204"/>
      <c r="N1121" s="205"/>
      <c r="O1121" s="205"/>
      <c r="P1121" s="205"/>
      <c r="Q1121" s="205"/>
      <c r="R1121" s="205"/>
      <c r="S1121" s="205"/>
      <c r="T1121" s="206"/>
      <c r="AT1121" s="202" t="s">
        <v>197</v>
      </c>
      <c r="AU1121" s="202" t="s">
        <v>82</v>
      </c>
      <c r="AV1121" s="12" t="s">
        <v>80</v>
      </c>
      <c r="AW1121" s="12" t="s">
        <v>35</v>
      </c>
      <c r="AX1121" s="12" t="s">
        <v>72</v>
      </c>
      <c r="AY1121" s="202" t="s">
        <v>185</v>
      </c>
    </row>
    <row r="1122" spans="2:65" s="11" customFormat="1">
      <c r="B1122" s="191"/>
      <c r="D1122" s="187" t="s">
        <v>197</v>
      </c>
      <c r="E1122" s="192" t="s">
        <v>5</v>
      </c>
      <c r="F1122" s="193" t="s">
        <v>1580</v>
      </c>
      <c r="H1122" s="194">
        <v>115.7</v>
      </c>
      <c r="I1122" s="195"/>
      <c r="L1122" s="191"/>
      <c r="M1122" s="196"/>
      <c r="N1122" s="197"/>
      <c r="O1122" s="197"/>
      <c r="P1122" s="197"/>
      <c r="Q1122" s="197"/>
      <c r="R1122" s="197"/>
      <c r="S1122" s="197"/>
      <c r="T1122" s="198"/>
      <c r="AT1122" s="192" t="s">
        <v>197</v>
      </c>
      <c r="AU1122" s="192" t="s">
        <v>82</v>
      </c>
      <c r="AV1122" s="11" t="s">
        <v>82</v>
      </c>
      <c r="AW1122" s="11" t="s">
        <v>35</v>
      </c>
      <c r="AX1122" s="11" t="s">
        <v>72</v>
      </c>
      <c r="AY1122" s="192" t="s">
        <v>185</v>
      </c>
    </row>
    <row r="1123" spans="2:65" s="12" customFormat="1">
      <c r="B1123" s="199"/>
      <c r="D1123" s="187" t="s">
        <v>197</v>
      </c>
      <c r="E1123" s="200" t="s">
        <v>5</v>
      </c>
      <c r="F1123" s="201" t="s">
        <v>1581</v>
      </c>
      <c r="H1123" s="202" t="s">
        <v>5</v>
      </c>
      <c r="I1123" s="203"/>
      <c r="L1123" s="199"/>
      <c r="M1123" s="204"/>
      <c r="N1123" s="205"/>
      <c r="O1123" s="205"/>
      <c r="P1123" s="205"/>
      <c r="Q1123" s="205"/>
      <c r="R1123" s="205"/>
      <c r="S1123" s="205"/>
      <c r="T1123" s="206"/>
      <c r="AT1123" s="202" t="s">
        <v>197</v>
      </c>
      <c r="AU1123" s="202" t="s">
        <v>82</v>
      </c>
      <c r="AV1123" s="12" t="s">
        <v>80</v>
      </c>
      <c r="AW1123" s="12" t="s">
        <v>35</v>
      </c>
      <c r="AX1123" s="12" t="s">
        <v>72</v>
      </c>
      <c r="AY1123" s="202" t="s">
        <v>185</v>
      </c>
    </row>
    <row r="1124" spans="2:65" s="11" customFormat="1">
      <c r="B1124" s="191"/>
      <c r="D1124" s="187" t="s">
        <v>197</v>
      </c>
      <c r="E1124" s="192" t="s">
        <v>5</v>
      </c>
      <c r="F1124" s="193" t="s">
        <v>1582</v>
      </c>
      <c r="H1124" s="194">
        <v>292.7</v>
      </c>
      <c r="I1124" s="195"/>
      <c r="L1124" s="191"/>
      <c r="M1124" s="196"/>
      <c r="N1124" s="197"/>
      <c r="O1124" s="197"/>
      <c r="P1124" s="197"/>
      <c r="Q1124" s="197"/>
      <c r="R1124" s="197"/>
      <c r="S1124" s="197"/>
      <c r="T1124" s="198"/>
      <c r="AT1124" s="192" t="s">
        <v>197</v>
      </c>
      <c r="AU1124" s="192" t="s">
        <v>82</v>
      </c>
      <c r="AV1124" s="11" t="s">
        <v>82</v>
      </c>
      <c r="AW1124" s="11" t="s">
        <v>35</v>
      </c>
      <c r="AX1124" s="11" t="s">
        <v>72</v>
      </c>
      <c r="AY1124" s="192" t="s">
        <v>185</v>
      </c>
    </row>
    <row r="1125" spans="2:65" s="13" customFormat="1">
      <c r="B1125" s="207"/>
      <c r="D1125" s="208" t="s">
        <v>197</v>
      </c>
      <c r="E1125" s="209" t="s">
        <v>5</v>
      </c>
      <c r="F1125" s="210" t="s">
        <v>222</v>
      </c>
      <c r="H1125" s="211">
        <v>408.4</v>
      </c>
      <c r="I1125" s="212"/>
      <c r="L1125" s="207"/>
      <c r="M1125" s="213"/>
      <c r="N1125" s="214"/>
      <c r="O1125" s="214"/>
      <c r="P1125" s="214"/>
      <c r="Q1125" s="214"/>
      <c r="R1125" s="214"/>
      <c r="S1125" s="214"/>
      <c r="T1125" s="215"/>
      <c r="AT1125" s="216" t="s">
        <v>197</v>
      </c>
      <c r="AU1125" s="216" t="s">
        <v>82</v>
      </c>
      <c r="AV1125" s="13" t="s">
        <v>193</v>
      </c>
      <c r="AW1125" s="13" t="s">
        <v>35</v>
      </c>
      <c r="AX1125" s="13" t="s">
        <v>80</v>
      </c>
      <c r="AY1125" s="216" t="s">
        <v>185</v>
      </c>
    </row>
    <row r="1126" spans="2:65" s="1" customFormat="1" ht="31.5" customHeight="1">
      <c r="B1126" s="174"/>
      <c r="C1126" s="221" t="s">
        <v>1583</v>
      </c>
      <c r="D1126" s="221" t="s">
        <v>258</v>
      </c>
      <c r="E1126" s="222" t="s">
        <v>1584</v>
      </c>
      <c r="F1126" s="223" t="s">
        <v>1585</v>
      </c>
      <c r="G1126" s="224" t="s">
        <v>232</v>
      </c>
      <c r="H1126" s="225">
        <v>441.072</v>
      </c>
      <c r="I1126" s="226"/>
      <c r="J1126" s="227">
        <f>ROUND(I1126*H1126,2)</f>
        <v>0</v>
      </c>
      <c r="K1126" s="223" t="s">
        <v>192</v>
      </c>
      <c r="L1126" s="228"/>
      <c r="M1126" s="229" t="s">
        <v>5</v>
      </c>
      <c r="N1126" s="230" t="s">
        <v>43</v>
      </c>
      <c r="O1126" s="42"/>
      <c r="P1126" s="184">
        <f>O1126*H1126</f>
        <v>0</v>
      </c>
      <c r="Q1126" s="184">
        <v>6.3E-3</v>
      </c>
      <c r="R1126" s="184">
        <f>Q1126*H1126</f>
        <v>2.7787535999999999</v>
      </c>
      <c r="S1126" s="184">
        <v>0</v>
      </c>
      <c r="T1126" s="185">
        <f>S1126*H1126</f>
        <v>0</v>
      </c>
      <c r="AR1126" s="24" t="s">
        <v>932</v>
      </c>
      <c r="AT1126" s="24" t="s">
        <v>258</v>
      </c>
      <c r="AU1126" s="24" t="s">
        <v>82</v>
      </c>
      <c r="AY1126" s="24" t="s">
        <v>185</v>
      </c>
      <c r="BE1126" s="186">
        <f>IF(N1126="základní",J1126,0)</f>
        <v>0</v>
      </c>
      <c r="BF1126" s="186">
        <f>IF(N1126="snížená",J1126,0)</f>
        <v>0</v>
      </c>
      <c r="BG1126" s="186">
        <f>IF(N1126="zákl. přenesená",J1126,0)</f>
        <v>0</v>
      </c>
      <c r="BH1126" s="186">
        <f>IF(N1126="sníž. přenesená",J1126,0)</f>
        <v>0</v>
      </c>
      <c r="BI1126" s="186">
        <f>IF(N1126="nulová",J1126,0)</f>
        <v>0</v>
      </c>
      <c r="BJ1126" s="24" t="s">
        <v>80</v>
      </c>
      <c r="BK1126" s="186">
        <f>ROUND(I1126*H1126,2)</f>
        <v>0</v>
      </c>
      <c r="BL1126" s="24" t="s">
        <v>373</v>
      </c>
      <c r="BM1126" s="24" t="s">
        <v>1586</v>
      </c>
    </row>
    <row r="1127" spans="2:65" s="11" customFormat="1">
      <c r="B1127" s="191"/>
      <c r="D1127" s="208" t="s">
        <v>197</v>
      </c>
      <c r="E1127" s="217" t="s">
        <v>5</v>
      </c>
      <c r="F1127" s="218" t="s">
        <v>1587</v>
      </c>
      <c r="H1127" s="219">
        <v>441.072</v>
      </c>
      <c r="I1127" s="195"/>
      <c r="L1127" s="191"/>
      <c r="M1127" s="196"/>
      <c r="N1127" s="197"/>
      <c r="O1127" s="197"/>
      <c r="P1127" s="197"/>
      <c r="Q1127" s="197"/>
      <c r="R1127" s="197"/>
      <c r="S1127" s="197"/>
      <c r="T1127" s="198"/>
      <c r="AT1127" s="192" t="s">
        <v>197</v>
      </c>
      <c r="AU1127" s="192" t="s">
        <v>82</v>
      </c>
      <c r="AV1127" s="11" t="s">
        <v>82</v>
      </c>
      <c r="AW1127" s="11" t="s">
        <v>35</v>
      </c>
      <c r="AX1127" s="11" t="s">
        <v>80</v>
      </c>
      <c r="AY1127" s="192" t="s">
        <v>185</v>
      </c>
    </row>
    <row r="1128" spans="2:65" s="1" customFormat="1" ht="31.5" customHeight="1">
      <c r="B1128" s="174"/>
      <c r="C1128" s="175" t="s">
        <v>1588</v>
      </c>
      <c r="D1128" s="175" t="s">
        <v>188</v>
      </c>
      <c r="E1128" s="176" t="s">
        <v>1589</v>
      </c>
      <c r="F1128" s="177" t="s">
        <v>1590</v>
      </c>
      <c r="G1128" s="178" t="s">
        <v>232</v>
      </c>
      <c r="H1128" s="179">
        <v>408.4</v>
      </c>
      <c r="I1128" s="180"/>
      <c r="J1128" s="181">
        <f>ROUND(I1128*H1128,2)</f>
        <v>0</v>
      </c>
      <c r="K1128" s="177" t="s">
        <v>192</v>
      </c>
      <c r="L1128" s="41"/>
      <c r="M1128" s="182" t="s">
        <v>5</v>
      </c>
      <c r="N1128" s="183" t="s">
        <v>43</v>
      </c>
      <c r="O1128" s="42"/>
      <c r="P1128" s="184">
        <f>O1128*H1128</f>
        <v>0</v>
      </c>
      <c r="Q1128" s="184">
        <v>0</v>
      </c>
      <c r="R1128" s="184">
        <f>Q1128*H1128</f>
        <v>0</v>
      </c>
      <c r="S1128" s="184">
        <v>0</v>
      </c>
      <c r="T1128" s="185">
        <f>S1128*H1128</f>
        <v>0</v>
      </c>
      <c r="AR1128" s="24" t="s">
        <v>373</v>
      </c>
      <c r="AT1128" s="24" t="s">
        <v>188</v>
      </c>
      <c r="AU1128" s="24" t="s">
        <v>82</v>
      </c>
      <c r="AY1128" s="24" t="s">
        <v>185</v>
      </c>
      <c r="BE1128" s="186">
        <f>IF(N1128="základní",J1128,0)</f>
        <v>0</v>
      </c>
      <c r="BF1128" s="186">
        <f>IF(N1128="snížená",J1128,0)</f>
        <v>0</v>
      </c>
      <c r="BG1128" s="186">
        <f>IF(N1128="zákl. přenesená",J1128,0)</f>
        <v>0</v>
      </c>
      <c r="BH1128" s="186">
        <f>IF(N1128="sníž. přenesená",J1128,0)</f>
        <v>0</v>
      </c>
      <c r="BI1128" s="186">
        <f>IF(N1128="nulová",J1128,0)</f>
        <v>0</v>
      </c>
      <c r="BJ1128" s="24" t="s">
        <v>80</v>
      </c>
      <c r="BK1128" s="186">
        <f>ROUND(I1128*H1128,2)</f>
        <v>0</v>
      </c>
      <c r="BL1128" s="24" t="s">
        <v>373</v>
      </c>
      <c r="BM1128" s="24" t="s">
        <v>1591</v>
      </c>
    </row>
    <row r="1129" spans="2:65" s="1" customFormat="1" ht="81">
      <c r="B1129" s="41"/>
      <c r="D1129" s="208" t="s">
        <v>195</v>
      </c>
      <c r="F1129" s="220" t="s">
        <v>1578</v>
      </c>
      <c r="I1129" s="189"/>
      <c r="L1129" s="41"/>
      <c r="M1129" s="190"/>
      <c r="N1129" s="42"/>
      <c r="O1129" s="42"/>
      <c r="P1129" s="42"/>
      <c r="Q1129" s="42"/>
      <c r="R1129" s="42"/>
      <c r="S1129" s="42"/>
      <c r="T1129" s="70"/>
      <c r="AT1129" s="24" t="s">
        <v>195</v>
      </c>
      <c r="AU1129" s="24" t="s">
        <v>82</v>
      </c>
    </row>
    <row r="1130" spans="2:65" s="1" customFormat="1" ht="31.5" customHeight="1">
      <c r="B1130" s="174"/>
      <c r="C1130" s="221" t="s">
        <v>1592</v>
      </c>
      <c r="D1130" s="221" t="s">
        <v>258</v>
      </c>
      <c r="E1130" s="222" t="s">
        <v>1593</v>
      </c>
      <c r="F1130" s="223" t="s">
        <v>1594</v>
      </c>
      <c r="G1130" s="224" t="s">
        <v>232</v>
      </c>
      <c r="H1130" s="225">
        <v>428.82</v>
      </c>
      <c r="I1130" s="226"/>
      <c r="J1130" s="227">
        <f>ROUND(I1130*H1130,2)</f>
        <v>0</v>
      </c>
      <c r="K1130" s="223" t="s">
        <v>192</v>
      </c>
      <c r="L1130" s="228"/>
      <c r="M1130" s="229" t="s">
        <v>5</v>
      </c>
      <c r="N1130" s="230" t="s">
        <v>43</v>
      </c>
      <c r="O1130" s="42"/>
      <c r="P1130" s="184">
        <f>O1130*H1130</f>
        <v>0</v>
      </c>
      <c r="Q1130" s="184">
        <v>4.1999999999999997E-3</v>
      </c>
      <c r="R1130" s="184">
        <f>Q1130*H1130</f>
        <v>1.8010439999999999</v>
      </c>
      <c r="S1130" s="184">
        <v>0</v>
      </c>
      <c r="T1130" s="185">
        <f>S1130*H1130</f>
        <v>0</v>
      </c>
      <c r="AR1130" s="24" t="s">
        <v>932</v>
      </c>
      <c r="AT1130" s="24" t="s">
        <v>258</v>
      </c>
      <c r="AU1130" s="24" t="s">
        <v>82</v>
      </c>
      <c r="AY1130" s="24" t="s">
        <v>185</v>
      </c>
      <c r="BE1130" s="186">
        <f>IF(N1130="základní",J1130,0)</f>
        <v>0</v>
      </c>
      <c r="BF1130" s="186">
        <f>IF(N1130="snížená",J1130,0)</f>
        <v>0</v>
      </c>
      <c r="BG1130" s="186">
        <f>IF(N1130="zákl. přenesená",J1130,0)</f>
        <v>0</v>
      </c>
      <c r="BH1130" s="186">
        <f>IF(N1130="sníž. přenesená",J1130,0)</f>
        <v>0</v>
      </c>
      <c r="BI1130" s="186">
        <f>IF(N1130="nulová",J1130,0)</f>
        <v>0</v>
      </c>
      <c r="BJ1130" s="24" t="s">
        <v>80</v>
      </c>
      <c r="BK1130" s="186">
        <f>ROUND(I1130*H1130,2)</f>
        <v>0</v>
      </c>
      <c r="BL1130" s="24" t="s">
        <v>373</v>
      </c>
      <c r="BM1130" s="24" t="s">
        <v>1595</v>
      </c>
    </row>
    <row r="1131" spans="2:65" s="11" customFormat="1">
      <c r="B1131" s="191"/>
      <c r="D1131" s="208" t="s">
        <v>197</v>
      </c>
      <c r="E1131" s="217" t="s">
        <v>5</v>
      </c>
      <c r="F1131" s="218" t="s">
        <v>1596</v>
      </c>
      <c r="H1131" s="219">
        <v>428.82</v>
      </c>
      <c r="I1131" s="195"/>
      <c r="L1131" s="191"/>
      <c r="M1131" s="196"/>
      <c r="N1131" s="197"/>
      <c r="O1131" s="197"/>
      <c r="P1131" s="197"/>
      <c r="Q1131" s="197"/>
      <c r="R1131" s="197"/>
      <c r="S1131" s="197"/>
      <c r="T1131" s="198"/>
      <c r="AT1131" s="192" t="s">
        <v>197</v>
      </c>
      <c r="AU1131" s="192" t="s">
        <v>82</v>
      </c>
      <c r="AV1131" s="11" t="s">
        <v>82</v>
      </c>
      <c r="AW1131" s="11" t="s">
        <v>35</v>
      </c>
      <c r="AX1131" s="11" t="s">
        <v>80</v>
      </c>
      <c r="AY1131" s="192" t="s">
        <v>185</v>
      </c>
    </row>
    <row r="1132" spans="2:65" s="1" customFormat="1" ht="31.5" customHeight="1">
      <c r="B1132" s="174"/>
      <c r="C1132" s="175" t="s">
        <v>1597</v>
      </c>
      <c r="D1132" s="175" t="s">
        <v>188</v>
      </c>
      <c r="E1132" s="176" t="s">
        <v>1598</v>
      </c>
      <c r="F1132" s="177" t="s">
        <v>1599</v>
      </c>
      <c r="G1132" s="178" t="s">
        <v>415</v>
      </c>
      <c r="H1132" s="179">
        <v>61.57</v>
      </c>
      <c r="I1132" s="180"/>
      <c r="J1132" s="181">
        <f>ROUND(I1132*H1132,2)</f>
        <v>0</v>
      </c>
      <c r="K1132" s="177" t="s">
        <v>5</v>
      </c>
      <c r="L1132" s="41"/>
      <c r="M1132" s="182" t="s">
        <v>5</v>
      </c>
      <c r="N1132" s="183" t="s">
        <v>43</v>
      </c>
      <c r="O1132" s="42"/>
      <c r="P1132" s="184">
        <f>O1132*H1132</f>
        <v>0</v>
      </c>
      <c r="Q1132" s="184">
        <v>0</v>
      </c>
      <c r="R1132" s="184">
        <f>Q1132*H1132</f>
        <v>0</v>
      </c>
      <c r="S1132" s="184">
        <v>0</v>
      </c>
      <c r="T1132" s="185">
        <f>S1132*H1132</f>
        <v>0</v>
      </c>
      <c r="AR1132" s="24" t="s">
        <v>373</v>
      </c>
      <c r="AT1132" s="24" t="s">
        <v>188</v>
      </c>
      <c r="AU1132" s="24" t="s">
        <v>82</v>
      </c>
      <c r="AY1132" s="24" t="s">
        <v>185</v>
      </c>
      <c r="BE1132" s="186">
        <f>IF(N1132="základní",J1132,0)</f>
        <v>0</v>
      </c>
      <c r="BF1132" s="186">
        <f>IF(N1132="snížená",J1132,0)</f>
        <v>0</v>
      </c>
      <c r="BG1132" s="186">
        <f>IF(N1132="zákl. přenesená",J1132,0)</f>
        <v>0</v>
      </c>
      <c r="BH1132" s="186">
        <f>IF(N1132="sníž. přenesená",J1132,0)</f>
        <v>0</v>
      </c>
      <c r="BI1132" s="186">
        <f>IF(N1132="nulová",J1132,0)</f>
        <v>0</v>
      </c>
      <c r="BJ1132" s="24" t="s">
        <v>80</v>
      </c>
      <c r="BK1132" s="186">
        <f>ROUND(I1132*H1132,2)</f>
        <v>0</v>
      </c>
      <c r="BL1132" s="24" t="s">
        <v>373</v>
      </c>
      <c r="BM1132" s="24" t="s">
        <v>1600</v>
      </c>
    </row>
    <row r="1133" spans="2:65" s="1" customFormat="1" ht="31.5" customHeight="1">
      <c r="B1133" s="174"/>
      <c r="C1133" s="175" t="s">
        <v>1601</v>
      </c>
      <c r="D1133" s="175" t="s">
        <v>188</v>
      </c>
      <c r="E1133" s="176" t="s">
        <v>1602</v>
      </c>
      <c r="F1133" s="177" t="s">
        <v>1603</v>
      </c>
      <c r="G1133" s="178" t="s">
        <v>191</v>
      </c>
      <c r="H1133" s="179">
        <v>12.833</v>
      </c>
      <c r="I1133" s="180"/>
      <c r="J1133" s="181">
        <f>ROUND(I1133*H1133,2)</f>
        <v>0</v>
      </c>
      <c r="K1133" s="177" t="s">
        <v>192</v>
      </c>
      <c r="L1133" s="41"/>
      <c r="M1133" s="182" t="s">
        <v>5</v>
      </c>
      <c r="N1133" s="183" t="s">
        <v>43</v>
      </c>
      <c r="O1133" s="42"/>
      <c r="P1133" s="184">
        <f>O1133*H1133</f>
        <v>0</v>
      </c>
      <c r="Q1133" s="184">
        <v>0</v>
      </c>
      <c r="R1133" s="184">
        <f>Q1133*H1133</f>
        <v>0</v>
      </c>
      <c r="S1133" s="184">
        <v>0</v>
      </c>
      <c r="T1133" s="185">
        <f>S1133*H1133</f>
        <v>0</v>
      </c>
      <c r="AR1133" s="24" t="s">
        <v>373</v>
      </c>
      <c r="AT1133" s="24" t="s">
        <v>188</v>
      </c>
      <c r="AU1133" s="24" t="s">
        <v>82</v>
      </c>
      <c r="AY1133" s="24" t="s">
        <v>185</v>
      </c>
      <c r="BE1133" s="186">
        <f>IF(N1133="základní",J1133,0)</f>
        <v>0</v>
      </c>
      <c r="BF1133" s="186">
        <f>IF(N1133="snížená",J1133,0)</f>
        <v>0</v>
      </c>
      <c r="BG1133" s="186">
        <f>IF(N1133="zákl. přenesená",J1133,0)</f>
        <v>0</v>
      </c>
      <c r="BH1133" s="186">
        <f>IF(N1133="sníž. přenesená",J1133,0)</f>
        <v>0</v>
      </c>
      <c r="BI1133" s="186">
        <f>IF(N1133="nulová",J1133,0)</f>
        <v>0</v>
      </c>
      <c r="BJ1133" s="24" t="s">
        <v>80</v>
      </c>
      <c r="BK1133" s="186">
        <f>ROUND(I1133*H1133,2)</f>
        <v>0</v>
      </c>
      <c r="BL1133" s="24" t="s">
        <v>373</v>
      </c>
      <c r="BM1133" s="24" t="s">
        <v>1604</v>
      </c>
    </row>
    <row r="1134" spans="2:65" s="1" customFormat="1" ht="121.5">
      <c r="B1134" s="41"/>
      <c r="D1134" s="187" t="s">
        <v>195</v>
      </c>
      <c r="F1134" s="188" t="s">
        <v>1605</v>
      </c>
      <c r="I1134" s="189"/>
      <c r="L1134" s="41"/>
      <c r="M1134" s="190"/>
      <c r="N1134" s="42"/>
      <c r="O1134" s="42"/>
      <c r="P1134" s="42"/>
      <c r="Q1134" s="42"/>
      <c r="R1134" s="42"/>
      <c r="S1134" s="42"/>
      <c r="T1134" s="70"/>
      <c r="AT1134" s="24" t="s">
        <v>195</v>
      </c>
      <c r="AU1134" s="24" t="s">
        <v>82</v>
      </c>
    </row>
    <row r="1135" spans="2:65" s="10" customFormat="1" ht="29.85" customHeight="1">
      <c r="B1135" s="160"/>
      <c r="D1135" s="171" t="s">
        <v>71</v>
      </c>
      <c r="E1135" s="172" t="s">
        <v>1606</v>
      </c>
      <c r="F1135" s="172" t="s">
        <v>1607</v>
      </c>
      <c r="I1135" s="163"/>
      <c r="J1135" s="173">
        <f>BK1135</f>
        <v>0</v>
      </c>
      <c r="L1135" s="160"/>
      <c r="M1135" s="165"/>
      <c r="N1135" s="166"/>
      <c r="O1135" s="166"/>
      <c r="P1135" s="167">
        <f>SUM(P1136:P1143)</f>
        <v>0</v>
      </c>
      <c r="Q1135" s="166"/>
      <c r="R1135" s="167">
        <f>SUM(R1136:R1143)</f>
        <v>2.3760000000000003</v>
      </c>
      <c r="S1135" s="166"/>
      <c r="T1135" s="168">
        <f>SUM(T1136:T1143)</f>
        <v>0</v>
      </c>
      <c r="AR1135" s="161" t="s">
        <v>82</v>
      </c>
      <c r="AT1135" s="169" t="s">
        <v>71</v>
      </c>
      <c r="AU1135" s="169" t="s">
        <v>80</v>
      </c>
      <c r="AY1135" s="161" t="s">
        <v>185</v>
      </c>
      <c r="BK1135" s="170">
        <f>SUM(BK1136:BK1143)</f>
        <v>0</v>
      </c>
    </row>
    <row r="1136" spans="2:65" s="1" customFormat="1" ht="22.5" customHeight="1">
      <c r="B1136" s="174"/>
      <c r="C1136" s="175" t="s">
        <v>1608</v>
      </c>
      <c r="D1136" s="175" t="s">
        <v>188</v>
      </c>
      <c r="E1136" s="176" t="s">
        <v>1609</v>
      </c>
      <c r="F1136" s="177" t="s">
        <v>1610</v>
      </c>
      <c r="G1136" s="178" t="s">
        <v>203</v>
      </c>
      <c r="H1136" s="179">
        <v>15</v>
      </c>
      <c r="I1136" s="180"/>
      <c r="J1136" s="181">
        <f>ROUND(I1136*H1136,2)</f>
        <v>0</v>
      </c>
      <c r="K1136" s="177" t="s">
        <v>5</v>
      </c>
      <c r="L1136" s="41"/>
      <c r="M1136" s="182" t="s">
        <v>5</v>
      </c>
      <c r="N1136" s="183" t="s">
        <v>43</v>
      </c>
      <c r="O1136" s="42"/>
      <c r="P1136" s="184">
        <f>O1136*H1136</f>
        <v>0</v>
      </c>
      <c r="Q1136" s="184">
        <v>0</v>
      </c>
      <c r="R1136" s="184">
        <f>Q1136*H1136</f>
        <v>0</v>
      </c>
      <c r="S1136" s="184">
        <v>0</v>
      </c>
      <c r="T1136" s="185">
        <f>S1136*H1136</f>
        <v>0</v>
      </c>
      <c r="AR1136" s="24" t="s">
        <v>373</v>
      </c>
      <c r="AT1136" s="24" t="s">
        <v>188</v>
      </c>
      <c r="AU1136" s="24" t="s">
        <v>82</v>
      </c>
      <c r="AY1136" s="24" t="s">
        <v>185</v>
      </c>
      <c r="BE1136" s="186">
        <f>IF(N1136="základní",J1136,0)</f>
        <v>0</v>
      </c>
      <c r="BF1136" s="186">
        <f>IF(N1136="snížená",J1136,0)</f>
        <v>0</v>
      </c>
      <c r="BG1136" s="186">
        <f>IF(N1136="zákl. přenesená",J1136,0)</f>
        <v>0</v>
      </c>
      <c r="BH1136" s="186">
        <f>IF(N1136="sníž. přenesená",J1136,0)</f>
        <v>0</v>
      </c>
      <c r="BI1136" s="186">
        <f>IF(N1136="nulová",J1136,0)</f>
        <v>0</v>
      </c>
      <c r="BJ1136" s="24" t="s">
        <v>80</v>
      </c>
      <c r="BK1136" s="186">
        <f>ROUND(I1136*H1136,2)</f>
        <v>0</v>
      </c>
      <c r="BL1136" s="24" t="s">
        <v>373</v>
      </c>
      <c r="BM1136" s="24" t="s">
        <v>1611</v>
      </c>
    </row>
    <row r="1137" spans="2:65" s="1" customFormat="1" ht="44.25" customHeight="1">
      <c r="B1137" s="174"/>
      <c r="C1137" s="175" t="s">
        <v>1612</v>
      </c>
      <c r="D1137" s="175" t="s">
        <v>188</v>
      </c>
      <c r="E1137" s="176" t="s">
        <v>1613</v>
      </c>
      <c r="F1137" s="177" t="s">
        <v>1614</v>
      </c>
      <c r="G1137" s="178" t="s">
        <v>232</v>
      </c>
      <c r="H1137" s="179">
        <v>126</v>
      </c>
      <c r="I1137" s="180"/>
      <c r="J1137" s="181">
        <f>ROUND(I1137*H1137,2)</f>
        <v>0</v>
      </c>
      <c r="K1137" s="177" t="s">
        <v>5</v>
      </c>
      <c r="L1137" s="41"/>
      <c r="M1137" s="182" t="s">
        <v>5</v>
      </c>
      <c r="N1137" s="183" t="s">
        <v>43</v>
      </c>
      <c r="O1137" s="42"/>
      <c r="P1137" s="184">
        <f>O1137*H1137</f>
        <v>0</v>
      </c>
      <c r="Q1137" s="184">
        <v>0</v>
      </c>
      <c r="R1137" s="184">
        <f>Q1137*H1137</f>
        <v>0</v>
      </c>
      <c r="S1137" s="184">
        <v>0</v>
      </c>
      <c r="T1137" s="185">
        <f>S1137*H1137</f>
        <v>0</v>
      </c>
      <c r="AR1137" s="24" t="s">
        <v>373</v>
      </c>
      <c r="AT1137" s="24" t="s">
        <v>188</v>
      </c>
      <c r="AU1137" s="24" t="s">
        <v>82</v>
      </c>
      <c r="AY1137" s="24" t="s">
        <v>185</v>
      </c>
      <c r="BE1137" s="186">
        <f>IF(N1137="základní",J1137,0)</f>
        <v>0</v>
      </c>
      <c r="BF1137" s="186">
        <f>IF(N1137="snížená",J1137,0)</f>
        <v>0</v>
      </c>
      <c r="BG1137" s="186">
        <f>IF(N1137="zákl. přenesená",J1137,0)</f>
        <v>0</v>
      </c>
      <c r="BH1137" s="186">
        <f>IF(N1137="sníž. přenesená",J1137,0)</f>
        <v>0</v>
      </c>
      <c r="BI1137" s="186">
        <f>IF(N1137="nulová",J1137,0)</f>
        <v>0</v>
      </c>
      <c r="BJ1137" s="24" t="s">
        <v>80</v>
      </c>
      <c r="BK1137" s="186">
        <f>ROUND(I1137*H1137,2)</f>
        <v>0</v>
      </c>
      <c r="BL1137" s="24" t="s">
        <v>373</v>
      </c>
      <c r="BM1137" s="24" t="s">
        <v>1615</v>
      </c>
    </row>
    <row r="1138" spans="2:65" s="1" customFormat="1" ht="31.5" customHeight="1">
      <c r="B1138" s="174"/>
      <c r="C1138" s="175" t="s">
        <v>1616</v>
      </c>
      <c r="D1138" s="175" t="s">
        <v>188</v>
      </c>
      <c r="E1138" s="176" t="s">
        <v>1617</v>
      </c>
      <c r="F1138" s="177" t="s">
        <v>1618</v>
      </c>
      <c r="G1138" s="178" t="s">
        <v>232</v>
      </c>
      <c r="H1138" s="179">
        <v>460</v>
      </c>
      <c r="I1138" s="180"/>
      <c r="J1138" s="181">
        <f>ROUND(I1138*H1138,2)</f>
        <v>0</v>
      </c>
      <c r="K1138" s="177" t="s">
        <v>192</v>
      </c>
      <c r="L1138" s="41"/>
      <c r="M1138" s="182" t="s">
        <v>5</v>
      </c>
      <c r="N1138" s="183" t="s">
        <v>43</v>
      </c>
      <c r="O1138" s="42"/>
      <c r="P1138" s="184">
        <f>O1138*H1138</f>
        <v>0</v>
      </c>
      <c r="Q1138" s="184">
        <v>0</v>
      </c>
      <c r="R1138" s="184">
        <f>Q1138*H1138</f>
        <v>0</v>
      </c>
      <c r="S1138" s="184">
        <v>0</v>
      </c>
      <c r="T1138" s="185">
        <f>S1138*H1138</f>
        <v>0</v>
      </c>
      <c r="AR1138" s="24" t="s">
        <v>373</v>
      </c>
      <c r="AT1138" s="24" t="s">
        <v>188</v>
      </c>
      <c r="AU1138" s="24" t="s">
        <v>82</v>
      </c>
      <c r="AY1138" s="24" t="s">
        <v>185</v>
      </c>
      <c r="BE1138" s="186">
        <f>IF(N1138="základní",J1138,0)</f>
        <v>0</v>
      </c>
      <c r="BF1138" s="186">
        <f>IF(N1138="snížená",J1138,0)</f>
        <v>0</v>
      </c>
      <c r="BG1138" s="186">
        <f>IF(N1138="zákl. přenesená",J1138,0)</f>
        <v>0</v>
      </c>
      <c r="BH1138" s="186">
        <f>IF(N1138="sníž. přenesená",J1138,0)</f>
        <v>0</v>
      </c>
      <c r="BI1138" s="186">
        <f>IF(N1138="nulová",J1138,0)</f>
        <v>0</v>
      </c>
      <c r="BJ1138" s="24" t="s">
        <v>80</v>
      </c>
      <c r="BK1138" s="186">
        <f>ROUND(I1138*H1138,2)</f>
        <v>0</v>
      </c>
      <c r="BL1138" s="24" t="s">
        <v>373</v>
      </c>
      <c r="BM1138" s="24" t="s">
        <v>1619</v>
      </c>
    </row>
    <row r="1139" spans="2:65" s="1" customFormat="1" ht="54">
      <c r="B1139" s="41"/>
      <c r="D1139" s="208" t="s">
        <v>195</v>
      </c>
      <c r="F1139" s="220" t="s">
        <v>1620</v>
      </c>
      <c r="I1139" s="189"/>
      <c r="L1139" s="41"/>
      <c r="M1139" s="190"/>
      <c r="N1139" s="42"/>
      <c r="O1139" s="42"/>
      <c r="P1139" s="42"/>
      <c r="Q1139" s="42"/>
      <c r="R1139" s="42"/>
      <c r="S1139" s="42"/>
      <c r="T1139" s="70"/>
      <c r="AT1139" s="24" t="s">
        <v>195</v>
      </c>
      <c r="AU1139" s="24" t="s">
        <v>82</v>
      </c>
    </row>
    <row r="1140" spans="2:65" s="1" customFormat="1" ht="22.5" customHeight="1">
      <c r="B1140" s="174"/>
      <c r="C1140" s="175" t="s">
        <v>1621</v>
      </c>
      <c r="D1140" s="175" t="s">
        <v>188</v>
      </c>
      <c r="E1140" s="176" t="s">
        <v>1622</v>
      </c>
      <c r="F1140" s="177" t="s">
        <v>1623</v>
      </c>
      <c r="G1140" s="178" t="s">
        <v>376</v>
      </c>
      <c r="H1140" s="179">
        <v>360</v>
      </c>
      <c r="I1140" s="180"/>
      <c r="J1140" s="181">
        <f>ROUND(I1140*H1140,2)</f>
        <v>0</v>
      </c>
      <c r="K1140" s="177" t="s">
        <v>192</v>
      </c>
      <c r="L1140" s="41"/>
      <c r="M1140" s="182" t="s">
        <v>5</v>
      </c>
      <c r="N1140" s="183" t="s">
        <v>43</v>
      </c>
      <c r="O1140" s="42"/>
      <c r="P1140" s="184">
        <f>O1140*H1140</f>
        <v>0</v>
      </c>
      <c r="Q1140" s="184">
        <v>0</v>
      </c>
      <c r="R1140" s="184">
        <f>Q1140*H1140</f>
        <v>0</v>
      </c>
      <c r="S1140" s="184">
        <v>0</v>
      </c>
      <c r="T1140" s="185">
        <f>S1140*H1140</f>
        <v>0</v>
      </c>
      <c r="AR1140" s="24" t="s">
        <v>373</v>
      </c>
      <c r="AT1140" s="24" t="s">
        <v>188</v>
      </c>
      <c r="AU1140" s="24" t="s">
        <v>82</v>
      </c>
      <c r="AY1140" s="24" t="s">
        <v>185</v>
      </c>
      <c r="BE1140" s="186">
        <f>IF(N1140="základní",J1140,0)</f>
        <v>0</v>
      </c>
      <c r="BF1140" s="186">
        <f>IF(N1140="snížená",J1140,0)</f>
        <v>0</v>
      </c>
      <c r="BG1140" s="186">
        <f>IF(N1140="zákl. přenesená",J1140,0)</f>
        <v>0</v>
      </c>
      <c r="BH1140" s="186">
        <f>IF(N1140="sníž. přenesená",J1140,0)</f>
        <v>0</v>
      </c>
      <c r="BI1140" s="186">
        <f>IF(N1140="nulová",J1140,0)</f>
        <v>0</v>
      </c>
      <c r="BJ1140" s="24" t="s">
        <v>80</v>
      </c>
      <c r="BK1140" s="186">
        <f>ROUND(I1140*H1140,2)</f>
        <v>0</v>
      </c>
      <c r="BL1140" s="24" t="s">
        <v>373</v>
      </c>
      <c r="BM1140" s="24" t="s">
        <v>1624</v>
      </c>
    </row>
    <row r="1141" spans="2:65" s="1" customFormat="1" ht="54">
      <c r="B1141" s="41"/>
      <c r="D1141" s="208" t="s">
        <v>195</v>
      </c>
      <c r="F1141" s="220" t="s">
        <v>1620</v>
      </c>
      <c r="I1141" s="189"/>
      <c r="L1141" s="41"/>
      <c r="M1141" s="190"/>
      <c r="N1141" s="42"/>
      <c r="O1141" s="42"/>
      <c r="P1141" s="42"/>
      <c r="Q1141" s="42"/>
      <c r="R1141" s="42"/>
      <c r="S1141" s="42"/>
      <c r="T1141" s="70"/>
      <c r="AT1141" s="24" t="s">
        <v>195</v>
      </c>
      <c r="AU1141" s="24" t="s">
        <v>82</v>
      </c>
    </row>
    <row r="1142" spans="2:65" s="1" customFormat="1" ht="22.5" customHeight="1">
      <c r="B1142" s="174"/>
      <c r="C1142" s="221" t="s">
        <v>1625</v>
      </c>
      <c r="D1142" s="221" t="s">
        <v>258</v>
      </c>
      <c r="E1142" s="222" t="s">
        <v>1626</v>
      </c>
      <c r="F1142" s="223" t="s">
        <v>1627</v>
      </c>
      <c r="G1142" s="224" t="s">
        <v>203</v>
      </c>
      <c r="H1142" s="225">
        <v>4.32</v>
      </c>
      <c r="I1142" s="226"/>
      <c r="J1142" s="227">
        <f>ROUND(I1142*H1142,2)</f>
        <v>0</v>
      </c>
      <c r="K1142" s="223" t="s">
        <v>192</v>
      </c>
      <c r="L1142" s="228"/>
      <c r="M1142" s="229" t="s">
        <v>5</v>
      </c>
      <c r="N1142" s="230" t="s">
        <v>43</v>
      </c>
      <c r="O1142" s="42"/>
      <c r="P1142" s="184">
        <f>O1142*H1142</f>
        <v>0</v>
      </c>
      <c r="Q1142" s="184">
        <v>0.55000000000000004</v>
      </c>
      <c r="R1142" s="184">
        <f>Q1142*H1142</f>
        <v>2.3760000000000003</v>
      </c>
      <c r="S1142" s="184">
        <v>0</v>
      </c>
      <c r="T1142" s="185">
        <f>S1142*H1142</f>
        <v>0</v>
      </c>
      <c r="AR1142" s="24" t="s">
        <v>932</v>
      </c>
      <c r="AT1142" s="24" t="s">
        <v>258</v>
      </c>
      <c r="AU1142" s="24" t="s">
        <v>82</v>
      </c>
      <c r="AY1142" s="24" t="s">
        <v>185</v>
      </c>
      <c r="BE1142" s="186">
        <f>IF(N1142="základní",J1142,0)</f>
        <v>0</v>
      </c>
      <c r="BF1142" s="186">
        <f>IF(N1142="snížená",J1142,0)</f>
        <v>0</v>
      </c>
      <c r="BG1142" s="186">
        <f>IF(N1142="zákl. přenesená",J1142,0)</f>
        <v>0</v>
      </c>
      <c r="BH1142" s="186">
        <f>IF(N1142="sníž. přenesená",J1142,0)</f>
        <v>0</v>
      </c>
      <c r="BI1142" s="186">
        <f>IF(N1142="nulová",J1142,0)</f>
        <v>0</v>
      </c>
      <c r="BJ1142" s="24" t="s">
        <v>80</v>
      </c>
      <c r="BK1142" s="186">
        <f>ROUND(I1142*H1142,2)</f>
        <v>0</v>
      </c>
      <c r="BL1142" s="24" t="s">
        <v>373</v>
      </c>
      <c r="BM1142" s="24" t="s">
        <v>1628</v>
      </c>
    </row>
    <row r="1143" spans="2:65" s="11" customFormat="1">
      <c r="B1143" s="191"/>
      <c r="D1143" s="187" t="s">
        <v>197</v>
      </c>
      <c r="E1143" s="192" t="s">
        <v>5</v>
      </c>
      <c r="F1143" s="193" t="s">
        <v>1629</v>
      </c>
      <c r="H1143" s="194">
        <v>4.32</v>
      </c>
      <c r="I1143" s="195"/>
      <c r="L1143" s="191"/>
      <c r="M1143" s="196"/>
      <c r="N1143" s="197"/>
      <c r="O1143" s="197"/>
      <c r="P1143" s="197"/>
      <c r="Q1143" s="197"/>
      <c r="R1143" s="197"/>
      <c r="S1143" s="197"/>
      <c r="T1143" s="198"/>
      <c r="AT1143" s="192" t="s">
        <v>197</v>
      </c>
      <c r="AU1143" s="192" t="s">
        <v>82</v>
      </c>
      <c r="AV1143" s="11" t="s">
        <v>82</v>
      </c>
      <c r="AW1143" s="11" t="s">
        <v>35</v>
      </c>
      <c r="AX1143" s="11" t="s">
        <v>80</v>
      </c>
      <c r="AY1143" s="192" t="s">
        <v>185</v>
      </c>
    </row>
    <row r="1144" spans="2:65" s="10" customFormat="1" ht="29.85" customHeight="1">
      <c r="B1144" s="160"/>
      <c r="D1144" s="171" t="s">
        <v>71</v>
      </c>
      <c r="E1144" s="172" t="s">
        <v>1630</v>
      </c>
      <c r="F1144" s="172" t="s">
        <v>1631</v>
      </c>
      <c r="I1144" s="163"/>
      <c r="J1144" s="173">
        <f>BK1144</f>
        <v>0</v>
      </c>
      <c r="L1144" s="160"/>
      <c r="M1144" s="165"/>
      <c r="N1144" s="166"/>
      <c r="O1144" s="166"/>
      <c r="P1144" s="167">
        <f>SUM(P1145:P1171)</f>
        <v>0</v>
      </c>
      <c r="Q1144" s="166"/>
      <c r="R1144" s="167">
        <f>SUM(R1145:R1171)</f>
        <v>15.015073600000001</v>
      </c>
      <c r="S1144" s="166"/>
      <c r="T1144" s="168">
        <f>SUM(T1145:T1171)</f>
        <v>0.86738399999999993</v>
      </c>
      <c r="AR1144" s="161" t="s">
        <v>82</v>
      </c>
      <c r="AT1144" s="169" t="s">
        <v>71</v>
      </c>
      <c r="AU1144" s="169" t="s">
        <v>80</v>
      </c>
      <c r="AY1144" s="161" t="s">
        <v>185</v>
      </c>
      <c r="BK1144" s="170">
        <f>SUM(BK1145:BK1171)</f>
        <v>0</v>
      </c>
    </row>
    <row r="1145" spans="2:65" s="1" customFormat="1" ht="44.25" customHeight="1">
      <c r="B1145" s="174"/>
      <c r="C1145" s="175" t="s">
        <v>1632</v>
      </c>
      <c r="D1145" s="175" t="s">
        <v>188</v>
      </c>
      <c r="E1145" s="176" t="s">
        <v>1633</v>
      </c>
      <c r="F1145" s="177" t="s">
        <v>1634</v>
      </c>
      <c r="G1145" s="178" t="s">
        <v>232</v>
      </c>
      <c r="H1145" s="179">
        <v>29.6</v>
      </c>
      <c r="I1145" s="180"/>
      <c r="J1145" s="181">
        <f>ROUND(I1145*H1145,2)</f>
        <v>0</v>
      </c>
      <c r="K1145" s="177" t="s">
        <v>192</v>
      </c>
      <c r="L1145" s="41"/>
      <c r="M1145" s="182" t="s">
        <v>5</v>
      </c>
      <c r="N1145" s="183" t="s">
        <v>43</v>
      </c>
      <c r="O1145" s="42"/>
      <c r="P1145" s="184">
        <f>O1145*H1145</f>
        <v>0</v>
      </c>
      <c r="Q1145" s="184">
        <v>5.3460000000000001E-2</v>
      </c>
      <c r="R1145" s="184">
        <f>Q1145*H1145</f>
        <v>1.582416</v>
      </c>
      <c r="S1145" s="184">
        <v>0</v>
      </c>
      <c r="T1145" s="185">
        <f>S1145*H1145</f>
        <v>0</v>
      </c>
      <c r="AR1145" s="24" t="s">
        <v>373</v>
      </c>
      <c r="AT1145" s="24" t="s">
        <v>188</v>
      </c>
      <c r="AU1145" s="24" t="s">
        <v>82</v>
      </c>
      <c r="AY1145" s="24" t="s">
        <v>185</v>
      </c>
      <c r="BE1145" s="186">
        <f>IF(N1145="základní",J1145,0)</f>
        <v>0</v>
      </c>
      <c r="BF1145" s="186">
        <f>IF(N1145="snížená",J1145,0)</f>
        <v>0</v>
      </c>
      <c r="BG1145" s="186">
        <f>IF(N1145="zákl. přenesená",J1145,0)</f>
        <v>0</v>
      </c>
      <c r="BH1145" s="186">
        <f>IF(N1145="sníž. přenesená",J1145,0)</f>
        <v>0</v>
      </c>
      <c r="BI1145" s="186">
        <f>IF(N1145="nulová",J1145,0)</f>
        <v>0</v>
      </c>
      <c r="BJ1145" s="24" t="s">
        <v>80</v>
      </c>
      <c r="BK1145" s="186">
        <f>ROUND(I1145*H1145,2)</f>
        <v>0</v>
      </c>
      <c r="BL1145" s="24" t="s">
        <v>373</v>
      </c>
      <c r="BM1145" s="24" t="s">
        <v>1635</v>
      </c>
    </row>
    <row r="1146" spans="2:65" s="1" customFormat="1" ht="135">
      <c r="B1146" s="41"/>
      <c r="D1146" s="208" t="s">
        <v>195</v>
      </c>
      <c r="F1146" s="220" t="s">
        <v>1636</v>
      </c>
      <c r="I1146" s="189"/>
      <c r="L1146" s="41"/>
      <c r="M1146" s="190"/>
      <c r="N1146" s="42"/>
      <c r="O1146" s="42"/>
      <c r="P1146" s="42"/>
      <c r="Q1146" s="42"/>
      <c r="R1146" s="42"/>
      <c r="S1146" s="42"/>
      <c r="T1146" s="70"/>
      <c r="AT1146" s="24" t="s">
        <v>195</v>
      </c>
      <c r="AU1146" s="24" t="s">
        <v>82</v>
      </c>
    </row>
    <row r="1147" spans="2:65" s="1" customFormat="1" ht="44.25" customHeight="1">
      <c r="B1147" s="174"/>
      <c r="C1147" s="175" t="s">
        <v>1637</v>
      </c>
      <c r="D1147" s="175" t="s">
        <v>188</v>
      </c>
      <c r="E1147" s="176" t="s">
        <v>1638</v>
      </c>
      <c r="F1147" s="177" t="s">
        <v>1639</v>
      </c>
      <c r="G1147" s="178" t="s">
        <v>232</v>
      </c>
      <c r="H1147" s="179">
        <v>5</v>
      </c>
      <c r="I1147" s="180"/>
      <c r="J1147" s="181">
        <f>ROUND(I1147*H1147,2)</f>
        <v>0</v>
      </c>
      <c r="K1147" s="177" t="s">
        <v>192</v>
      </c>
      <c r="L1147" s="41"/>
      <c r="M1147" s="182" t="s">
        <v>5</v>
      </c>
      <c r="N1147" s="183" t="s">
        <v>43</v>
      </c>
      <c r="O1147" s="42"/>
      <c r="P1147" s="184">
        <f>O1147*H1147</f>
        <v>0</v>
      </c>
      <c r="Q1147" s="184">
        <v>1.4120000000000001E-2</v>
      </c>
      <c r="R1147" s="184">
        <f>Q1147*H1147</f>
        <v>7.0599999999999996E-2</v>
      </c>
      <c r="S1147" s="184">
        <v>0</v>
      </c>
      <c r="T1147" s="185">
        <f>S1147*H1147</f>
        <v>0</v>
      </c>
      <c r="AR1147" s="24" t="s">
        <v>373</v>
      </c>
      <c r="AT1147" s="24" t="s">
        <v>188</v>
      </c>
      <c r="AU1147" s="24" t="s">
        <v>82</v>
      </c>
      <c r="AY1147" s="24" t="s">
        <v>185</v>
      </c>
      <c r="BE1147" s="186">
        <f>IF(N1147="základní",J1147,0)</f>
        <v>0</v>
      </c>
      <c r="BF1147" s="186">
        <f>IF(N1147="snížená",J1147,0)</f>
        <v>0</v>
      </c>
      <c r="BG1147" s="186">
        <f>IF(N1147="zákl. přenesená",J1147,0)</f>
        <v>0</v>
      </c>
      <c r="BH1147" s="186">
        <f>IF(N1147="sníž. přenesená",J1147,0)</f>
        <v>0</v>
      </c>
      <c r="BI1147" s="186">
        <f>IF(N1147="nulová",J1147,0)</f>
        <v>0</v>
      </c>
      <c r="BJ1147" s="24" t="s">
        <v>80</v>
      </c>
      <c r="BK1147" s="186">
        <f>ROUND(I1147*H1147,2)</f>
        <v>0</v>
      </c>
      <c r="BL1147" s="24" t="s">
        <v>373</v>
      </c>
      <c r="BM1147" s="24" t="s">
        <v>1640</v>
      </c>
    </row>
    <row r="1148" spans="2:65" s="1" customFormat="1" ht="162">
      <c r="B1148" s="41"/>
      <c r="D1148" s="208" t="s">
        <v>195</v>
      </c>
      <c r="F1148" s="220" t="s">
        <v>1641</v>
      </c>
      <c r="I1148" s="189"/>
      <c r="L1148" s="41"/>
      <c r="M1148" s="190"/>
      <c r="N1148" s="42"/>
      <c r="O1148" s="42"/>
      <c r="P1148" s="42"/>
      <c r="Q1148" s="42"/>
      <c r="R1148" s="42"/>
      <c r="S1148" s="42"/>
      <c r="T1148" s="70"/>
      <c r="AT1148" s="24" t="s">
        <v>195</v>
      </c>
      <c r="AU1148" s="24" t="s">
        <v>82</v>
      </c>
    </row>
    <row r="1149" spans="2:65" s="1" customFormat="1" ht="44.25" customHeight="1">
      <c r="B1149" s="174"/>
      <c r="C1149" s="175" t="s">
        <v>1642</v>
      </c>
      <c r="D1149" s="175" t="s">
        <v>188</v>
      </c>
      <c r="E1149" s="176" t="s">
        <v>1643</v>
      </c>
      <c r="F1149" s="177" t="s">
        <v>1644</v>
      </c>
      <c r="G1149" s="178" t="s">
        <v>232</v>
      </c>
      <c r="H1149" s="179">
        <v>21.9</v>
      </c>
      <c r="I1149" s="180"/>
      <c r="J1149" s="181">
        <f>ROUND(I1149*H1149,2)</f>
        <v>0</v>
      </c>
      <c r="K1149" s="177" t="s">
        <v>192</v>
      </c>
      <c r="L1149" s="41"/>
      <c r="M1149" s="182" t="s">
        <v>5</v>
      </c>
      <c r="N1149" s="183" t="s">
        <v>43</v>
      </c>
      <c r="O1149" s="42"/>
      <c r="P1149" s="184">
        <f>O1149*H1149</f>
        <v>0</v>
      </c>
      <c r="Q1149" s="184">
        <v>1.6389999999999998E-2</v>
      </c>
      <c r="R1149" s="184">
        <f>Q1149*H1149</f>
        <v>0.35894099999999995</v>
      </c>
      <c r="S1149" s="184">
        <v>0</v>
      </c>
      <c r="T1149" s="185">
        <f>S1149*H1149</f>
        <v>0</v>
      </c>
      <c r="AR1149" s="24" t="s">
        <v>373</v>
      </c>
      <c r="AT1149" s="24" t="s">
        <v>188</v>
      </c>
      <c r="AU1149" s="24" t="s">
        <v>82</v>
      </c>
      <c r="AY1149" s="24" t="s">
        <v>185</v>
      </c>
      <c r="BE1149" s="186">
        <f>IF(N1149="základní",J1149,0)</f>
        <v>0</v>
      </c>
      <c r="BF1149" s="186">
        <f>IF(N1149="snížená",J1149,0)</f>
        <v>0</v>
      </c>
      <c r="BG1149" s="186">
        <f>IF(N1149="zákl. přenesená",J1149,0)</f>
        <v>0</v>
      </c>
      <c r="BH1149" s="186">
        <f>IF(N1149="sníž. přenesená",J1149,0)</f>
        <v>0</v>
      </c>
      <c r="BI1149" s="186">
        <f>IF(N1149="nulová",J1149,0)</f>
        <v>0</v>
      </c>
      <c r="BJ1149" s="24" t="s">
        <v>80</v>
      </c>
      <c r="BK1149" s="186">
        <f>ROUND(I1149*H1149,2)</f>
        <v>0</v>
      </c>
      <c r="BL1149" s="24" t="s">
        <v>373</v>
      </c>
      <c r="BM1149" s="24" t="s">
        <v>1645</v>
      </c>
    </row>
    <row r="1150" spans="2:65" s="1" customFormat="1" ht="162">
      <c r="B1150" s="41"/>
      <c r="D1150" s="208" t="s">
        <v>195</v>
      </c>
      <c r="F1150" s="220" t="s">
        <v>1641</v>
      </c>
      <c r="I1150" s="189"/>
      <c r="L1150" s="41"/>
      <c r="M1150" s="190"/>
      <c r="N1150" s="42"/>
      <c r="O1150" s="42"/>
      <c r="P1150" s="42"/>
      <c r="Q1150" s="42"/>
      <c r="R1150" s="42"/>
      <c r="S1150" s="42"/>
      <c r="T1150" s="70"/>
      <c r="AT1150" s="24" t="s">
        <v>195</v>
      </c>
      <c r="AU1150" s="24" t="s">
        <v>82</v>
      </c>
    </row>
    <row r="1151" spans="2:65" s="1" customFormat="1" ht="22.5" customHeight="1">
      <c r="B1151" s="174"/>
      <c r="C1151" s="175" t="s">
        <v>1646</v>
      </c>
      <c r="D1151" s="175" t="s">
        <v>188</v>
      </c>
      <c r="E1151" s="176" t="s">
        <v>1647</v>
      </c>
      <c r="F1151" s="177" t="s">
        <v>1648</v>
      </c>
      <c r="G1151" s="178" t="s">
        <v>232</v>
      </c>
      <c r="H1151" s="179">
        <v>526.02</v>
      </c>
      <c r="I1151" s="180"/>
      <c r="J1151" s="181">
        <f>ROUND(I1151*H1151,2)</f>
        <v>0</v>
      </c>
      <c r="K1151" s="177" t="s">
        <v>5</v>
      </c>
      <c r="L1151" s="41"/>
      <c r="M1151" s="182" t="s">
        <v>5</v>
      </c>
      <c r="N1151" s="183" t="s">
        <v>43</v>
      </c>
      <c r="O1151" s="42"/>
      <c r="P1151" s="184">
        <f>O1151*H1151</f>
        <v>0</v>
      </c>
      <c r="Q1151" s="184">
        <v>1.7000000000000001E-2</v>
      </c>
      <c r="R1151" s="184">
        <f>Q1151*H1151</f>
        <v>8.9423399999999997</v>
      </c>
      <c r="S1151" s="184">
        <v>0</v>
      </c>
      <c r="T1151" s="185">
        <f>S1151*H1151</f>
        <v>0</v>
      </c>
      <c r="AR1151" s="24" t="s">
        <v>373</v>
      </c>
      <c r="AT1151" s="24" t="s">
        <v>188</v>
      </c>
      <c r="AU1151" s="24" t="s">
        <v>82</v>
      </c>
      <c r="AY1151" s="24" t="s">
        <v>185</v>
      </c>
      <c r="BE1151" s="186">
        <f>IF(N1151="základní",J1151,0)</f>
        <v>0</v>
      </c>
      <c r="BF1151" s="186">
        <f>IF(N1151="snížená",J1151,0)</f>
        <v>0</v>
      </c>
      <c r="BG1151" s="186">
        <f>IF(N1151="zákl. přenesená",J1151,0)</f>
        <v>0</v>
      </c>
      <c r="BH1151" s="186">
        <f>IF(N1151="sníž. přenesená",J1151,0)</f>
        <v>0</v>
      </c>
      <c r="BI1151" s="186">
        <f>IF(N1151="nulová",J1151,0)</f>
        <v>0</v>
      </c>
      <c r="BJ1151" s="24" t="s">
        <v>80</v>
      </c>
      <c r="BK1151" s="186">
        <f>ROUND(I1151*H1151,2)</f>
        <v>0</v>
      </c>
      <c r="BL1151" s="24" t="s">
        <v>373</v>
      </c>
      <c r="BM1151" s="24" t="s">
        <v>1649</v>
      </c>
    </row>
    <row r="1152" spans="2:65" s="1" customFormat="1" ht="44.25" customHeight="1">
      <c r="B1152" s="174"/>
      <c r="C1152" s="175" t="s">
        <v>1650</v>
      </c>
      <c r="D1152" s="175" t="s">
        <v>188</v>
      </c>
      <c r="E1152" s="176" t="s">
        <v>1651</v>
      </c>
      <c r="F1152" s="177" t="s">
        <v>1652</v>
      </c>
      <c r="G1152" s="178" t="s">
        <v>232</v>
      </c>
      <c r="H1152" s="179">
        <v>283.95</v>
      </c>
      <c r="I1152" s="180"/>
      <c r="J1152" s="181">
        <f>ROUND(I1152*H1152,2)</f>
        <v>0</v>
      </c>
      <c r="K1152" s="177" t="s">
        <v>192</v>
      </c>
      <c r="L1152" s="41"/>
      <c r="M1152" s="182" t="s">
        <v>5</v>
      </c>
      <c r="N1152" s="183" t="s">
        <v>43</v>
      </c>
      <c r="O1152" s="42"/>
      <c r="P1152" s="184">
        <f>O1152*H1152</f>
        <v>0</v>
      </c>
      <c r="Q1152" s="184">
        <v>1.2540000000000001E-2</v>
      </c>
      <c r="R1152" s="184">
        <f>Q1152*H1152</f>
        <v>3.5607329999999999</v>
      </c>
      <c r="S1152" s="184">
        <v>0</v>
      </c>
      <c r="T1152" s="185">
        <f>S1152*H1152</f>
        <v>0</v>
      </c>
      <c r="AR1152" s="24" t="s">
        <v>373</v>
      </c>
      <c r="AT1152" s="24" t="s">
        <v>188</v>
      </c>
      <c r="AU1152" s="24" t="s">
        <v>82</v>
      </c>
      <c r="AY1152" s="24" t="s">
        <v>185</v>
      </c>
      <c r="BE1152" s="186">
        <f>IF(N1152="základní",J1152,0)</f>
        <v>0</v>
      </c>
      <c r="BF1152" s="186">
        <f>IF(N1152="snížená",J1152,0)</f>
        <v>0</v>
      </c>
      <c r="BG1152" s="186">
        <f>IF(N1152="zákl. přenesená",J1152,0)</f>
        <v>0</v>
      </c>
      <c r="BH1152" s="186">
        <f>IF(N1152="sníž. přenesená",J1152,0)</f>
        <v>0</v>
      </c>
      <c r="BI1152" s="186">
        <f>IF(N1152="nulová",J1152,0)</f>
        <v>0</v>
      </c>
      <c r="BJ1152" s="24" t="s">
        <v>80</v>
      </c>
      <c r="BK1152" s="186">
        <f>ROUND(I1152*H1152,2)</f>
        <v>0</v>
      </c>
      <c r="BL1152" s="24" t="s">
        <v>373</v>
      </c>
      <c r="BM1152" s="24" t="s">
        <v>1653</v>
      </c>
    </row>
    <row r="1153" spans="2:65" s="1" customFormat="1" ht="135">
      <c r="B1153" s="41"/>
      <c r="D1153" s="187" t="s">
        <v>195</v>
      </c>
      <c r="F1153" s="188" t="s">
        <v>1654</v>
      </c>
      <c r="I1153" s="189"/>
      <c r="L1153" s="41"/>
      <c r="M1153" s="190"/>
      <c r="N1153" s="42"/>
      <c r="O1153" s="42"/>
      <c r="P1153" s="42"/>
      <c r="Q1153" s="42"/>
      <c r="R1153" s="42"/>
      <c r="S1153" s="42"/>
      <c r="T1153" s="70"/>
      <c r="AT1153" s="24" t="s">
        <v>195</v>
      </c>
      <c r="AU1153" s="24" t="s">
        <v>82</v>
      </c>
    </row>
    <row r="1154" spans="2:65" s="11" customFormat="1">
      <c r="B1154" s="191"/>
      <c r="D1154" s="187" t="s">
        <v>197</v>
      </c>
      <c r="E1154" s="192" t="s">
        <v>5</v>
      </c>
      <c r="F1154" s="193" t="s">
        <v>1655</v>
      </c>
      <c r="H1154" s="194">
        <v>233.56</v>
      </c>
      <c r="I1154" s="195"/>
      <c r="L1154" s="191"/>
      <c r="M1154" s="196"/>
      <c r="N1154" s="197"/>
      <c r="O1154" s="197"/>
      <c r="P1154" s="197"/>
      <c r="Q1154" s="197"/>
      <c r="R1154" s="197"/>
      <c r="S1154" s="197"/>
      <c r="T1154" s="198"/>
      <c r="AT1154" s="192" t="s">
        <v>197</v>
      </c>
      <c r="AU1154" s="192" t="s">
        <v>82</v>
      </c>
      <c r="AV1154" s="11" t="s">
        <v>82</v>
      </c>
      <c r="AW1154" s="11" t="s">
        <v>35</v>
      </c>
      <c r="AX1154" s="11" t="s">
        <v>72</v>
      </c>
      <c r="AY1154" s="192" t="s">
        <v>185</v>
      </c>
    </row>
    <row r="1155" spans="2:65" s="11" customFormat="1">
      <c r="B1155" s="191"/>
      <c r="D1155" s="187" t="s">
        <v>197</v>
      </c>
      <c r="E1155" s="192" t="s">
        <v>5</v>
      </c>
      <c r="F1155" s="193" t="s">
        <v>1656</v>
      </c>
      <c r="H1155" s="194">
        <v>50.39</v>
      </c>
      <c r="I1155" s="195"/>
      <c r="L1155" s="191"/>
      <c r="M1155" s="196"/>
      <c r="N1155" s="197"/>
      <c r="O1155" s="197"/>
      <c r="P1155" s="197"/>
      <c r="Q1155" s="197"/>
      <c r="R1155" s="197"/>
      <c r="S1155" s="197"/>
      <c r="T1155" s="198"/>
      <c r="AT1155" s="192" t="s">
        <v>197</v>
      </c>
      <c r="AU1155" s="192" t="s">
        <v>82</v>
      </c>
      <c r="AV1155" s="11" t="s">
        <v>82</v>
      </c>
      <c r="AW1155" s="11" t="s">
        <v>35</v>
      </c>
      <c r="AX1155" s="11" t="s">
        <v>72</v>
      </c>
      <c r="AY1155" s="192" t="s">
        <v>185</v>
      </c>
    </row>
    <row r="1156" spans="2:65" s="13" customFormat="1">
      <c r="B1156" s="207"/>
      <c r="D1156" s="208" t="s">
        <v>197</v>
      </c>
      <c r="E1156" s="209" t="s">
        <v>5</v>
      </c>
      <c r="F1156" s="210" t="s">
        <v>222</v>
      </c>
      <c r="H1156" s="211">
        <v>283.95</v>
      </c>
      <c r="I1156" s="212"/>
      <c r="L1156" s="207"/>
      <c r="M1156" s="213"/>
      <c r="N1156" s="214"/>
      <c r="O1156" s="214"/>
      <c r="P1156" s="214"/>
      <c r="Q1156" s="214"/>
      <c r="R1156" s="214"/>
      <c r="S1156" s="214"/>
      <c r="T1156" s="215"/>
      <c r="AT1156" s="216" t="s">
        <v>197</v>
      </c>
      <c r="AU1156" s="216" t="s">
        <v>82</v>
      </c>
      <c r="AV1156" s="13" t="s">
        <v>193</v>
      </c>
      <c r="AW1156" s="13" t="s">
        <v>35</v>
      </c>
      <c r="AX1156" s="13" t="s">
        <v>80</v>
      </c>
      <c r="AY1156" s="216" t="s">
        <v>185</v>
      </c>
    </row>
    <row r="1157" spans="2:65" s="1" customFormat="1" ht="31.5" customHeight="1">
      <c r="B1157" s="174"/>
      <c r="C1157" s="175" t="s">
        <v>1657</v>
      </c>
      <c r="D1157" s="175" t="s">
        <v>188</v>
      </c>
      <c r="E1157" s="176" t="s">
        <v>1658</v>
      </c>
      <c r="F1157" s="177" t="s">
        <v>1659</v>
      </c>
      <c r="G1157" s="178" t="s">
        <v>232</v>
      </c>
      <c r="H1157" s="179">
        <v>408.3</v>
      </c>
      <c r="I1157" s="180"/>
      <c r="J1157" s="181">
        <f>ROUND(I1157*H1157,2)</f>
        <v>0</v>
      </c>
      <c r="K1157" s="177" t="s">
        <v>192</v>
      </c>
      <c r="L1157" s="41"/>
      <c r="M1157" s="182" t="s">
        <v>5</v>
      </c>
      <c r="N1157" s="183" t="s">
        <v>43</v>
      </c>
      <c r="O1157" s="42"/>
      <c r="P1157" s="184">
        <f>O1157*H1157</f>
        <v>0</v>
      </c>
      <c r="Q1157" s="184">
        <v>0</v>
      </c>
      <c r="R1157" s="184">
        <f>Q1157*H1157</f>
        <v>0</v>
      </c>
      <c r="S1157" s="184">
        <v>0</v>
      </c>
      <c r="T1157" s="185">
        <f>S1157*H1157</f>
        <v>0</v>
      </c>
      <c r="AR1157" s="24" t="s">
        <v>373</v>
      </c>
      <c r="AT1157" s="24" t="s">
        <v>188</v>
      </c>
      <c r="AU1157" s="24" t="s">
        <v>82</v>
      </c>
      <c r="AY1157" s="24" t="s">
        <v>185</v>
      </c>
      <c r="BE1157" s="186">
        <f>IF(N1157="základní",J1157,0)</f>
        <v>0</v>
      </c>
      <c r="BF1157" s="186">
        <f>IF(N1157="snížená",J1157,0)</f>
        <v>0</v>
      </c>
      <c r="BG1157" s="186">
        <f>IF(N1157="zákl. přenesená",J1157,0)</f>
        <v>0</v>
      </c>
      <c r="BH1157" s="186">
        <f>IF(N1157="sníž. přenesená",J1157,0)</f>
        <v>0</v>
      </c>
      <c r="BI1157" s="186">
        <f>IF(N1157="nulová",J1157,0)</f>
        <v>0</v>
      </c>
      <c r="BJ1157" s="24" t="s">
        <v>80</v>
      </c>
      <c r="BK1157" s="186">
        <f>ROUND(I1157*H1157,2)</f>
        <v>0</v>
      </c>
      <c r="BL1157" s="24" t="s">
        <v>373</v>
      </c>
      <c r="BM1157" s="24" t="s">
        <v>1660</v>
      </c>
    </row>
    <row r="1158" spans="2:65" s="1" customFormat="1" ht="135">
      <c r="B1158" s="41"/>
      <c r="D1158" s="208" t="s">
        <v>195</v>
      </c>
      <c r="F1158" s="220" t="s">
        <v>1654</v>
      </c>
      <c r="I1158" s="189"/>
      <c r="L1158" s="41"/>
      <c r="M1158" s="190"/>
      <c r="N1158" s="42"/>
      <c r="O1158" s="42"/>
      <c r="P1158" s="42"/>
      <c r="Q1158" s="42"/>
      <c r="R1158" s="42"/>
      <c r="S1158" s="42"/>
      <c r="T1158" s="70"/>
      <c r="AT1158" s="24" t="s">
        <v>195</v>
      </c>
      <c r="AU1158" s="24" t="s">
        <v>82</v>
      </c>
    </row>
    <row r="1159" spans="2:65" s="1" customFormat="1" ht="22.5" customHeight="1">
      <c r="B1159" s="174"/>
      <c r="C1159" s="221" t="s">
        <v>1661</v>
      </c>
      <c r="D1159" s="221" t="s">
        <v>258</v>
      </c>
      <c r="E1159" s="222" t="s">
        <v>1662</v>
      </c>
      <c r="F1159" s="223" t="s">
        <v>1663</v>
      </c>
      <c r="G1159" s="224" t="s">
        <v>232</v>
      </c>
      <c r="H1159" s="225">
        <v>489.96</v>
      </c>
      <c r="I1159" s="226"/>
      <c r="J1159" s="227">
        <f>ROUND(I1159*H1159,2)</f>
        <v>0</v>
      </c>
      <c r="K1159" s="223" t="s">
        <v>192</v>
      </c>
      <c r="L1159" s="228"/>
      <c r="M1159" s="229" t="s">
        <v>5</v>
      </c>
      <c r="N1159" s="230" t="s">
        <v>43</v>
      </c>
      <c r="O1159" s="42"/>
      <c r="P1159" s="184">
        <f>O1159*H1159</f>
        <v>0</v>
      </c>
      <c r="Q1159" s="184">
        <v>1.6000000000000001E-4</v>
      </c>
      <c r="R1159" s="184">
        <f>Q1159*H1159</f>
        <v>7.8393600000000008E-2</v>
      </c>
      <c r="S1159" s="184">
        <v>0</v>
      </c>
      <c r="T1159" s="185">
        <f>S1159*H1159</f>
        <v>0</v>
      </c>
      <c r="AR1159" s="24" t="s">
        <v>932</v>
      </c>
      <c r="AT1159" s="24" t="s">
        <v>258</v>
      </c>
      <c r="AU1159" s="24" t="s">
        <v>82</v>
      </c>
      <c r="AY1159" s="24" t="s">
        <v>185</v>
      </c>
      <c r="BE1159" s="186">
        <f>IF(N1159="základní",J1159,0)</f>
        <v>0</v>
      </c>
      <c r="BF1159" s="186">
        <f>IF(N1159="snížená",J1159,0)</f>
        <v>0</v>
      </c>
      <c r="BG1159" s="186">
        <f>IF(N1159="zákl. přenesená",J1159,0)</f>
        <v>0</v>
      </c>
      <c r="BH1159" s="186">
        <f>IF(N1159="sníž. přenesená",J1159,0)</f>
        <v>0</v>
      </c>
      <c r="BI1159" s="186">
        <f>IF(N1159="nulová",J1159,0)</f>
        <v>0</v>
      </c>
      <c r="BJ1159" s="24" t="s">
        <v>80</v>
      </c>
      <c r="BK1159" s="186">
        <f>ROUND(I1159*H1159,2)</f>
        <v>0</v>
      </c>
      <c r="BL1159" s="24" t="s">
        <v>373</v>
      </c>
      <c r="BM1159" s="24" t="s">
        <v>1664</v>
      </c>
    </row>
    <row r="1160" spans="2:65" s="11" customFormat="1">
      <c r="B1160" s="191"/>
      <c r="D1160" s="208" t="s">
        <v>197</v>
      </c>
      <c r="E1160" s="217" t="s">
        <v>5</v>
      </c>
      <c r="F1160" s="218" t="s">
        <v>1665</v>
      </c>
      <c r="H1160" s="219">
        <v>489.96</v>
      </c>
      <c r="I1160" s="195"/>
      <c r="L1160" s="191"/>
      <c r="M1160" s="196"/>
      <c r="N1160" s="197"/>
      <c r="O1160" s="197"/>
      <c r="P1160" s="197"/>
      <c r="Q1160" s="197"/>
      <c r="R1160" s="197"/>
      <c r="S1160" s="197"/>
      <c r="T1160" s="198"/>
      <c r="AT1160" s="192" t="s">
        <v>197</v>
      </c>
      <c r="AU1160" s="192" t="s">
        <v>82</v>
      </c>
      <c r="AV1160" s="11" t="s">
        <v>82</v>
      </c>
      <c r="AW1160" s="11" t="s">
        <v>35</v>
      </c>
      <c r="AX1160" s="11" t="s">
        <v>80</v>
      </c>
      <c r="AY1160" s="192" t="s">
        <v>185</v>
      </c>
    </row>
    <row r="1161" spans="2:65" s="1" customFormat="1" ht="31.5" customHeight="1">
      <c r="B1161" s="174"/>
      <c r="C1161" s="175" t="s">
        <v>1666</v>
      </c>
      <c r="D1161" s="175" t="s">
        <v>188</v>
      </c>
      <c r="E1161" s="176" t="s">
        <v>1667</v>
      </c>
      <c r="F1161" s="177" t="s">
        <v>1668</v>
      </c>
      <c r="G1161" s="178" t="s">
        <v>232</v>
      </c>
      <c r="H1161" s="179">
        <v>50.4</v>
      </c>
      <c r="I1161" s="180"/>
      <c r="J1161" s="181">
        <f>ROUND(I1161*H1161,2)</f>
        <v>0</v>
      </c>
      <c r="K1161" s="177" t="s">
        <v>192</v>
      </c>
      <c r="L1161" s="41"/>
      <c r="M1161" s="182" t="s">
        <v>5</v>
      </c>
      <c r="N1161" s="183" t="s">
        <v>43</v>
      </c>
      <c r="O1161" s="42"/>
      <c r="P1161" s="184">
        <f>O1161*H1161</f>
        <v>0</v>
      </c>
      <c r="Q1161" s="184">
        <v>0</v>
      </c>
      <c r="R1161" s="184">
        <f>Q1161*H1161</f>
        <v>0</v>
      </c>
      <c r="S1161" s="184">
        <v>1.721E-2</v>
      </c>
      <c r="T1161" s="185">
        <f>S1161*H1161</f>
        <v>0.86738399999999993</v>
      </c>
      <c r="AR1161" s="24" t="s">
        <v>373</v>
      </c>
      <c r="AT1161" s="24" t="s">
        <v>188</v>
      </c>
      <c r="AU1161" s="24" t="s">
        <v>82</v>
      </c>
      <c r="AY1161" s="24" t="s">
        <v>185</v>
      </c>
      <c r="BE1161" s="186">
        <f>IF(N1161="základní",J1161,0)</f>
        <v>0</v>
      </c>
      <c r="BF1161" s="186">
        <f>IF(N1161="snížená",J1161,0)</f>
        <v>0</v>
      </c>
      <c r="BG1161" s="186">
        <f>IF(N1161="zákl. přenesená",J1161,0)</f>
        <v>0</v>
      </c>
      <c r="BH1161" s="186">
        <f>IF(N1161="sníž. přenesená",J1161,0)</f>
        <v>0</v>
      </c>
      <c r="BI1161" s="186">
        <f>IF(N1161="nulová",J1161,0)</f>
        <v>0</v>
      </c>
      <c r="BJ1161" s="24" t="s">
        <v>80</v>
      </c>
      <c r="BK1161" s="186">
        <f>ROUND(I1161*H1161,2)</f>
        <v>0</v>
      </c>
      <c r="BL1161" s="24" t="s">
        <v>373</v>
      </c>
      <c r="BM1161" s="24" t="s">
        <v>1669</v>
      </c>
    </row>
    <row r="1162" spans="2:65" s="1" customFormat="1" ht="54">
      <c r="B1162" s="41"/>
      <c r="D1162" s="208" t="s">
        <v>195</v>
      </c>
      <c r="F1162" s="220" t="s">
        <v>1670</v>
      </c>
      <c r="I1162" s="189"/>
      <c r="L1162" s="41"/>
      <c r="M1162" s="190"/>
      <c r="N1162" s="42"/>
      <c r="O1162" s="42"/>
      <c r="P1162" s="42"/>
      <c r="Q1162" s="42"/>
      <c r="R1162" s="42"/>
      <c r="S1162" s="42"/>
      <c r="T1162" s="70"/>
      <c r="AT1162" s="24" t="s">
        <v>195</v>
      </c>
      <c r="AU1162" s="24" t="s">
        <v>82</v>
      </c>
    </row>
    <row r="1163" spans="2:65" s="1" customFormat="1" ht="31.5" customHeight="1">
      <c r="B1163" s="174"/>
      <c r="C1163" s="175" t="s">
        <v>1671</v>
      </c>
      <c r="D1163" s="175" t="s">
        <v>188</v>
      </c>
      <c r="E1163" s="176" t="s">
        <v>1672</v>
      </c>
      <c r="F1163" s="177" t="s">
        <v>1673</v>
      </c>
      <c r="G1163" s="178" t="s">
        <v>254</v>
      </c>
      <c r="H1163" s="179">
        <v>34</v>
      </c>
      <c r="I1163" s="180"/>
      <c r="J1163" s="181">
        <f>ROUND(I1163*H1163,2)</f>
        <v>0</v>
      </c>
      <c r="K1163" s="177" t="s">
        <v>192</v>
      </c>
      <c r="L1163" s="41"/>
      <c r="M1163" s="182" t="s">
        <v>5</v>
      </c>
      <c r="N1163" s="183" t="s">
        <v>43</v>
      </c>
      <c r="O1163" s="42"/>
      <c r="P1163" s="184">
        <f>O1163*H1163</f>
        <v>0</v>
      </c>
      <c r="Q1163" s="184">
        <v>6.9999999999999994E-5</v>
      </c>
      <c r="R1163" s="184">
        <f>Q1163*H1163</f>
        <v>2.3799999999999997E-3</v>
      </c>
      <c r="S1163" s="184">
        <v>0</v>
      </c>
      <c r="T1163" s="185">
        <f>S1163*H1163</f>
        <v>0</v>
      </c>
      <c r="AR1163" s="24" t="s">
        <v>373</v>
      </c>
      <c r="AT1163" s="24" t="s">
        <v>188</v>
      </c>
      <c r="AU1163" s="24" t="s">
        <v>82</v>
      </c>
      <c r="AY1163" s="24" t="s">
        <v>185</v>
      </c>
      <c r="BE1163" s="186">
        <f>IF(N1163="základní",J1163,0)</f>
        <v>0</v>
      </c>
      <c r="BF1163" s="186">
        <f>IF(N1163="snížená",J1163,0)</f>
        <v>0</v>
      </c>
      <c r="BG1163" s="186">
        <f>IF(N1163="zákl. přenesená",J1163,0)</f>
        <v>0</v>
      </c>
      <c r="BH1163" s="186">
        <f>IF(N1163="sníž. přenesená",J1163,0)</f>
        <v>0</v>
      </c>
      <c r="BI1163" s="186">
        <f>IF(N1163="nulová",J1163,0)</f>
        <v>0</v>
      </c>
      <c r="BJ1163" s="24" t="s">
        <v>80</v>
      </c>
      <c r="BK1163" s="186">
        <f>ROUND(I1163*H1163,2)</f>
        <v>0</v>
      </c>
      <c r="BL1163" s="24" t="s">
        <v>373</v>
      </c>
      <c r="BM1163" s="24" t="s">
        <v>1674</v>
      </c>
    </row>
    <row r="1164" spans="2:65" s="1" customFormat="1" ht="81">
      <c r="B1164" s="41"/>
      <c r="D1164" s="208" t="s">
        <v>195</v>
      </c>
      <c r="F1164" s="220" t="s">
        <v>1675</v>
      </c>
      <c r="I1164" s="189"/>
      <c r="L1164" s="41"/>
      <c r="M1164" s="190"/>
      <c r="N1164" s="42"/>
      <c r="O1164" s="42"/>
      <c r="P1164" s="42"/>
      <c r="Q1164" s="42"/>
      <c r="R1164" s="42"/>
      <c r="S1164" s="42"/>
      <c r="T1164" s="70"/>
      <c r="AT1164" s="24" t="s">
        <v>195</v>
      </c>
      <c r="AU1164" s="24" t="s">
        <v>82</v>
      </c>
    </row>
    <row r="1165" spans="2:65" s="1" customFormat="1" ht="22.5" customHeight="1">
      <c r="B1165" s="174"/>
      <c r="C1165" s="221" t="s">
        <v>1676</v>
      </c>
      <c r="D1165" s="221" t="s">
        <v>258</v>
      </c>
      <c r="E1165" s="222" t="s">
        <v>1677</v>
      </c>
      <c r="F1165" s="223" t="s">
        <v>1678</v>
      </c>
      <c r="G1165" s="224" t="s">
        <v>254</v>
      </c>
      <c r="H1165" s="225">
        <v>34</v>
      </c>
      <c r="I1165" s="226"/>
      <c r="J1165" s="227">
        <f>ROUND(I1165*H1165,2)</f>
        <v>0</v>
      </c>
      <c r="K1165" s="223" t="s">
        <v>192</v>
      </c>
      <c r="L1165" s="228"/>
      <c r="M1165" s="229" t="s">
        <v>5</v>
      </c>
      <c r="N1165" s="230" t="s">
        <v>43</v>
      </c>
      <c r="O1165" s="42"/>
      <c r="P1165" s="184">
        <f>O1165*H1165</f>
        <v>0</v>
      </c>
      <c r="Q1165" s="184">
        <v>1.1000000000000001E-3</v>
      </c>
      <c r="R1165" s="184">
        <f>Q1165*H1165</f>
        <v>3.7400000000000003E-2</v>
      </c>
      <c r="S1165" s="184">
        <v>0</v>
      </c>
      <c r="T1165" s="185">
        <f>S1165*H1165</f>
        <v>0</v>
      </c>
      <c r="AR1165" s="24" t="s">
        <v>932</v>
      </c>
      <c r="AT1165" s="24" t="s">
        <v>258</v>
      </c>
      <c r="AU1165" s="24" t="s">
        <v>82</v>
      </c>
      <c r="AY1165" s="24" t="s">
        <v>185</v>
      </c>
      <c r="BE1165" s="186">
        <f>IF(N1165="základní",J1165,0)</f>
        <v>0</v>
      </c>
      <c r="BF1165" s="186">
        <f>IF(N1165="snížená",J1165,0)</f>
        <v>0</v>
      </c>
      <c r="BG1165" s="186">
        <f>IF(N1165="zákl. přenesená",J1165,0)</f>
        <v>0</v>
      </c>
      <c r="BH1165" s="186">
        <f>IF(N1165="sníž. přenesená",J1165,0)</f>
        <v>0</v>
      </c>
      <c r="BI1165" s="186">
        <f>IF(N1165="nulová",J1165,0)</f>
        <v>0</v>
      </c>
      <c r="BJ1165" s="24" t="s">
        <v>80</v>
      </c>
      <c r="BK1165" s="186">
        <f>ROUND(I1165*H1165,2)</f>
        <v>0</v>
      </c>
      <c r="BL1165" s="24" t="s">
        <v>373</v>
      </c>
      <c r="BM1165" s="24" t="s">
        <v>1679</v>
      </c>
    </row>
    <row r="1166" spans="2:65" s="1" customFormat="1" ht="22.5" customHeight="1">
      <c r="B1166" s="174"/>
      <c r="C1166" s="175" t="s">
        <v>1680</v>
      </c>
      <c r="D1166" s="175" t="s">
        <v>188</v>
      </c>
      <c r="E1166" s="176" t="s">
        <v>1681</v>
      </c>
      <c r="F1166" s="177" t="s">
        <v>1682</v>
      </c>
      <c r="G1166" s="178" t="s">
        <v>232</v>
      </c>
      <c r="H1166" s="179">
        <v>16.760000000000002</v>
      </c>
      <c r="I1166" s="180"/>
      <c r="J1166" s="181">
        <f>ROUND(I1166*H1166,2)</f>
        <v>0</v>
      </c>
      <c r="K1166" s="177" t="s">
        <v>192</v>
      </c>
      <c r="L1166" s="41"/>
      <c r="M1166" s="182" t="s">
        <v>5</v>
      </c>
      <c r="N1166" s="183" t="s">
        <v>43</v>
      </c>
      <c r="O1166" s="42"/>
      <c r="P1166" s="184">
        <f>O1166*H1166</f>
        <v>0</v>
      </c>
      <c r="Q1166" s="184">
        <v>1.575E-2</v>
      </c>
      <c r="R1166" s="184">
        <f>Q1166*H1166</f>
        <v>0.26397000000000004</v>
      </c>
      <c r="S1166" s="184">
        <v>0</v>
      </c>
      <c r="T1166" s="185">
        <f>S1166*H1166</f>
        <v>0</v>
      </c>
      <c r="AR1166" s="24" t="s">
        <v>373</v>
      </c>
      <c r="AT1166" s="24" t="s">
        <v>188</v>
      </c>
      <c r="AU1166" s="24" t="s">
        <v>82</v>
      </c>
      <c r="AY1166" s="24" t="s">
        <v>185</v>
      </c>
      <c r="BE1166" s="186">
        <f>IF(N1166="základní",J1166,0)</f>
        <v>0</v>
      </c>
      <c r="BF1166" s="186">
        <f>IF(N1166="snížená",J1166,0)</f>
        <v>0</v>
      </c>
      <c r="BG1166" s="186">
        <f>IF(N1166="zákl. přenesená",J1166,0)</f>
        <v>0</v>
      </c>
      <c r="BH1166" s="186">
        <f>IF(N1166="sníž. přenesená",J1166,0)</f>
        <v>0</v>
      </c>
      <c r="BI1166" s="186">
        <f>IF(N1166="nulová",J1166,0)</f>
        <v>0</v>
      </c>
      <c r="BJ1166" s="24" t="s">
        <v>80</v>
      </c>
      <c r="BK1166" s="186">
        <f>ROUND(I1166*H1166,2)</f>
        <v>0</v>
      </c>
      <c r="BL1166" s="24" t="s">
        <v>373</v>
      </c>
      <c r="BM1166" s="24" t="s">
        <v>1683</v>
      </c>
    </row>
    <row r="1167" spans="2:65" s="1" customFormat="1" ht="54">
      <c r="B1167" s="41"/>
      <c r="D1167" s="208" t="s">
        <v>195</v>
      </c>
      <c r="F1167" s="220" t="s">
        <v>1684</v>
      </c>
      <c r="I1167" s="189"/>
      <c r="L1167" s="41"/>
      <c r="M1167" s="190"/>
      <c r="N1167" s="42"/>
      <c r="O1167" s="42"/>
      <c r="P1167" s="42"/>
      <c r="Q1167" s="42"/>
      <c r="R1167" s="42"/>
      <c r="S1167" s="42"/>
      <c r="T1167" s="70"/>
      <c r="AT1167" s="24" t="s">
        <v>195</v>
      </c>
      <c r="AU1167" s="24" t="s">
        <v>82</v>
      </c>
    </row>
    <row r="1168" spans="2:65" s="1" customFormat="1" ht="31.5" customHeight="1">
      <c r="B1168" s="174"/>
      <c r="C1168" s="175" t="s">
        <v>1685</v>
      </c>
      <c r="D1168" s="175" t="s">
        <v>188</v>
      </c>
      <c r="E1168" s="176" t="s">
        <v>1686</v>
      </c>
      <c r="F1168" s="177" t="s">
        <v>1687</v>
      </c>
      <c r="G1168" s="178" t="s">
        <v>254</v>
      </c>
      <c r="H1168" s="179">
        <v>5</v>
      </c>
      <c r="I1168" s="180"/>
      <c r="J1168" s="181">
        <f>ROUND(I1168*H1168,2)</f>
        <v>0</v>
      </c>
      <c r="K1168" s="177" t="s">
        <v>192</v>
      </c>
      <c r="L1168" s="41"/>
      <c r="M1168" s="182" t="s">
        <v>5</v>
      </c>
      <c r="N1168" s="183" t="s">
        <v>43</v>
      </c>
      <c r="O1168" s="42"/>
      <c r="P1168" s="184">
        <f>O1168*H1168</f>
        <v>0</v>
      </c>
      <c r="Q1168" s="184">
        <v>2.358E-2</v>
      </c>
      <c r="R1168" s="184">
        <f>Q1168*H1168</f>
        <v>0.1179</v>
      </c>
      <c r="S1168" s="184">
        <v>0</v>
      </c>
      <c r="T1168" s="185">
        <f>S1168*H1168</f>
        <v>0</v>
      </c>
      <c r="AR1168" s="24" t="s">
        <v>373</v>
      </c>
      <c r="AT1168" s="24" t="s">
        <v>188</v>
      </c>
      <c r="AU1168" s="24" t="s">
        <v>82</v>
      </c>
      <c r="AY1168" s="24" t="s">
        <v>185</v>
      </c>
      <c r="BE1168" s="186">
        <f>IF(N1168="základní",J1168,0)</f>
        <v>0</v>
      </c>
      <c r="BF1168" s="186">
        <f>IF(N1168="snížená",J1168,0)</f>
        <v>0</v>
      </c>
      <c r="BG1168" s="186">
        <f>IF(N1168="zákl. přenesená",J1168,0)</f>
        <v>0</v>
      </c>
      <c r="BH1168" s="186">
        <f>IF(N1168="sníž. přenesená",J1168,0)</f>
        <v>0</v>
      </c>
      <c r="BI1168" s="186">
        <f>IF(N1168="nulová",J1168,0)</f>
        <v>0</v>
      </c>
      <c r="BJ1168" s="24" t="s">
        <v>80</v>
      </c>
      <c r="BK1168" s="186">
        <f>ROUND(I1168*H1168,2)</f>
        <v>0</v>
      </c>
      <c r="BL1168" s="24" t="s">
        <v>373</v>
      </c>
      <c r="BM1168" s="24" t="s">
        <v>1688</v>
      </c>
    </row>
    <row r="1169" spans="2:65" s="1" customFormat="1" ht="54">
      <c r="B1169" s="41"/>
      <c r="D1169" s="208" t="s">
        <v>195</v>
      </c>
      <c r="F1169" s="220" t="s">
        <v>1684</v>
      </c>
      <c r="I1169" s="189"/>
      <c r="L1169" s="41"/>
      <c r="M1169" s="190"/>
      <c r="N1169" s="42"/>
      <c r="O1169" s="42"/>
      <c r="P1169" s="42"/>
      <c r="Q1169" s="42"/>
      <c r="R1169" s="42"/>
      <c r="S1169" s="42"/>
      <c r="T1169" s="70"/>
      <c r="AT1169" s="24" t="s">
        <v>195</v>
      </c>
      <c r="AU1169" s="24" t="s">
        <v>82</v>
      </c>
    </row>
    <row r="1170" spans="2:65" s="1" customFormat="1" ht="44.25" customHeight="1">
      <c r="B1170" s="174"/>
      <c r="C1170" s="175" t="s">
        <v>1689</v>
      </c>
      <c r="D1170" s="175" t="s">
        <v>188</v>
      </c>
      <c r="E1170" s="176" t="s">
        <v>1690</v>
      </c>
      <c r="F1170" s="177" t="s">
        <v>1691</v>
      </c>
      <c r="G1170" s="178" t="s">
        <v>191</v>
      </c>
      <c r="H1170" s="179">
        <v>15.015000000000001</v>
      </c>
      <c r="I1170" s="180"/>
      <c r="J1170" s="181">
        <f>ROUND(I1170*H1170,2)</f>
        <v>0</v>
      </c>
      <c r="K1170" s="177" t="s">
        <v>192</v>
      </c>
      <c r="L1170" s="41"/>
      <c r="M1170" s="182" t="s">
        <v>5</v>
      </c>
      <c r="N1170" s="183" t="s">
        <v>43</v>
      </c>
      <c r="O1170" s="42"/>
      <c r="P1170" s="184">
        <f>O1170*H1170</f>
        <v>0</v>
      </c>
      <c r="Q1170" s="184">
        <v>0</v>
      </c>
      <c r="R1170" s="184">
        <f>Q1170*H1170</f>
        <v>0</v>
      </c>
      <c r="S1170" s="184">
        <v>0</v>
      </c>
      <c r="T1170" s="185">
        <f>S1170*H1170</f>
        <v>0</v>
      </c>
      <c r="AR1170" s="24" t="s">
        <v>373</v>
      </c>
      <c r="AT1170" s="24" t="s">
        <v>188</v>
      </c>
      <c r="AU1170" s="24" t="s">
        <v>82</v>
      </c>
      <c r="AY1170" s="24" t="s">
        <v>185</v>
      </c>
      <c r="BE1170" s="186">
        <f>IF(N1170="základní",J1170,0)</f>
        <v>0</v>
      </c>
      <c r="BF1170" s="186">
        <f>IF(N1170="snížená",J1170,0)</f>
        <v>0</v>
      </c>
      <c r="BG1170" s="186">
        <f>IF(N1170="zákl. přenesená",J1170,0)</f>
        <v>0</v>
      </c>
      <c r="BH1170" s="186">
        <f>IF(N1170="sníž. přenesená",J1170,0)</f>
        <v>0</v>
      </c>
      <c r="BI1170" s="186">
        <f>IF(N1170="nulová",J1170,0)</f>
        <v>0</v>
      </c>
      <c r="BJ1170" s="24" t="s">
        <v>80</v>
      </c>
      <c r="BK1170" s="186">
        <f>ROUND(I1170*H1170,2)</f>
        <v>0</v>
      </c>
      <c r="BL1170" s="24" t="s">
        <v>373</v>
      </c>
      <c r="BM1170" s="24" t="s">
        <v>1692</v>
      </c>
    </row>
    <row r="1171" spans="2:65" s="1" customFormat="1" ht="121.5">
      <c r="B1171" s="41"/>
      <c r="D1171" s="187" t="s">
        <v>195</v>
      </c>
      <c r="F1171" s="188" t="s">
        <v>1693</v>
      </c>
      <c r="I1171" s="189"/>
      <c r="L1171" s="41"/>
      <c r="M1171" s="190"/>
      <c r="N1171" s="42"/>
      <c r="O1171" s="42"/>
      <c r="P1171" s="42"/>
      <c r="Q1171" s="42"/>
      <c r="R1171" s="42"/>
      <c r="S1171" s="42"/>
      <c r="T1171" s="70"/>
      <c r="AT1171" s="24" t="s">
        <v>195</v>
      </c>
      <c r="AU1171" s="24" t="s">
        <v>82</v>
      </c>
    </row>
    <row r="1172" spans="2:65" s="10" customFormat="1" ht="29.85" customHeight="1">
      <c r="B1172" s="160"/>
      <c r="D1172" s="171" t="s">
        <v>71</v>
      </c>
      <c r="E1172" s="172" t="s">
        <v>1694</v>
      </c>
      <c r="F1172" s="172" t="s">
        <v>1695</v>
      </c>
      <c r="I1172" s="163"/>
      <c r="J1172" s="173">
        <f>BK1172</f>
        <v>0</v>
      </c>
      <c r="L1172" s="160"/>
      <c r="M1172" s="165"/>
      <c r="N1172" s="166"/>
      <c r="O1172" s="166"/>
      <c r="P1172" s="167">
        <f>SUM(P1173:P1184)</f>
        <v>0</v>
      </c>
      <c r="Q1172" s="166"/>
      <c r="R1172" s="167">
        <f>SUM(R1173:R1184)</f>
        <v>2.7815999999999997E-2</v>
      </c>
      <c r="S1172" s="166"/>
      <c r="T1172" s="168">
        <f>SUM(T1173:T1184)</f>
        <v>0</v>
      </c>
      <c r="AR1172" s="161" t="s">
        <v>82</v>
      </c>
      <c r="AT1172" s="169" t="s">
        <v>71</v>
      </c>
      <c r="AU1172" s="169" t="s">
        <v>80</v>
      </c>
      <c r="AY1172" s="161" t="s">
        <v>185</v>
      </c>
      <c r="BK1172" s="170">
        <f>SUM(BK1173:BK1184)</f>
        <v>0</v>
      </c>
    </row>
    <row r="1173" spans="2:65" s="1" customFormat="1" ht="31.5" customHeight="1">
      <c r="B1173" s="174"/>
      <c r="C1173" s="175" t="s">
        <v>1696</v>
      </c>
      <c r="D1173" s="175" t="s">
        <v>188</v>
      </c>
      <c r="E1173" s="176" t="s">
        <v>1697</v>
      </c>
      <c r="F1173" s="177" t="s">
        <v>1698</v>
      </c>
      <c r="G1173" s="178" t="s">
        <v>376</v>
      </c>
      <c r="H1173" s="179">
        <v>34.799999999999997</v>
      </c>
      <c r="I1173" s="180"/>
      <c r="J1173" s="181">
        <f t="shared" ref="J1173:J1183" si="30">ROUND(I1173*H1173,2)</f>
        <v>0</v>
      </c>
      <c r="K1173" s="177" t="s">
        <v>5</v>
      </c>
      <c r="L1173" s="41"/>
      <c r="M1173" s="182" t="s">
        <v>5</v>
      </c>
      <c r="N1173" s="183" t="s">
        <v>43</v>
      </c>
      <c r="O1173" s="42"/>
      <c r="P1173" s="184">
        <f t="shared" ref="P1173:P1183" si="31">O1173*H1173</f>
        <v>0</v>
      </c>
      <c r="Q1173" s="184">
        <v>6.0999999999999997E-4</v>
      </c>
      <c r="R1173" s="184">
        <f t="shared" ref="R1173:R1183" si="32">Q1173*H1173</f>
        <v>2.1227999999999997E-2</v>
      </c>
      <c r="S1173" s="184">
        <v>0</v>
      </c>
      <c r="T1173" s="185">
        <f t="shared" ref="T1173:T1183" si="33">S1173*H1173</f>
        <v>0</v>
      </c>
      <c r="AR1173" s="24" t="s">
        <v>373</v>
      </c>
      <c r="AT1173" s="24" t="s">
        <v>188</v>
      </c>
      <c r="AU1173" s="24" t="s">
        <v>82</v>
      </c>
      <c r="AY1173" s="24" t="s">
        <v>185</v>
      </c>
      <c r="BE1173" s="186">
        <f t="shared" ref="BE1173:BE1183" si="34">IF(N1173="základní",J1173,0)</f>
        <v>0</v>
      </c>
      <c r="BF1173" s="186">
        <f t="shared" ref="BF1173:BF1183" si="35">IF(N1173="snížená",J1173,0)</f>
        <v>0</v>
      </c>
      <c r="BG1173" s="186">
        <f t="shared" ref="BG1173:BG1183" si="36">IF(N1173="zákl. přenesená",J1173,0)</f>
        <v>0</v>
      </c>
      <c r="BH1173" s="186">
        <f t="shared" ref="BH1173:BH1183" si="37">IF(N1173="sníž. přenesená",J1173,0)</f>
        <v>0</v>
      </c>
      <c r="BI1173" s="186">
        <f t="shared" ref="BI1173:BI1183" si="38">IF(N1173="nulová",J1173,0)</f>
        <v>0</v>
      </c>
      <c r="BJ1173" s="24" t="s">
        <v>80</v>
      </c>
      <c r="BK1173" s="186">
        <f t="shared" ref="BK1173:BK1183" si="39">ROUND(I1173*H1173,2)</f>
        <v>0</v>
      </c>
      <c r="BL1173" s="24" t="s">
        <v>373</v>
      </c>
      <c r="BM1173" s="24" t="s">
        <v>1699</v>
      </c>
    </row>
    <row r="1174" spans="2:65" s="1" customFormat="1" ht="22.5" customHeight="1">
      <c r="B1174" s="174"/>
      <c r="C1174" s="221" t="s">
        <v>1700</v>
      </c>
      <c r="D1174" s="221" t="s">
        <v>258</v>
      </c>
      <c r="E1174" s="222" t="s">
        <v>1701</v>
      </c>
      <c r="F1174" s="223" t="s">
        <v>1702</v>
      </c>
      <c r="G1174" s="224" t="s">
        <v>376</v>
      </c>
      <c r="H1174" s="225">
        <v>34.799999999999997</v>
      </c>
      <c r="I1174" s="226"/>
      <c r="J1174" s="227">
        <f t="shared" si="30"/>
        <v>0</v>
      </c>
      <c r="K1174" s="223" t="s">
        <v>5</v>
      </c>
      <c r="L1174" s="228"/>
      <c r="M1174" s="229" t="s">
        <v>5</v>
      </c>
      <c r="N1174" s="230" t="s">
        <v>43</v>
      </c>
      <c r="O1174" s="42"/>
      <c r="P1174" s="184">
        <f t="shared" si="31"/>
        <v>0</v>
      </c>
      <c r="Q1174" s="184">
        <v>0</v>
      </c>
      <c r="R1174" s="184">
        <f t="shared" si="32"/>
        <v>0</v>
      </c>
      <c r="S1174" s="184">
        <v>0</v>
      </c>
      <c r="T1174" s="185">
        <f t="shared" si="33"/>
        <v>0</v>
      </c>
      <c r="AR1174" s="24" t="s">
        <v>932</v>
      </c>
      <c r="AT1174" s="24" t="s">
        <v>258</v>
      </c>
      <c r="AU1174" s="24" t="s">
        <v>82</v>
      </c>
      <c r="AY1174" s="24" t="s">
        <v>185</v>
      </c>
      <c r="BE1174" s="186">
        <f t="shared" si="34"/>
        <v>0</v>
      </c>
      <c r="BF1174" s="186">
        <f t="shared" si="35"/>
        <v>0</v>
      </c>
      <c r="BG1174" s="186">
        <f t="shared" si="36"/>
        <v>0</v>
      </c>
      <c r="BH1174" s="186">
        <f t="shared" si="37"/>
        <v>0</v>
      </c>
      <c r="BI1174" s="186">
        <f t="shared" si="38"/>
        <v>0</v>
      </c>
      <c r="BJ1174" s="24" t="s">
        <v>80</v>
      </c>
      <c r="BK1174" s="186">
        <f t="shared" si="39"/>
        <v>0</v>
      </c>
      <c r="BL1174" s="24" t="s">
        <v>373</v>
      </c>
      <c r="BM1174" s="24" t="s">
        <v>1703</v>
      </c>
    </row>
    <row r="1175" spans="2:65" s="1" customFormat="1" ht="31.5" customHeight="1">
      <c r="B1175" s="174"/>
      <c r="C1175" s="175" t="s">
        <v>1704</v>
      </c>
      <c r="D1175" s="175" t="s">
        <v>188</v>
      </c>
      <c r="E1175" s="176" t="s">
        <v>1705</v>
      </c>
      <c r="F1175" s="177" t="s">
        <v>1706</v>
      </c>
      <c r="G1175" s="178" t="s">
        <v>376</v>
      </c>
      <c r="H1175" s="179">
        <v>10.8</v>
      </c>
      <c r="I1175" s="180"/>
      <c r="J1175" s="181">
        <f t="shared" si="30"/>
        <v>0</v>
      </c>
      <c r="K1175" s="177" t="s">
        <v>5</v>
      </c>
      <c r="L1175" s="41"/>
      <c r="M1175" s="182" t="s">
        <v>5</v>
      </c>
      <c r="N1175" s="183" t="s">
        <v>43</v>
      </c>
      <c r="O1175" s="42"/>
      <c r="P1175" s="184">
        <f t="shared" si="31"/>
        <v>0</v>
      </c>
      <c r="Q1175" s="184">
        <v>6.0999999999999997E-4</v>
      </c>
      <c r="R1175" s="184">
        <f t="shared" si="32"/>
        <v>6.5880000000000001E-3</v>
      </c>
      <c r="S1175" s="184">
        <v>0</v>
      </c>
      <c r="T1175" s="185">
        <f t="shared" si="33"/>
        <v>0</v>
      </c>
      <c r="AR1175" s="24" t="s">
        <v>373</v>
      </c>
      <c r="AT1175" s="24" t="s">
        <v>188</v>
      </c>
      <c r="AU1175" s="24" t="s">
        <v>82</v>
      </c>
      <c r="AY1175" s="24" t="s">
        <v>185</v>
      </c>
      <c r="BE1175" s="186">
        <f t="shared" si="34"/>
        <v>0</v>
      </c>
      <c r="BF1175" s="186">
        <f t="shared" si="35"/>
        <v>0</v>
      </c>
      <c r="BG1175" s="186">
        <f t="shared" si="36"/>
        <v>0</v>
      </c>
      <c r="BH1175" s="186">
        <f t="shared" si="37"/>
        <v>0</v>
      </c>
      <c r="BI1175" s="186">
        <f t="shared" si="38"/>
        <v>0</v>
      </c>
      <c r="BJ1175" s="24" t="s">
        <v>80</v>
      </c>
      <c r="BK1175" s="186">
        <f t="shared" si="39"/>
        <v>0</v>
      </c>
      <c r="BL1175" s="24" t="s">
        <v>373</v>
      </c>
      <c r="BM1175" s="24" t="s">
        <v>1707</v>
      </c>
    </row>
    <row r="1176" spans="2:65" s="1" customFormat="1" ht="22.5" customHeight="1">
      <c r="B1176" s="174"/>
      <c r="C1176" s="221" t="s">
        <v>1708</v>
      </c>
      <c r="D1176" s="221" t="s">
        <v>258</v>
      </c>
      <c r="E1176" s="222" t="s">
        <v>1709</v>
      </c>
      <c r="F1176" s="223" t="s">
        <v>1710</v>
      </c>
      <c r="G1176" s="224" t="s">
        <v>376</v>
      </c>
      <c r="H1176" s="225">
        <v>10.8</v>
      </c>
      <c r="I1176" s="226"/>
      <c r="J1176" s="227">
        <f t="shared" si="30"/>
        <v>0</v>
      </c>
      <c r="K1176" s="223" t="s">
        <v>5</v>
      </c>
      <c r="L1176" s="228"/>
      <c r="M1176" s="229" t="s">
        <v>5</v>
      </c>
      <c r="N1176" s="230" t="s">
        <v>43</v>
      </c>
      <c r="O1176" s="42"/>
      <c r="P1176" s="184">
        <f t="shared" si="31"/>
        <v>0</v>
      </c>
      <c r="Q1176" s="184">
        <v>0</v>
      </c>
      <c r="R1176" s="184">
        <f t="shared" si="32"/>
        <v>0</v>
      </c>
      <c r="S1176" s="184">
        <v>0</v>
      </c>
      <c r="T1176" s="185">
        <f t="shared" si="33"/>
        <v>0</v>
      </c>
      <c r="AR1176" s="24" t="s">
        <v>932</v>
      </c>
      <c r="AT1176" s="24" t="s">
        <v>258</v>
      </c>
      <c r="AU1176" s="24" t="s">
        <v>82</v>
      </c>
      <c r="AY1176" s="24" t="s">
        <v>185</v>
      </c>
      <c r="BE1176" s="186">
        <f t="shared" si="34"/>
        <v>0</v>
      </c>
      <c r="BF1176" s="186">
        <f t="shared" si="35"/>
        <v>0</v>
      </c>
      <c r="BG1176" s="186">
        <f t="shared" si="36"/>
        <v>0</v>
      </c>
      <c r="BH1176" s="186">
        <f t="shared" si="37"/>
        <v>0</v>
      </c>
      <c r="BI1176" s="186">
        <f t="shared" si="38"/>
        <v>0</v>
      </c>
      <c r="BJ1176" s="24" t="s">
        <v>80</v>
      </c>
      <c r="BK1176" s="186">
        <f t="shared" si="39"/>
        <v>0</v>
      </c>
      <c r="BL1176" s="24" t="s">
        <v>373</v>
      </c>
      <c r="BM1176" s="24" t="s">
        <v>1711</v>
      </c>
    </row>
    <row r="1177" spans="2:65" s="1" customFormat="1" ht="22.5" customHeight="1">
      <c r="B1177" s="174"/>
      <c r="C1177" s="175" t="s">
        <v>1712</v>
      </c>
      <c r="D1177" s="175" t="s">
        <v>188</v>
      </c>
      <c r="E1177" s="176" t="s">
        <v>1713</v>
      </c>
      <c r="F1177" s="177" t="s">
        <v>1714</v>
      </c>
      <c r="G1177" s="178" t="s">
        <v>376</v>
      </c>
      <c r="H1177" s="179">
        <v>75</v>
      </c>
      <c r="I1177" s="180"/>
      <c r="J1177" s="181">
        <f t="shared" si="30"/>
        <v>0</v>
      </c>
      <c r="K1177" s="177" t="s">
        <v>192</v>
      </c>
      <c r="L1177" s="41"/>
      <c r="M1177" s="182" t="s">
        <v>5</v>
      </c>
      <c r="N1177" s="183" t="s">
        <v>43</v>
      </c>
      <c r="O1177" s="42"/>
      <c r="P1177" s="184">
        <f t="shared" si="31"/>
        <v>0</v>
      </c>
      <c r="Q1177" s="184">
        <v>0</v>
      </c>
      <c r="R1177" s="184">
        <f t="shared" si="32"/>
        <v>0</v>
      </c>
      <c r="S1177" s="184">
        <v>0</v>
      </c>
      <c r="T1177" s="185">
        <f t="shared" si="33"/>
        <v>0</v>
      </c>
      <c r="AR1177" s="24" t="s">
        <v>373</v>
      </c>
      <c r="AT1177" s="24" t="s">
        <v>188</v>
      </c>
      <c r="AU1177" s="24" t="s">
        <v>82</v>
      </c>
      <c r="AY1177" s="24" t="s">
        <v>185</v>
      </c>
      <c r="BE1177" s="186">
        <f t="shared" si="34"/>
        <v>0</v>
      </c>
      <c r="BF1177" s="186">
        <f t="shared" si="35"/>
        <v>0</v>
      </c>
      <c r="BG1177" s="186">
        <f t="shared" si="36"/>
        <v>0</v>
      </c>
      <c r="BH1177" s="186">
        <f t="shared" si="37"/>
        <v>0</v>
      </c>
      <c r="BI1177" s="186">
        <f t="shared" si="38"/>
        <v>0</v>
      </c>
      <c r="BJ1177" s="24" t="s">
        <v>80</v>
      </c>
      <c r="BK1177" s="186">
        <f t="shared" si="39"/>
        <v>0</v>
      </c>
      <c r="BL1177" s="24" t="s">
        <v>373</v>
      </c>
      <c r="BM1177" s="24" t="s">
        <v>1715</v>
      </c>
    </row>
    <row r="1178" spans="2:65" s="1" customFormat="1" ht="22.5" customHeight="1">
      <c r="B1178" s="174"/>
      <c r="C1178" s="221" t="s">
        <v>1716</v>
      </c>
      <c r="D1178" s="221" t="s">
        <v>258</v>
      </c>
      <c r="E1178" s="222" t="s">
        <v>1717</v>
      </c>
      <c r="F1178" s="223" t="s">
        <v>1718</v>
      </c>
      <c r="G1178" s="224" t="s">
        <v>376</v>
      </c>
      <c r="H1178" s="225">
        <v>75</v>
      </c>
      <c r="I1178" s="226"/>
      <c r="J1178" s="227">
        <f t="shared" si="30"/>
        <v>0</v>
      </c>
      <c r="K1178" s="223" t="s">
        <v>5</v>
      </c>
      <c r="L1178" s="228"/>
      <c r="M1178" s="229" t="s">
        <v>5</v>
      </c>
      <c r="N1178" s="230" t="s">
        <v>43</v>
      </c>
      <c r="O1178" s="42"/>
      <c r="P1178" s="184">
        <f t="shared" si="31"/>
        <v>0</v>
      </c>
      <c r="Q1178" s="184">
        <v>0</v>
      </c>
      <c r="R1178" s="184">
        <f t="shared" si="32"/>
        <v>0</v>
      </c>
      <c r="S1178" s="184">
        <v>0</v>
      </c>
      <c r="T1178" s="185">
        <f t="shared" si="33"/>
        <v>0</v>
      </c>
      <c r="AR1178" s="24" t="s">
        <v>932</v>
      </c>
      <c r="AT1178" s="24" t="s">
        <v>258</v>
      </c>
      <c r="AU1178" s="24" t="s">
        <v>82</v>
      </c>
      <c r="AY1178" s="24" t="s">
        <v>185</v>
      </c>
      <c r="BE1178" s="186">
        <f t="shared" si="34"/>
        <v>0</v>
      </c>
      <c r="BF1178" s="186">
        <f t="shared" si="35"/>
        <v>0</v>
      </c>
      <c r="BG1178" s="186">
        <f t="shared" si="36"/>
        <v>0</v>
      </c>
      <c r="BH1178" s="186">
        <f t="shared" si="37"/>
        <v>0</v>
      </c>
      <c r="BI1178" s="186">
        <f t="shared" si="38"/>
        <v>0</v>
      </c>
      <c r="BJ1178" s="24" t="s">
        <v>80</v>
      </c>
      <c r="BK1178" s="186">
        <f t="shared" si="39"/>
        <v>0</v>
      </c>
      <c r="BL1178" s="24" t="s">
        <v>373</v>
      </c>
      <c r="BM1178" s="24" t="s">
        <v>1719</v>
      </c>
    </row>
    <row r="1179" spans="2:65" s="1" customFormat="1" ht="22.5" customHeight="1">
      <c r="B1179" s="174"/>
      <c r="C1179" s="175" t="s">
        <v>1720</v>
      </c>
      <c r="D1179" s="175" t="s">
        <v>188</v>
      </c>
      <c r="E1179" s="176" t="s">
        <v>1721</v>
      </c>
      <c r="F1179" s="177" t="s">
        <v>1722</v>
      </c>
      <c r="G1179" s="178" t="s">
        <v>254</v>
      </c>
      <c r="H1179" s="179">
        <v>3</v>
      </c>
      <c r="I1179" s="180"/>
      <c r="J1179" s="181">
        <f t="shared" si="30"/>
        <v>0</v>
      </c>
      <c r="K1179" s="177" t="s">
        <v>192</v>
      </c>
      <c r="L1179" s="41"/>
      <c r="M1179" s="182" t="s">
        <v>5</v>
      </c>
      <c r="N1179" s="183" t="s">
        <v>43</v>
      </c>
      <c r="O1179" s="42"/>
      <c r="P1179" s="184">
        <f t="shared" si="31"/>
        <v>0</v>
      </c>
      <c r="Q1179" s="184">
        <v>0</v>
      </c>
      <c r="R1179" s="184">
        <f t="shared" si="32"/>
        <v>0</v>
      </c>
      <c r="S1179" s="184">
        <v>0</v>
      </c>
      <c r="T1179" s="185">
        <f t="shared" si="33"/>
        <v>0</v>
      </c>
      <c r="AR1179" s="24" t="s">
        <v>373</v>
      </c>
      <c r="AT1179" s="24" t="s">
        <v>188</v>
      </c>
      <c r="AU1179" s="24" t="s">
        <v>82</v>
      </c>
      <c r="AY1179" s="24" t="s">
        <v>185</v>
      </c>
      <c r="BE1179" s="186">
        <f t="shared" si="34"/>
        <v>0</v>
      </c>
      <c r="BF1179" s="186">
        <f t="shared" si="35"/>
        <v>0</v>
      </c>
      <c r="BG1179" s="186">
        <f t="shared" si="36"/>
        <v>0</v>
      </c>
      <c r="BH1179" s="186">
        <f t="shared" si="37"/>
        <v>0</v>
      </c>
      <c r="BI1179" s="186">
        <f t="shared" si="38"/>
        <v>0</v>
      </c>
      <c r="BJ1179" s="24" t="s">
        <v>80</v>
      </c>
      <c r="BK1179" s="186">
        <f t="shared" si="39"/>
        <v>0</v>
      </c>
      <c r="BL1179" s="24" t="s">
        <v>373</v>
      </c>
      <c r="BM1179" s="24" t="s">
        <v>1723</v>
      </c>
    </row>
    <row r="1180" spans="2:65" s="1" customFormat="1" ht="22.5" customHeight="1">
      <c r="B1180" s="174"/>
      <c r="C1180" s="221" t="s">
        <v>1724</v>
      </c>
      <c r="D1180" s="221" t="s">
        <v>258</v>
      </c>
      <c r="E1180" s="222" t="s">
        <v>1725</v>
      </c>
      <c r="F1180" s="223" t="s">
        <v>1726</v>
      </c>
      <c r="G1180" s="224" t="s">
        <v>1046</v>
      </c>
      <c r="H1180" s="225">
        <v>3</v>
      </c>
      <c r="I1180" s="226"/>
      <c r="J1180" s="227">
        <f t="shared" si="30"/>
        <v>0</v>
      </c>
      <c r="K1180" s="223" t="s">
        <v>5</v>
      </c>
      <c r="L1180" s="228"/>
      <c r="M1180" s="229" t="s">
        <v>5</v>
      </c>
      <c r="N1180" s="230" t="s">
        <v>43</v>
      </c>
      <c r="O1180" s="42"/>
      <c r="P1180" s="184">
        <f t="shared" si="31"/>
        <v>0</v>
      </c>
      <c r="Q1180" s="184">
        <v>0</v>
      </c>
      <c r="R1180" s="184">
        <f t="shared" si="32"/>
        <v>0</v>
      </c>
      <c r="S1180" s="184">
        <v>0</v>
      </c>
      <c r="T1180" s="185">
        <f t="shared" si="33"/>
        <v>0</v>
      </c>
      <c r="AR1180" s="24" t="s">
        <v>932</v>
      </c>
      <c r="AT1180" s="24" t="s">
        <v>258</v>
      </c>
      <c r="AU1180" s="24" t="s">
        <v>82</v>
      </c>
      <c r="AY1180" s="24" t="s">
        <v>185</v>
      </c>
      <c r="BE1180" s="186">
        <f t="shared" si="34"/>
        <v>0</v>
      </c>
      <c r="BF1180" s="186">
        <f t="shared" si="35"/>
        <v>0</v>
      </c>
      <c r="BG1180" s="186">
        <f t="shared" si="36"/>
        <v>0</v>
      </c>
      <c r="BH1180" s="186">
        <f t="shared" si="37"/>
        <v>0</v>
      </c>
      <c r="BI1180" s="186">
        <f t="shared" si="38"/>
        <v>0</v>
      </c>
      <c r="BJ1180" s="24" t="s">
        <v>80</v>
      </c>
      <c r="BK1180" s="186">
        <f t="shared" si="39"/>
        <v>0</v>
      </c>
      <c r="BL1180" s="24" t="s">
        <v>373</v>
      </c>
      <c r="BM1180" s="24" t="s">
        <v>1727</v>
      </c>
    </row>
    <row r="1181" spans="2:65" s="1" customFormat="1" ht="22.5" customHeight="1">
      <c r="B1181" s="174"/>
      <c r="C1181" s="175" t="s">
        <v>1728</v>
      </c>
      <c r="D1181" s="175" t="s">
        <v>188</v>
      </c>
      <c r="E1181" s="176" t="s">
        <v>1729</v>
      </c>
      <c r="F1181" s="177" t="s">
        <v>1730</v>
      </c>
      <c r="G1181" s="178" t="s">
        <v>376</v>
      </c>
      <c r="H1181" s="179">
        <v>35.5</v>
      </c>
      <c r="I1181" s="180"/>
      <c r="J1181" s="181">
        <f t="shared" si="30"/>
        <v>0</v>
      </c>
      <c r="K1181" s="177" t="s">
        <v>192</v>
      </c>
      <c r="L1181" s="41"/>
      <c r="M1181" s="182" t="s">
        <v>5</v>
      </c>
      <c r="N1181" s="183" t="s">
        <v>43</v>
      </c>
      <c r="O1181" s="42"/>
      <c r="P1181" s="184">
        <f t="shared" si="31"/>
        <v>0</v>
      </c>
      <c r="Q1181" s="184">
        <v>0</v>
      </c>
      <c r="R1181" s="184">
        <f t="shared" si="32"/>
        <v>0</v>
      </c>
      <c r="S1181" s="184">
        <v>0</v>
      </c>
      <c r="T1181" s="185">
        <f t="shared" si="33"/>
        <v>0</v>
      </c>
      <c r="AR1181" s="24" t="s">
        <v>373</v>
      </c>
      <c r="AT1181" s="24" t="s">
        <v>188</v>
      </c>
      <c r="AU1181" s="24" t="s">
        <v>82</v>
      </c>
      <c r="AY1181" s="24" t="s">
        <v>185</v>
      </c>
      <c r="BE1181" s="186">
        <f t="shared" si="34"/>
        <v>0</v>
      </c>
      <c r="BF1181" s="186">
        <f t="shared" si="35"/>
        <v>0</v>
      </c>
      <c r="BG1181" s="186">
        <f t="shared" si="36"/>
        <v>0</v>
      </c>
      <c r="BH1181" s="186">
        <f t="shared" si="37"/>
        <v>0</v>
      </c>
      <c r="BI1181" s="186">
        <f t="shared" si="38"/>
        <v>0</v>
      </c>
      <c r="BJ1181" s="24" t="s">
        <v>80</v>
      </c>
      <c r="BK1181" s="186">
        <f t="shared" si="39"/>
        <v>0</v>
      </c>
      <c r="BL1181" s="24" t="s">
        <v>373</v>
      </c>
      <c r="BM1181" s="24" t="s">
        <v>1731</v>
      </c>
    </row>
    <row r="1182" spans="2:65" s="1" customFormat="1" ht="22.5" customHeight="1">
      <c r="B1182" s="174"/>
      <c r="C1182" s="221" t="s">
        <v>1732</v>
      </c>
      <c r="D1182" s="221" t="s">
        <v>258</v>
      </c>
      <c r="E1182" s="222" t="s">
        <v>1733</v>
      </c>
      <c r="F1182" s="223" t="s">
        <v>1734</v>
      </c>
      <c r="G1182" s="224" t="s">
        <v>376</v>
      </c>
      <c r="H1182" s="225">
        <v>35.5</v>
      </c>
      <c r="I1182" s="226"/>
      <c r="J1182" s="227">
        <f t="shared" si="30"/>
        <v>0</v>
      </c>
      <c r="K1182" s="223" t="s">
        <v>5</v>
      </c>
      <c r="L1182" s="228"/>
      <c r="M1182" s="229" t="s">
        <v>5</v>
      </c>
      <c r="N1182" s="230" t="s">
        <v>43</v>
      </c>
      <c r="O1182" s="42"/>
      <c r="P1182" s="184">
        <f t="shared" si="31"/>
        <v>0</v>
      </c>
      <c r="Q1182" s="184">
        <v>0</v>
      </c>
      <c r="R1182" s="184">
        <f t="shared" si="32"/>
        <v>0</v>
      </c>
      <c r="S1182" s="184">
        <v>0</v>
      </c>
      <c r="T1182" s="185">
        <f t="shared" si="33"/>
        <v>0</v>
      </c>
      <c r="AR1182" s="24" t="s">
        <v>932</v>
      </c>
      <c r="AT1182" s="24" t="s">
        <v>258</v>
      </c>
      <c r="AU1182" s="24" t="s">
        <v>82</v>
      </c>
      <c r="AY1182" s="24" t="s">
        <v>185</v>
      </c>
      <c r="BE1182" s="186">
        <f t="shared" si="34"/>
        <v>0</v>
      </c>
      <c r="BF1182" s="186">
        <f t="shared" si="35"/>
        <v>0</v>
      </c>
      <c r="BG1182" s="186">
        <f t="shared" si="36"/>
        <v>0</v>
      </c>
      <c r="BH1182" s="186">
        <f t="shared" si="37"/>
        <v>0</v>
      </c>
      <c r="BI1182" s="186">
        <f t="shared" si="38"/>
        <v>0</v>
      </c>
      <c r="BJ1182" s="24" t="s">
        <v>80</v>
      </c>
      <c r="BK1182" s="186">
        <f t="shared" si="39"/>
        <v>0</v>
      </c>
      <c r="BL1182" s="24" t="s">
        <v>373</v>
      </c>
      <c r="BM1182" s="24" t="s">
        <v>1735</v>
      </c>
    </row>
    <row r="1183" spans="2:65" s="1" customFormat="1" ht="31.5" customHeight="1">
      <c r="B1183" s="174"/>
      <c r="C1183" s="175" t="s">
        <v>1736</v>
      </c>
      <c r="D1183" s="175" t="s">
        <v>188</v>
      </c>
      <c r="E1183" s="176" t="s">
        <v>1737</v>
      </c>
      <c r="F1183" s="177" t="s">
        <v>1738</v>
      </c>
      <c r="G1183" s="178" t="s">
        <v>191</v>
      </c>
      <c r="H1183" s="179">
        <v>2.8000000000000001E-2</v>
      </c>
      <c r="I1183" s="180"/>
      <c r="J1183" s="181">
        <f t="shared" si="30"/>
        <v>0</v>
      </c>
      <c r="K1183" s="177" t="s">
        <v>192</v>
      </c>
      <c r="L1183" s="41"/>
      <c r="M1183" s="182" t="s">
        <v>5</v>
      </c>
      <c r="N1183" s="183" t="s">
        <v>43</v>
      </c>
      <c r="O1183" s="42"/>
      <c r="P1183" s="184">
        <f t="shared" si="31"/>
        <v>0</v>
      </c>
      <c r="Q1183" s="184">
        <v>0</v>
      </c>
      <c r="R1183" s="184">
        <f t="shared" si="32"/>
        <v>0</v>
      </c>
      <c r="S1183" s="184">
        <v>0</v>
      </c>
      <c r="T1183" s="185">
        <f t="shared" si="33"/>
        <v>0</v>
      </c>
      <c r="AR1183" s="24" t="s">
        <v>373</v>
      </c>
      <c r="AT1183" s="24" t="s">
        <v>188</v>
      </c>
      <c r="AU1183" s="24" t="s">
        <v>82</v>
      </c>
      <c r="AY1183" s="24" t="s">
        <v>185</v>
      </c>
      <c r="BE1183" s="186">
        <f t="shared" si="34"/>
        <v>0</v>
      </c>
      <c r="BF1183" s="186">
        <f t="shared" si="35"/>
        <v>0</v>
      </c>
      <c r="BG1183" s="186">
        <f t="shared" si="36"/>
        <v>0</v>
      </c>
      <c r="BH1183" s="186">
        <f t="shared" si="37"/>
        <v>0</v>
      </c>
      <c r="BI1183" s="186">
        <f t="shared" si="38"/>
        <v>0</v>
      </c>
      <c r="BJ1183" s="24" t="s">
        <v>80</v>
      </c>
      <c r="BK1183" s="186">
        <f t="shared" si="39"/>
        <v>0</v>
      </c>
      <c r="BL1183" s="24" t="s">
        <v>373</v>
      </c>
      <c r="BM1183" s="24" t="s">
        <v>1739</v>
      </c>
    </row>
    <row r="1184" spans="2:65" s="1" customFormat="1" ht="121.5">
      <c r="B1184" s="41"/>
      <c r="D1184" s="187" t="s">
        <v>195</v>
      </c>
      <c r="F1184" s="188" t="s">
        <v>1740</v>
      </c>
      <c r="I1184" s="189"/>
      <c r="L1184" s="41"/>
      <c r="M1184" s="190"/>
      <c r="N1184" s="42"/>
      <c r="O1184" s="42"/>
      <c r="P1184" s="42"/>
      <c r="Q1184" s="42"/>
      <c r="R1184" s="42"/>
      <c r="S1184" s="42"/>
      <c r="T1184" s="70"/>
      <c r="AT1184" s="24" t="s">
        <v>195</v>
      </c>
      <c r="AU1184" s="24" t="s">
        <v>82</v>
      </c>
    </row>
    <row r="1185" spans="2:65" s="10" customFormat="1" ht="29.85" customHeight="1">
      <c r="B1185" s="160"/>
      <c r="D1185" s="171" t="s">
        <v>71</v>
      </c>
      <c r="E1185" s="172" t="s">
        <v>1741</v>
      </c>
      <c r="F1185" s="172" t="s">
        <v>1742</v>
      </c>
      <c r="I1185" s="163"/>
      <c r="J1185" s="173">
        <f>BK1185</f>
        <v>0</v>
      </c>
      <c r="L1185" s="160"/>
      <c r="M1185" s="165"/>
      <c r="N1185" s="166"/>
      <c r="O1185" s="166"/>
      <c r="P1185" s="167">
        <f>SUM(P1186:P1221)</f>
        <v>0</v>
      </c>
      <c r="Q1185" s="166"/>
      <c r="R1185" s="167">
        <f>SUM(R1186:R1221)</f>
        <v>22.825398240000002</v>
      </c>
      <c r="S1185" s="166"/>
      <c r="T1185" s="168">
        <f>SUM(T1186:T1221)</f>
        <v>5.6840999999999999</v>
      </c>
      <c r="AR1185" s="161" t="s">
        <v>82</v>
      </c>
      <c r="AT1185" s="169" t="s">
        <v>71</v>
      </c>
      <c r="AU1185" s="169" t="s">
        <v>80</v>
      </c>
      <c r="AY1185" s="161" t="s">
        <v>185</v>
      </c>
      <c r="BK1185" s="170">
        <f>SUM(BK1186:BK1221)</f>
        <v>0</v>
      </c>
    </row>
    <row r="1186" spans="2:65" s="1" customFormat="1" ht="22.5" customHeight="1">
      <c r="B1186" s="174"/>
      <c r="C1186" s="175" t="s">
        <v>1743</v>
      </c>
      <c r="D1186" s="175" t="s">
        <v>188</v>
      </c>
      <c r="E1186" s="176" t="s">
        <v>1744</v>
      </c>
      <c r="F1186" s="177" t="s">
        <v>1745</v>
      </c>
      <c r="G1186" s="178" t="s">
        <v>232</v>
      </c>
      <c r="H1186" s="179">
        <v>460</v>
      </c>
      <c r="I1186" s="180"/>
      <c r="J1186" s="181">
        <f t="shared" ref="J1186:J1196" si="40">ROUND(I1186*H1186,2)</f>
        <v>0</v>
      </c>
      <c r="K1186" s="177" t="s">
        <v>5</v>
      </c>
      <c r="L1186" s="41"/>
      <c r="M1186" s="182" t="s">
        <v>5</v>
      </c>
      <c r="N1186" s="183" t="s">
        <v>43</v>
      </c>
      <c r="O1186" s="42"/>
      <c r="P1186" s="184">
        <f t="shared" ref="P1186:P1196" si="41">O1186*H1186</f>
        <v>0</v>
      </c>
      <c r="Q1186" s="184">
        <v>0</v>
      </c>
      <c r="R1186" s="184">
        <f t="shared" ref="R1186:R1196" si="42">Q1186*H1186</f>
        <v>0</v>
      </c>
      <c r="S1186" s="184">
        <v>0</v>
      </c>
      <c r="T1186" s="185">
        <f t="shared" ref="T1186:T1196" si="43">S1186*H1186</f>
        <v>0</v>
      </c>
      <c r="AR1186" s="24" t="s">
        <v>193</v>
      </c>
      <c r="AT1186" s="24" t="s">
        <v>188</v>
      </c>
      <c r="AU1186" s="24" t="s">
        <v>82</v>
      </c>
      <c r="AY1186" s="24" t="s">
        <v>185</v>
      </c>
      <c r="BE1186" s="186">
        <f t="shared" ref="BE1186:BE1196" si="44">IF(N1186="základní",J1186,0)</f>
        <v>0</v>
      </c>
      <c r="BF1186" s="186">
        <f t="shared" ref="BF1186:BF1196" si="45">IF(N1186="snížená",J1186,0)</f>
        <v>0</v>
      </c>
      <c r="BG1186" s="186">
        <f t="shared" ref="BG1186:BG1196" si="46">IF(N1186="zákl. přenesená",J1186,0)</f>
        <v>0</v>
      </c>
      <c r="BH1186" s="186">
        <f t="shared" ref="BH1186:BH1196" si="47">IF(N1186="sníž. přenesená",J1186,0)</f>
        <v>0</v>
      </c>
      <c r="BI1186" s="186">
        <f t="shared" ref="BI1186:BI1196" si="48">IF(N1186="nulová",J1186,0)</f>
        <v>0</v>
      </c>
      <c r="BJ1186" s="24" t="s">
        <v>80</v>
      </c>
      <c r="BK1186" s="186">
        <f t="shared" ref="BK1186:BK1196" si="49">ROUND(I1186*H1186,2)</f>
        <v>0</v>
      </c>
      <c r="BL1186" s="24" t="s">
        <v>193</v>
      </c>
      <c r="BM1186" s="24" t="s">
        <v>1746</v>
      </c>
    </row>
    <row r="1187" spans="2:65" s="1" customFormat="1" ht="22.5" customHeight="1">
      <c r="B1187" s="174"/>
      <c r="C1187" s="221" t="s">
        <v>1747</v>
      </c>
      <c r="D1187" s="221" t="s">
        <v>258</v>
      </c>
      <c r="E1187" s="222" t="s">
        <v>1748</v>
      </c>
      <c r="F1187" s="223" t="s">
        <v>1749</v>
      </c>
      <c r="G1187" s="224" t="s">
        <v>254</v>
      </c>
      <c r="H1187" s="225">
        <v>5290</v>
      </c>
      <c r="I1187" s="226"/>
      <c r="J1187" s="227">
        <f t="shared" si="40"/>
        <v>0</v>
      </c>
      <c r="K1187" s="223" t="s">
        <v>192</v>
      </c>
      <c r="L1187" s="228"/>
      <c r="M1187" s="229" t="s">
        <v>5</v>
      </c>
      <c r="N1187" s="230" t="s">
        <v>43</v>
      </c>
      <c r="O1187" s="42"/>
      <c r="P1187" s="184">
        <f t="shared" si="41"/>
        <v>0</v>
      </c>
      <c r="Q1187" s="184">
        <v>3.7000000000000002E-3</v>
      </c>
      <c r="R1187" s="184">
        <f t="shared" si="42"/>
        <v>19.573</v>
      </c>
      <c r="S1187" s="184">
        <v>0</v>
      </c>
      <c r="T1187" s="185">
        <f t="shared" si="43"/>
        <v>0</v>
      </c>
      <c r="AR1187" s="24" t="s">
        <v>261</v>
      </c>
      <c r="AT1187" s="24" t="s">
        <v>258</v>
      </c>
      <c r="AU1187" s="24" t="s">
        <v>82</v>
      </c>
      <c r="AY1187" s="24" t="s">
        <v>185</v>
      </c>
      <c r="BE1187" s="186">
        <f t="shared" si="44"/>
        <v>0</v>
      </c>
      <c r="BF1187" s="186">
        <f t="shared" si="45"/>
        <v>0</v>
      </c>
      <c r="BG1187" s="186">
        <f t="shared" si="46"/>
        <v>0</v>
      </c>
      <c r="BH1187" s="186">
        <f t="shared" si="47"/>
        <v>0</v>
      </c>
      <c r="BI1187" s="186">
        <f t="shared" si="48"/>
        <v>0</v>
      </c>
      <c r="BJ1187" s="24" t="s">
        <v>80</v>
      </c>
      <c r="BK1187" s="186">
        <f t="shared" si="49"/>
        <v>0</v>
      </c>
      <c r="BL1187" s="24" t="s">
        <v>193</v>
      </c>
      <c r="BM1187" s="24" t="s">
        <v>1750</v>
      </c>
    </row>
    <row r="1188" spans="2:65" s="1" customFormat="1" ht="22.5" customHeight="1">
      <c r="B1188" s="174"/>
      <c r="C1188" s="175" t="s">
        <v>1751</v>
      </c>
      <c r="D1188" s="175" t="s">
        <v>188</v>
      </c>
      <c r="E1188" s="176" t="s">
        <v>1752</v>
      </c>
      <c r="F1188" s="177" t="s">
        <v>1753</v>
      </c>
      <c r="G1188" s="178" t="s">
        <v>376</v>
      </c>
      <c r="H1188" s="179">
        <v>61.234000000000002</v>
      </c>
      <c r="I1188" s="180"/>
      <c r="J1188" s="181">
        <f t="shared" si="40"/>
        <v>0</v>
      </c>
      <c r="K1188" s="177" t="s">
        <v>5</v>
      </c>
      <c r="L1188" s="41"/>
      <c r="M1188" s="182" t="s">
        <v>5</v>
      </c>
      <c r="N1188" s="183" t="s">
        <v>43</v>
      </c>
      <c r="O1188" s="42"/>
      <c r="P1188" s="184">
        <f t="shared" si="41"/>
        <v>0</v>
      </c>
      <c r="Q1188" s="184">
        <v>1.0000000000000001E-5</v>
      </c>
      <c r="R1188" s="184">
        <f t="shared" si="42"/>
        <v>6.1234000000000006E-4</v>
      </c>
      <c r="S1188" s="184">
        <v>0</v>
      </c>
      <c r="T1188" s="185">
        <f t="shared" si="43"/>
        <v>0</v>
      </c>
      <c r="AR1188" s="24" t="s">
        <v>193</v>
      </c>
      <c r="AT1188" s="24" t="s">
        <v>188</v>
      </c>
      <c r="AU1188" s="24" t="s">
        <v>82</v>
      </c>
      <c r="AY1188" s="24" t="s">
        <v>185</v>
      </c>
      <c r="BE1188" s="186">
        <f t="shared" si="44"/>
        <v>0</v>
      </c>
      <c r="BF1188" s="186">
        <f t="shared" si="45"/>
        <v>0</v>
      </c>
      <c r="BG1188" s="186">
        <f t="shared" si="46"/>
        <v>0</v>
      </c>
      <c r="BH1188" s="186">
        <f t="shared" si="47"/>
        <v>0</v>
      </c>
      <c r="BI1188" s="186">
        <f t="shared" si="48"/>
        <v>0</v>
      </c>
      <c r="BJ1188" s="24" t="s">
        <v>80</v>
      </c>
      <c r="BK1188" s="186">
        <f t="shared" si="49"/>
        <v>0</v>
      </c>
      <c r="BL1188" s="24" t="s">
        <v>193</v>
      </c>
      <c r="BM1188" s="24" t="s">
        <v>1754</v>
      </c>
    </row>
    <row r="1189" spans="2:65" s="1" customFormat="1" ht="22.5" customHeight="1">
      <c r="B1189" s="174"/>
      <c r="C1189" s="221" t="s">
        <v>1755</v>
      </c>
      <c r="D1189" s="221" t="s">
        <v>258</v>
      </c>
      <c r="E1189" s="222" t="s">
        <v>1756</v>
      </c>
      <c r="F1189" s="223" t="s">
        <v>1757</v>
      </c>
      <c r="G1189" s="224" t="s">
        <v>254</v>
      </c>
      <c r="H1189" s="225">
        <v>13</v>
      </c>
      <c r="I1189" s="226"/>
      <c r="J1189" s="227">
        <f t="shared" si="40"/>
        <v>0</v>
      </c>
      <c r="K1189" s="223" t="s">
        <v>192</v>
      </c>
      <c r="L1189" s="228"/>
      <c r="M1189" s="229" t="s">
        <v>5</v>
      </c>
      <c r="N1189" s="230" t="s">
        <v>43</v>
      </c>
      <c r="O1189" s="42"/>
      <c r="P1189" s="184">
        <f t="shared" si="41"/>
        <v>0</v>
      </c>
      <c r="Q1189" s="184">
        <v>5.0000000000000001E-4</v>
      </c>
      <c r="R1189" s="184">
        <f t="shared" si="42"/>
        <v>6.5000000000000006E-3</v>
      </c>
      <c r="S1189" s="184">
        <v>0</v>
      </c>
      <c r="T1189" s="185">
        <f t="shared" si="43"/>
        <v>0</v>
      </c>
      <c r="AR1189" s="24" t="s">
        <v>261</v>
      </c>
      <c r="AT1189" s="24" t="s">
        <v>258</v>
      </c>
      <c r="AU1189" s="24" t="s">
        <v>82</v>
      </c>
      <c r="AY1189" s="24" t="s">
        <v>185</v>
      </c>
      <c r="BE1189" s="186">
        <f t="shared" si="44"/>
        <v>0</v>
      </c>
      <c r="BF1189" s="186">
        <f t="shared" si="45"/>
        <v>0</v>
      </c>
      <c r="BG1189" s="186">
        <f t="shared" si="46"/>
        <v>0</v>
      </c>
      <c r="BH1189" s="186">
        <f t="shared" si="47"/>
        <v>0</v>
      </c>
      <c r="BI1189" s="186">
        <f t="shared" si="48"/>
        <v>0</v>
      </c>
      <c r="BJ1189" s="24" t="s">
        <v>80</v>
      </c>
      <c r="BK1189" s="186">
        <f t="shared" si="49"/>
        <v>0</v>
      </c>
      <c r="BL1189" s="24" t="s">
        <v>193</v>
      </c>
      <c r="BM1189" s="24" t="s">
        <v>1758</v>
      </c>
    </row>
    <row r="1190" spans="2:65" s="1" customFormat="1" ht="22.5" customHeight="1">
      <c r="B1190" s="174"/>
      <c r="C1190" s="221" t="s">
        <v>1759</v>
      </c>
      <c r="D1190" s="221" t="s">
        <v>258</v>
      </c>
      <c r="E1190" s="222" t="s">
        <v>1760</v>
      </c>
      <c r="F1190" s="223" t="s">
        <v>1761</v>
      </c>
      <c r="G1190" s="224" t="s">
        <v>254</v>
      </c>
      <c r="H1190" s="225">
        <v>500</v>
      </c>
      <c r="I1190" s="226"/>
      <c r="J1190" s="227">
        <f t="shared" si="40"/>
        <v>0</v>
      </c>
      <c r="K1190" s="223" t="s">
        <v>192</v>
      </c>
      <c r="L1190" s="228"/>
      <c r="M1190" s="229" t="s">
        <v>5</v>
      </c>
      <c r="N1190" s="230" t="s">
        <v>43</v>
      </c>
      <c r="O1190" s="42"/>
      <c r="P1190" s="184">
        <f t="shared" si="41"/>
        <v>0</v>
      </c>
      <c r="Q1190" s="184">
        <v>1.0000000000000001E-5</v>
      </c>
      <c r="R1190" s="184">
        <f t="shared" si="42"/>
        <v>5.0000000000000001E-3</v>
      </c>
      <c r="S1190" s="184">
        <v>0</v>
      </c>
      <c r="T1190" s="185">
        <f t="shared" si="43"/>
        <v>0</v>
      </c>
      <c r="AR1190" s="24" t="s">
        <v>261</v>
      </c>
      <c r="AT1190" s="24" t="s">
        <v>258</v>
      </c>
      <c r="AU1190" s="24" t="s">
        <v>82</v>
      </c>
      <c r="AY1190" s="24" t="s">
        <v>185</v>
      </c>
      <c r="BE1190" s="186">
        <f t="shared" si="44"/>
        <v>0</v>
      </c>
      <c r="BF1190" s="186">
        <f t="shared" si="45"/>
        <v>0</v>
      </c>
      <c r="BG1190" s="186">
        <f t="shared" si="46"/>
        <v>0</v>
      </c>
      <c r="BH1190" s="186">
        <f t="shared" si="47"/>
        <v>0</v>
      </c>
      <c r="BI1190" s="186">
        <f t="shared" si="48"/>
        <v>0</v>
      </c>
      <c r="BJ1190" s="24" t="s">
        <v>80</v>
      </c>
      <c r="BK1190" s="186">
        <f t="shared" si="49"/>
        <v>0</v>
      </c>
      <c r="BL1190" s="24" t="s">
        <v>193</v>
      </c>
      <c r="BM1190" s="24" t="s">
        <v>1762</v>
      </c>
    </row>
    <row r="1191" spans="2:65" s="1" customFormat="1" ht="22.5" customHeight="1">
      <c r="B1191" s="174"/>
      <c r="C1191" s="175" t="s">
        <v>1763</v>
      </c>
      <c r="D1191" s="175" t="s">
        <v>188</v>
      </c>
      <c r="E1191" s="176" t="s">
        <v>1764</v>
      </c>
      <c r="F1191" s="177" t="s">
        <v>1765</v>
      </c>
      <c r="G1191" s="178" t="s">
        <v>376</v>
      </c>
      <c r="H1191" s="179">
        <v>63.12</v>
      </c>
      <c r="I1191" s="180"/>
      <c r="J1191" s="181">
        <f t="shared" si="40"/>
        <v>0</v>
      </c>
      <c r="K1191" s="177" t="s">
        <v>5</v>
      </c>
      <c r="L1191" s="41"/>
      <c r="M1191" s="182" t="s">
        <v>5</v>
      </c>
      <c r="N1191" s="183" t="s">
        <v>43</v>
      </c>
      <c r="O1191" s="42"/>
      <c r="P1191" s="184">
        <f t="shared" si="41"/>
        <v>0</v>
      </c>
      <c r="Q1191" s="184">
        <v>1.1900000000000001E-3</v>
      </c>
      <c r="R1191" s="184">
        <f t="shared" si="42"/>
        <v>7.5112800000000007E-2</v>
      </c>
      <c r="S1191" s="184">
        <v>0</v>
      </c>
      <c r="T1191" s="185">
        <f t="shared" si="43"/>
        <v>0</v>
      </c>
      <c r="AR1191" s="24" t="s">
        <v>193</v>
      </c>
      <c r="AT1191" s="24" t="s">
        <v>188</v>
      </c>
      <c r="AU1191" s="24" t="s">
        <v>82</v>
      </c>
      <c r="AY1191" s="24" t="s">
        <v>185</v>
      </c>
      <c r="BE1191" s="186">
        <f t="shared" si="44"/>
        <v>0</v>
      </c>
      <c r="BF1191" s="186">
        <f t="shared" si="45"/>
        <v>0</v>
      </c>
      <c r="BG1191" s="186">
        <f t="shared" si="46"/>
        <v>0</v>
      </c>
      <c r="BH1191" s="186">
        <f t="shared" si="47"/>
        <v>0</v>
      </c>
      <c r="BI1191" s="186">
        <f t="shared" si="48"/>
        <v>0</v>
      </c>
      <c r="BJ1191" s="24" t="s">
        <v>80</v>
      </c>
      <c r="BK1191" s="186">
        <f t="shared" si="49"/>
        <v>0</v>
      </c>
      <c r="BL1191" s="24" t="s">
        <v>193</v>
      </c>
      <c r="BM1191" s="24" t="s">
        <v>1766</v>
      </c>
    </row>
    <row r="1192" spans="2:65" s="1" customFormat="1" ht="22.5" customHeight="1">
      <c r="B1192" s="174"/>
      <c r="C1192" s="175" t="s">
        <v>1767</v>
      </c>
      <c r="D1192" s="175" t="s">
        <v>188</v>
      </c>
      <c r="E1192" s="176" t="s">
        <v>1768</v>
      </c>
      <c r="F1192" s="177" t="s">
        <v>1769</v>
      </c>
      <c r="G1192" s="178" t="s">
        <v>376</v>
      </c>
      <c r="H1192" s="179">
        <v>25.23</v>
      </c>
      <c r="I1192" s="180"/>
      <c r="J1192" s="181">
        <f t="shared" si="40"/>
        <v>0</v>
      </c>
      <c r="K1192" s="177" t="s">
        <v>5</v>
      </c>
      <c r="L1192" s="41"/>
      <c r="M1192" s="182" t="s">
        <v>5</v>
      </c>
      <c r="N1192" s="183" t="s">
        <v>43</v>
      </c>
      <c r="O1192" s="42"/>
      <c r="P1192" s="184">
        <f t="shared" si="41"/>
        <v>0</v>
      </c>
      <c r="Q1192" s="184">
        <v>1.1900000000000001E-3</v>
      </c>
      <c r="R1192" s="184">
        <f t="shared" si="42"/>
        <v>3.0023700000000004E-2</v>
      </c>
      <c r="S1192" s="184">
        <v>0</v>
      </c>
      <c r="T1192" s="185">
        <f t="shared" si="43"/>
        <v>0</v>
      </c>
      <c r="AR1192" s="24" t="s">
        <v>193</v>
      </c>
      <c r="AT1192" s="24" t="s">
        <v>188</v>
      </c>
      <c r="AU1192" s="24" t="s">
        <v>82</v>
      </c>
      <c r="AY1192" s="24" t="s">
        <v>185</v>
      </c>
      <c r="BE1192" s="186">
        <f t="shared" si="44"/>
        <v>0</v>
      </c>
      <c r="BF1192" s="186">
        <f t="shared" si="45"/>
        <v>0</v>
      </c>
      <c r="BG1192" s="186">
        <f t="shared" si="46"/>
        <v>0</v>
      </c>
      <c r="BH1192" s="186">
        <f t="shared" si="47"/>
        <v>0</v>
      </c>
      <c r="BI1192" s="186">
        <f t="shared" si="48"/>
        <v>0</v>
      </c>
      <c r="BJ1192" s="24" t="s">
        <v>80</v>
      </c>
      <c r="BK1192" s="186">
        <f t="shared" si="49"/>
        <v>0</v>
      </c>
      <c r="BL1192" s="24" t="s">
        <v>193</v>
      </c>
      <c r="BM1192" s="24" t="s">
        <v>1770</v>
      </c>
    </row>
    <row r="1193" spans="2:65" s="1" customFormat="1" ht="22.5" customHeight="1">
      <c r="B1193" s="174"/>
      <c r="C1193" s="221" t="s">
        <v>1771</v>
      </c>
      <c r="D1193" s="221" t="s">
        <v>258</v>
      </c>
      <c r="E1193" s="222" t="s">
        <v>1772</v>
      </c>
      <c r="F1193" s="223" t="s">
        <v>1773</v>
      </c>
      <c r="G1193" s="224" t="s">
        <v>254</v>
      </c>
      <c r="H1193" s="225">
        <v>300</v>
      </c>
      <c r="I1193" s="226"/>
      <c r="J1193" s="227">
        <f t="shared" si="40"/>
        <v>0</v>
      </c>
      <c r="K1193" s="223" t="s">
        <v>192</v>
      </c>
      <c r="L1193" s="228"/>
      <c r="M1193" s="229" t="s">
        <v>5</v>
      </c>
      <c r="N1193" s="230" t="s">
        <v>43</v>
      </c>
      <c r="O1193" s="42"/>
      <c r="P1193" s="184">
        <f t="shared" si="41"/>
        <v>0</v>
      </c>
      <c r="Q1193" s="184">
        <v>1.0000000000000001E-5</v>
      </c>
      <c r="R1193" s="184">
        <f t="shared" si="42"/>
        <v>3.0000000000000001E-3</v>
      </c>
      <c r="S1193" s="184">
        <v>0</v>
      </c>
      <c r="T1193" s="185">
        <f t="shared" si="43"/>
        <v>0</v>
      </c>
      <c r="AR1193" s="24" t="s">
        <v>261</v>
      </c>
      <c r="AT1193" s="24" t="s">
        <v>258</v>
      </c>
      <c r="AU1193" s="24" t="s">
        <v>82</v>
      </c>
      <c r="AY1193" s="24" t="s">
        <v>185</v>
      </c>
      <c r="BE1193" s="186">
        <f t="shared" si="44"/>
        <v>0</v>
      </c>
      <c r="BF1193" s="186">
        <f t="shared" si="45"/>
        <v>0</v>
      </c>
      <c r="BG1193" s="186">
        <f t="shared" si="46"/>
        <v>0</v>
      </c>
      <c r="BH1193" s="186">
        <f t="shared" si="47"/>
        <v>0</v>
      </c>
      <c r="BI1193" s="186">
        <f t="shared" si="48"/>
        <v>0</v>
      </c>
      <c r="BJ1193" s="24" t="s">
        <v>80</v>
      </c>
      <c r="BK1193" s="186">
        <f t="shared" si="49"/>
        <v>0</v>
      </c>
      <c r="BL1193" s="24" t="s">
        <v>193</v>
      </c>
      <c r="BM1193" s="24" t="s">
        <v>1774</v>
      </c>
    </row>
    <row r="1194" spans="2:65" s="1" customFormat="1" ht="22.5" customHeight="1">
      <c r="B1194" s="174"/>
      <c r="C1194" s="221" t="s">
        <v>1775</v>
      </c>
      <c r="D1194" s="221" t="s">
        <v>258</v>
      </c>
      <c r="E1194" s="222" t="s">
        <v>1776</v>
      </c>
      <c r="F1194" s="223" t="s">
        <v>1777</v>
      </c>
      <c r="G1194" s="224" t="s">
        <v>254</v>
      </c>
      <c r="H1194" s="225">
        <v>290</v>
      </c>
      <c r="I1194" s="226"/>
      <c r="J1194" s="227">
        <f t="shared" si="40"/>
        <v>0</v>
      </c>
      <c r="K1194" s="223" t="s">
        <v>192</v>
      </c>
      <c r="L1194" s="228"/>
      <c r="M1194" s="229" t="s">
        <v>5</v>
      </c>
      <c r="N1194" s="230" t="s">
        <v>43</v>
      </c>
      <c r="O1194" s="42"/>
      <c r="P1194" s="184">
        <f t="shared" si="41"/>
        <v>0</v>
      </c>
      <c r="Q1194" s="184">
        <v>3.2000000000000002E-3</v>
      </c>
      <c r="R1194" s="184">
        <f t="shared" si="42"/>
        <v>0.92800000000000005</v>
      </c>
      <c r="S1194" s="184">
        <v>0</v>
      </c>
      <c r="T1194" s="185">
        <f t="shared" si="43"/>
        <v>0</v>
      </c>
      <c r="AR1194" s="24" t="s">
        <v>261</v>
      </c>
      <c r="AT1194" s="24" t="s">
        <v>258</v>
      </c>
      <c r="AU1194" s="24" t="s">
        <v>82</v>
      </c>
      <c r="AY1194" s="24" t="s">
        <v>185</v>
      </c>
      <c r="BE1194" s="186">
        <f t="shared" si="44"/>
        <v>0</v>
      </c>
      <c r="BF1194" s="186">
        <f t="shared" si="45"/>
        <v>0</v>
      </c>
      <c r="BG1194" s="186">
        <f t="shared" si="46"/>
        <v>0</v>
      </c>
      <c r="BH1194" s="186">
        <f t="shared" si="47"/>
        <v>0</v>
      </c>
      <c r="BI1194" s="186">
        <f t="shared" si="48"/>
        <v>0</v>
      </c>
      <c r="BJ1194" s="24" t="s">
        <v>80</v>
      </c>
      <c r="BK1194" s="186">
        <f t="shared" si="49"/>
        <v>0</v>
      </c>
      <c r="BL1194" s="24" t="s">
        <v>193</v>
      </c>
      <c r="BM1194" s="24" t="s">
        <v>1778</v>
      </c>
    </row>
    <row r="1195" spans="2:65" s="1" customFormat="1" ht="22.5" customHeight="1">
      <c r="B1195" s="174"/>
      <c r="C1195" s="221" t="s">
        <v>1779</v>
      </c>
      <c r="D1195" s="221" t="s">
        <v>258</v>
      </c>
      <c r="E1195" s="222" t="s">
        <v>1780</v>
      </c>
      <c r="F1195" s="223" t="s">
        <v>1781</v>
      </c>
      <c r="G1195" s="224" t="s">
        <v>254</v>
      </c>
      <c r="H1195" s="225">
        <v>290</v>
      </c>
      <c r="I1195" s="226"/>
      <c r="J1195" s="227">
        <f t="shared" si="40"/>
        <v>0</v>
      </c>
      <c r="K1195" s="223" t="s">
        <v>192</v>
      </c>
      <c r="L1195" s="228"/>
      <c r="M1195" s="229" t="s">
        <v>5</v>
      </c>
      <c r="N1195" s="230" t="s">
        <v>43</v>
      </c>
      <c r="O1195" s="42"/>
      <c r="P1195" s="184">
        <f t="shared" si="41"/>
        <v>0</v>
      </c>
      <c r="Q1195" s="184">
        <v>1.1E-4</v>
      </c>
      <c r="R1195" s="184">
        <f t="shared" si="42"/>
        <v>3.1899999999999998E-2</v>
      </c>
      <c r="S1195" s="184">
        <v>0</v>
      </c>
      <c r="T1195" s="185">
        <f t="shared" si="43"/>
        <v>0</v>
      </c>
      <c r="AR1195" s="24" t="s">
        <v>261</v>
      </c>
      <c r="AT1195" s="24" t="s">
        <v>258</v>
      </c>
      <c r="AU1195" s="24" t="s">
        <v>82</v>
      </c>
      <c r="AY1195" s="24" t="s">
        <v>185</v>
      </c>
      <c r="BE1195" s="186">
        <f t="shared" si="44"/>
        <v>0</v>
      </c>
      <c r="BF1195" s="186">
        <f t="shared" si="45"/>
        <v>0</v>
      </c>
      <c r="BG1195" s="186">
        <f t="shared" si="46"/>
        <v>0</v>
      </c>
      <c r="BH1195" s="186">
        <f t="shared" si="47"/>
        <v>0</v>
      </c>
      <c r="BI1195" s="186">
        <f t="shared" si="48"/>
        <v>0</v>
      </c>
      <c r="BJ1195" s="24" t="s">
        <v>80</v>
      </c>
      <c r="BK1195" s="186">
        <f t="shared" si="49"/>
        <v>0</v>
      </c>
      <c r="BL1195" s="24" t="s">
        <v>193</v>
      </c>
      <c r="BM1195" s="24" t="s">
        <v>1782</v>
      </c>
    </row>
    <row r="1196" spans="2:65" s="1" customFormat="1" ht="22.5" customHeight="1">
      <c r="B1196" s="174"/>
      <c r="C1196" s="175" t="s">
        <v>1783</v>
      </c>
      <c r="D1196" s="175" t="s">
        <v>188</v>
      </c>
      <c r="E1196" s="176" t="s">
        <v>1784</v>
      </c>
      <c r="F1196" s="177" t="s">
        <v>1785</v>
      </c>
      <c r="G1196" s="178" t="s">
        <v>376</v>
      </c>
      <c r="H1196" s="179">
        <v>48.94</v>
      </c>
      <c r="I1196" s="180"/>
      <c r="J1196" s="181">
        <f t="shared" si="40"/>
        <v>0</v>
      </c>
      <c r="K1196" s="177" t="s">
        <v>5</v>
      </c>
      <c r="L1196" s="41"/>
      <c r="M1196" s="182" t="s">
        <v>5</v>
      </c>
      <c r="N1196" s="183" t="s">
        <v>43</v>
      </c>
      <c r="O1196" s="42"/>
      <c r="P1196" s="184">
        <f t="shared" si="41"/>
        <v>0</v>
      </c>
      <c r="Q1196" s="184">
        <v>1.0000000000000001E-5</v>
      </c>
      <c r="R1196" s="184">
        <f t="shared" si="42"/>
        <v>4.8939999999999997E-4</v>
      </c>
      <c r="S1196" s="184">
        <v>0</v>
      </c>
      <c r="T1196" s="185">
        <f t="shared" si="43"/>
        <v>0</v>
      </c>
      <c r="AR1196" s="24" t="s">
        <v>193</v>
      </c>
      <c r="AT1196" s="24" t="s">
        <v>188</v>
      </c>
      <c r="AU1196" s="24" t="s">
        <v>82</v>
      </c>
      <c r="AY1196" s="24" t="s">
        <v>185</v>
      </c>
      <c r="BE1196" s="186">
        <f t="shared" si="44"/>
        <v>0</v>
      </c>
      <c r="BF1196" s="186">
        <f t="shared" si="45"/>
        <v>0</v>
      </c>
      <c r="BG1196" s="186">
        <f t="shared" si="46"/>
        <v>0</v>
      </c>
      <c r="BH1196" s="186">
        <f t="shared" si="47"/>
        <v>0</v>
      </c>
      <c r="BI1196" s="186">
        <f t="shared" si="48"/>
        <v>0</v>
      </c>
      <c r="BJ1196" s="24" t="s">
        <v>80</v>
      </c>
      <c r="BK1196" s="186">
        <f t="shared" si="49"/>
        <v>0</v>
      </c>
      <c r="BL1196" s="24" t="s">
        <v>193</v>
      </c>
      <c r="BM1196" s="24" t="s">
        <v>1786</v>
      </c>
    </row>
    <row r="1197" spans="2:65" s="11" customFormat="1">
      <c r="B1197" s="191"/>
      <c r="D1197" s="208" t="s">
        <v>197</v>
      </c>
      <c r="E1197" s="217" t="s">
        <v>5</v>
      </c>
      <c r="F1197" s="218" t="s">
        <v>1787</v>
      </c>
      <c r="H1197" s="219">
        <v>48.94</v>
      </c>
      <c r="I1197" s="195"/>
      <c r="L1197" s="191"/>
      <c r="M1197" s="196"/>
      <c r="N1197" s="197"/>
      <c r="O1197" s="197"/>
      <c r="P1197" s="197"/>
      <c r="Q1197" s="197"/>
      <c r="R1197" s="197"/>
      <c r="S1197" s="197"/>
      <c r="T1197" s="198"/>
      <c r="AT1197" s="192" t="s">
        <v>197</v>
      </c>
      <c r="AU1197" s="192" t="s">
        <v>82</v>
      </c>
      <c r="AV1197" s="11" t="s">
        <v>82</v>
      </c>
      <c r="AW1197" s="11" t="s">
        <v>35</v>
      </c>
      <c r="AX1197" s="11" t="s">
        <v>80</v>
      </c>
      <c r="AY1197" s="192" t="s">
        <v>185</v>
      </c>
    </row>
    <row r="1198" spans="2:65" s="1" customFormat="1" ht="22.5" customHeight="1">
      <c r="B1198" s="174"/>
      <c r="C1198" s="221" t="s">
        <v>1788</v>
      </c>
      <c r="D1198" s="221" t="s">
        <v>258</v>
      </c>
      <c r="E1198" s="222" t="s">
        <v>1789</v>
      </c>
      <c r="F1198" s="223" t="s">
        <v>1790</v>
      </c>
      <c r="G1198" s="224" t="s">
        <v>254</v>
      </c>
      <c r="H1198" s="225">
        <v>100</v>
      </c>
      <c r="I1198" s="226"/>
      <c r="J1198" s="227">
        <f>ROUND(I1198*H1198,2)</f>
        <v>0</v>
      </c>
      <c r="K1198" s="223" t="s">
        <v>192</v>
      </c>
      <c r="L1198" s="228"/>
      <c r="M1198" s="229" t="s">
        <v>5</v>
      </c>
      <c r="N1198" s="230" t="s">
        <v>43</v>
      </c>
      <c r="O1198" s="42"/>
      <c r="P1198" s="184">
        <f>O1198*H1198</f>
        <v>0</v>
      </c>
      <c r="Q1198" s="184">
        <v>2.0000000000000002E-5</v>
      </c>
      <c r="R1198" s="184">
        <f>Q1198*H1198</f>
        <v>2E-3</v>
      </c>
      <c r="S1198" s="184">
        <v>0</v>
      </c>
      <c r="T1198" s="185">
        <f>S1198*H1198</f>
        <v>0</v>
      </c>
      <c r="AR1198" s="24" t="s">
        <v>261</v>
      </c>
      <c r="AT1198" s="24" t="s">
        <v>258</v>
      </c>
      <c r="AU1198" s="24" t="s">
        <v>82</v>
      </c>
      <c r="AY1198" s="24" t="s">
        <v>185</v>
      </c>
      <c r="BE1198" s="186">
        <f>IF(N1198="základní",J1198,0)</f>
        <v>0</v>
      </c>
      <c r="BF1198" s="186">
        <f>IF(N1198="snížená",J1198,0)</f>
        <v>0</v>
      </c>
      <c r="BG1198" s="186">
        <f>IF(N1198="zákl. přenesená",J1198,0)</f>
        <v>0</v>
      </c>
      <c r="BH1198" s="186">
        <f>IF(N1198="sníž. přenesená",J1198,0)</f>
        <v>0</v>
      </c>
      <c r="BI1198" s="186">
        <f>IF(N1198="nulová",J1198,0)</f>
        <v>0</v>
      </c>
      <c r="BJ1198" s="24" t="s">
        <v>80</v>
      </c>
      <c r="BK1198" s="186">
        <f>ROUND(I1198*H1198,2)</f>
        <v>0</v>
      </c>
      <c r="BL1198" s="24" t="s">
        <v>193</v>
      </c>
      <c r="BM1198" s="24" t="s">
        <v>1791</v>
      </c>
    </row>
    <row r="1199" spans="2:65" s="1" customFormat="1" ht="22.5" customHeight="1">
      <c r="B1199" s="174"/>
      <c r="C1199" s="221" t="s">
        <v>1792</v>
      </c>
      <c r="D1199" s="221" t="s">
        <v>258</v>
      </c>
      <c r="E1199" s="222" t="s">
        <v>1793</v>
      </c>
      <c r="F1199" s="223" t="s">
        <v>1794</v>
      </c>
      <c r="G1199" s="224" t="s">
        <v>254</v>
      </c>
      <c r="H1199" s="225">
        <v>6</v>
      </c>
      <c r="I1199" s="226"/>
      <c r="J1199" s="227">
        <f>ROUND(I1199*H1199,2)</f>
        <v>0</v>
      </c>
      <c r="K1199" s="223" t="s">
        <v>192</v>
      </c>
      <c r="L1199" s="228"/>
      <c r="M1199" s="229" t="s">
        <v>5</v>
      </c>
      <c r="N1199" s="230" t="s">
        <v>43</v>
      </c>
      <c r="O1199" s="42"/>
      <c r="P1199" s="184">
        <f>O1199*H1199</f>
        <v>0</v>
      </c>
      <c r="Q1199" s="184">
        <v>2.5000000000000001E-3</v>
      </c>
      <c r="R1199" s="184">
        <f>Q1199*H1199</f>
        <v>1.4999999999999999E-2</v>
      </c>
      <c r="S1199" s="184">
        <v>0</v>
      </c>
      <c r="T1199" s="185">
        <f>S1199*H1199</f>
        <v>0</v>
      </c>
      <c r="AR1199" s="24" t="s">
        <v>261</v>
      </c>
      <c r="AT1199" s="24" t="s">
        <v>258</v>
      </c>
      <c r="AU1199" s="24" t="s">
        <v>82</v>
      </c>
      <c r="AY1199" s="24" t="s">
        <v>185</v>
      </c>
      <c r="BE1199" s="186">
        <f>IF(N1199="základní",J1199,0)</f>
        <v>0</v>
      </c>
      <c r="BF1199" s="186">
        <f>IF(N1199="snížená",J1199,0)</f>
        <v>0</v>
      </c>
      <c r="BG1199" s="186">
        <f>IF(N1199="zákl. přenesená",J1199,0)</f>
        <v>0</v>
      </c>
      <c r="BH1199" s="186">
        <f>IF(N1199="sníž. přenesená",J1199,0)</f>
        <v>0</v>
      </c>
      <c r="BI1199" s="186">
        <f>IF(N1199="nulová",J1199,0)</f>
        <v>0</v>
      </c>
      <c r="BJ1199" s="24" t="s">
        <v>80</v>
      </c>
      <c r="BK1199" s="186">
        <f>ROUND(I1199*H1199,2)</f>
        <v>0</v>
      </c>
      <c r="BL1199" s="24" t="s">
        <v>193</v>
      </c>
      <c r="BM1199" s="24" t="s">
        <v>1795</v>
      </c>
    </row>
    <row r="1200" spans="2:65" s="1" customFormat="1" ht="31.5" customHeight="1">
      <c r="B1200" s="174"/>
      <c r="C1200" s="175" t="s">
        <v>1796</v>
      </c>
      <c r="D1200" s="175" t="s">
        <v>188</v>
      </c>
      <c r="E1200" s="176" t="s">
        <v>1797</v>
      </c>
      <c r="F1200" s="177" t="s">
        <v>1798</v>
      </c>
      <c r="G1200" s="178" t="s">
        <v>232</v>
      </c>
      <c r="H1200" s="179">
        <v>460</v>
      </c>
      <c r="I1200" s="180"/>
      <c r="J1200" s="181">
        <f>ROUND(I1200*H1200,2)</f>
        <v>0</v>
      </c>
      <c r="K1200" s="177" t="s">
        <v>5</v>
      </c>
      <c r="L1200" s="41"/>
      <c r="M1200" s="182" t="s">
        <v>5</v>
      </c>
      <c r="N1200" s="183" t="s">
        <v>43</v>
      </c>
      <c r="O1200" s="42"/>
      <c r="P1200" s="184">
        <f>O1200*H1200</f>
        <v>0</v>
      </c>
      <c r="Q1200" s="184">
        <v>4.0000000000000003E-5</v>
      </c>
      <c r="R1200" s="184">
        <f>Q1200*H1200</f>
        <v>1.8400000000000003E-2</v>
      </c>
      <c r="S1200" s="184">
        <v>0</v>
      </c>
      <c r="T1200" s="185">
        <f>S1200*H1200</f>
        <v>0</v>
      </c>
      <c r="AR1200" s="24" t="s">
        <v>193</v>
      </c>
      <c r="AT1200" s="24" t="s">
        <v>188</v>
      </c>
      <c r="AU1200" s="24" t="s">
        <v>82</v>
      </c>
      <c r="AY1200" s="24" t="s">
        <v>185</v>
      </c>
      <c r="BE1200" s="186">
        <f>IF(N1200="základní",J1200,0)</f>
        <v>0</v>
      </c>
      <c r="BF1200" s="186">
        <f>IF(N1200="snížená",J1200,0)</f>
        <v>0</v>
      </c>
      <c r="BG1200" s="186">
        <f>IF(N1200="zákl. přenesená",J1200,0)</f>
        <v>0</v>
      </c>
      <c r="BH1200" s="186">
        <f>IF(N1200="sníž. přenesená",J1200,0)</f>
        <v>0</v>
      </c>
      <c r="BI1200" s="186">
        <f>IF(N1200="nulová",J1200,0)</f>
        <v>0</v>
      </c>
      <c r="BJ1200" s="24" t="s">
        <v>80</v>
      </c>
      <c r="BK1200" s="186">
        <f>ROUND(I1200*H1200,2)</f>
        <v>0</v>
      </c>
      <c r="BL1200" s="24" t="s">
        <v>193</v>
      </c>
      <c r="BM1200" s="24" t="s">
        <v>1799</v>
      </c>
    </row>
    <row r="1201" spans="2:65" s="11" customFormat="1">
      <c r="B1201" s="191"/>
      <c r="D1201" s="208" t="s">
        <v>197</v>
      </c>
      <c r="E1201" s="217" t="s">
        <v>5</v>
      </c>
      <c r="F1201" s="218" t="s">
        <v>1800</v>
      </c>
      <c r="H1201" s="219">
        <v>460</v>
      </c>
      <c r="I1201" s="195"/>
      <c r="L1201" s="191"/>
      <c r="M1201" s="196"/>
      <c r="N1201" s="197"/>
      <c r="O1201" s="197"/>
      <c r="P1201" s="197"/>
      <c r="Q1201" s="197"/>
      <c r="R1201" s="197"/>
      <c r="S1201" s="197"/>
      <c r="T1201" s="198"/>
      <c r="AT1201" s="192" t="s">
        <v>197</v>
      </c>
      <c r="AU1201" s="192" t="s">
        <v>82</v>
      </c>
      <c r="AV1201" s="11" t="s">
        <v>82</v>
      </c>
      <c r="AW1201" s="11" t="s">
        <v>35</v>
      </c>
      <c r="AX1201" s="11" t="s">
        <v>80</v>
      </c>
      <c r="AY1201" s="192" t="s">
        <v>185</v>
      </c>
    </row>
    <row r="1202" spans="2:65" s="1" customFormat="1" ht="22.5" customHeight="1">
      <c r="B1202" s="174"/>
      <c r="C1202" s="175" t="s">
        <v>1801</v>
      </c>
      <c r="D1202" s="175" t="s">
        <v>188</v>
      </c>
      <c r="E1202" s="176" t="s">
        <v>1802</v>
      </c>
      <c r="F1202" s="177" t="s">
        <v>1803</v>
      </c>
      <c r="G1202" s="178" t="s">
        <v>232</v>
      </c>
      <c r="H1202" s="179">
        <v>120</v>
      </c>
      <c r="I1202" s="180"/>
      <c r="J1202" s="181">
        <f t="shared" ref="J1202:J1215" si="50">ROUND(I1202*H1202,2)</f>
        <v>0</v>
      </c>
      <c r="K1202" s="177" t="s">
        <v>5</v>
      </c>
      <c r="L1202" s="41"/>
      <c r="M1202" s="182" t="s">
        <v>5</v>
      </c>
      <c r="N1202" s="183" t="s">
        <v>43</v>
      </c>
      <c r="O1202" s="42"/>
      <c r="P1202" s="184">
        <f t="shared" ref="P1202:P1215" si="51">O1202*H1202</f>
        <v>0</v>
      </c>
      <c r="Q1202" s="184">
        <v>0</v>
      </c>
      <c r="R1202" s="184">
        <f t="shared" ref="R1202:R1215" si="52">Q1202*H1202</f>
        <v>0</v>
      </c>
      <c r="S1202" s="184">
        <v>4.4499999999999998E-2</v>
      </c>
      <c r="T1202" s="185">
        <f t="shared" ref="T1202:T1215" si="53">S1202*H1202</f>
        <v>5.34</v>
      </c>
      <c r="AR1202" s="24" t="s">
        <v>193</v>
      </c>
      <c r="AT1202" s="24" t="s">
        <v>188</v>
      </c>
      <c r="AU1202" s="24" t="s">
        <v>82</v>
      </c>
      <c r="AY1202" s="24" t="s">
        <v>185</v>
      </c>
      <c r="BE1202" s="186">
        <f t="shared" ref="BE1202:BE1215" si="54">IF(N1202="základní",J1202,0)</f>
        <v>0</v>
      </c>
      <c r="BF1202" s="186">
        <f t="shared" ref="BF1202:BF1215" si="55">IF(N1202="snížená",J1202,0)</f>
        <v>0</v>
      </c>
      <c r="BG1202" s="186">
        <f t="shared" ref="BG1202:BG1215" si="56">IF(N1202="zákl. přenesená",J1202,0)</f>
        <v>0</v>
      </c>
      <c r="BH1202" s="186">
        <f t="shared" ref="BH1202:BH1215" si="57">IF(N1202="sníž. přenesená",J1202,0)</f>
        <v>0</v>
      </c>
      <c r="BI1202" s="186">
        <f t="shared" ref="BI1202:BI1215" si="58">IF(N1202="nulová",J1202,0)</f>
        <v>0</v>
      </c>
      <c r="BJ1202" s="24" t="s">
        <v>80</v>
      </c>
      <c r="BK1202" s="186">
        <f t="shared" ref="BK1202:BK1215" si="59">ROUND(I1202*H1202,2)</f>
        <v>0</v>
      </c>
      <c r="BL1202" s="24" t="s">
        <v>193</v>
      </c>
      <c r="BM1202" s="24" t="s">
        <v>1804</v>
      </c>
    </row>
    <row r="1203" spans="2:65" s="1" customFormat="1" ht="31.5" customHeight="1">
      <c r="B1203" s="174"/>
      <c r="C1203" s="175" t="s">
        <v>1805</v>
      </c>
      <c r="D1203" s="175" t="s">
        <v>188</v>
      </c>
      <c r="E1203" s="176" t="s">
        <v>1806</v>
      </c>
      <c r="F1203" s="177" t="s">
        <v>1807</v>
      </c>
      <c r="G1203" s="178" t="s">
        <v>232</v>
      </c>
      <c r="H1203" s="179">
        <v>120</v>
      </c>
      <c r="I1203" s="180"/>
      <c r="J1203" s="181">
        <f t="shared" si="50"/>
        <v>0</v>
      </c>
      <c r="K1203" s="177" t="s">
        <v>5</v>
      </c>
      <c r="L1203" s="41"/>
      <c r="M1203" s="182" t="s">
        <v>5</v>
      </c>
      <c r="N1203" s="183" t="s">
        <v>43</v>
      </c>
      <c r="O1203" s="42"/>
      <c r="P1203" s="184">
        <f t="shared" si="51"/>
        <v>0</v>
      </c>
      <c r="Q1203" s="184">
        <v>0</v>
      </c>
      <c r="R1203" s="184">
        <f t="shared" si="52"/>
        <v>0</v>
      </c>
      <c r="S1203" s="184">
        <v>0</v>
      </c>
      <c r="T1203" s="185">
        <f t="shared" si="53"/>
        <v>0</v>
      </c>
      <c r="AR1203" s="24" t="s">
        <v>193</v>
      </c>
      <c r="AT1203" s="24" t="s">
        <v>188</v>
      </c>
      <c r="AU1203" s="24" t="s">
        <v>82</v>
      </c>
      <c r="AY1203" s="24" t="s">
        <v>185</v>
      </c>
      <c r="BE1203" s="186">
        <f t="shared" si="54"/>
        <v>0</v>
      </c>
      <c r="BF1203" s="186">
        <f t="shared" si="55"/>
        <v>0</v>
      </c>
      <c r="BG1203" s="186">
        <f t="shared" si="56"/>
        <v>0</v>
      </c>
      <c r="BH1203" s="186">
        <f t="shared" si="57"/>
        <v>0</v>
      </c>
      <c r="BI1203" s="186">
        <f t="shared" si="58"/>
        <v>0</v>
      </c>
      <c r="BJ1203" s="24" t="s">
        <v>80</v>
      </c>
      <c r="BK1203" s="186">
        <f t="shared" si="59"/>
        <v>0</v>
      </c>
      <c r="BL1203" s="24" t="s">
        <v>193</v>
      </c>
      <c r="BM1203" s="24" t="s">
        <v>1808</v>
      </c>
    </row>
    <row r="1204" spans="2:65" s="1" customFormat="1" ht="31.5" customHeight="1">
      <c r="B1204" s="174"/>
      <c r="C1204" s="175" t="s">
        <v>1809</v>
      </c>
      <c r="D1204" s="175" t="s">
        <v>188</v>
      </c>
      <c r="E1204" s="176" t="s">
        <v>1810</v>
      </c>
      <c r="F1204" s="177" t="s">
        <v>1811</v>
      </c>
      <c r="G1204" s="178" t="s">
        <v>376</v>
      </c>
      <c r="H1204" s="179">
        <v>30</v>
      </c>
      <c r="I1204" s="180"/>
      <c r="J1204" s="181">
        <f t="shared" si="50"/>
        <v>0</v>
      </c>
      <c r="K1204" s="177" t="s">
        <v>5</v>
      </c>
      <c r="L1204" s="41"/>
      <c r="M1204" s="182" t="s">
        <v>5</v>
      </c>
      <c r="N1204" s="183" t="s">
        <v>43</v>
      </c>
      <c r="O1204" s="42"/>
      <c r="P1204" s="184">
        <f t="shared" si="51"/>
        <v>0</v>
      </c>
      <c r="Q1204" s="184">
        <v>0</v>
      </c>
      <c r="R1204" s="184">
        <f t="shared" si="52"/>
        <v>0</v>
      </c>
      <c r="S1204" s="184">
        <v>1.1469999999999999E-2</v>
      </c>
      <c r="T1204" s="185">
        <f t="shared" si="53"/>
        <v>0.34409999999999996</v>
      </c>
      <c r="AR1204" s="24" t="s">
        <v>193</v>
      </c>
      <c r="AT1204" s="24" t="s">
        <v>188</v>
      </c>
      <c r="AU1204" s="24" t="s">
        <v>82</v>
      </c>
      <c r="AY1204" s="24" t="s">
        <v>185</v>
      </c>
      <c r="BE1204" s="186">
        <f t="shared" si="54"/>
        <v>0</v>
      </c>
      <c r="BF1204" s="186">
        <f t="shared" si="55"/>
        <v>0</v>
      </c>
      <c r="BG1204" s="186">
        <f t="shared" si="56"/>
        <v>0</v>
      </c>
      <c r="BH1204" s="186">
        <f t="shared" si="57"/>
        <v>0</v>
      </c>
      <c r="BI1204" s="186">
        <f t="shared" si="58"/>
        <v>0</v>
      </c>
      <c r="BJ1204" s="24" t="s">
        <v>80</v>
      </c>
      <c r="BK1204" s="186">
        <f t="shared" si="59"/>
        <v>0</v>
      </c>
      <c r="BL1204" s="24" t="s">
        <v>193</v>
      </c>
      <c r="BM1204" s="24" t="s">
        <v>1812</v>
      </c>
    </row>
    <row r="1205" spans="2:65" s="1" customFormat="1" ht="31.5" customHeight="1">
      <c r="B1205" s="174"/>
      <c r="C1205" s="175" t="s">
        <v>1813</v>
      </c>
      <c r="D1205" s="175" t="s">
        <v>188</v>
      </c>
      <c r="E1205" s="176" t="s">
        <v>1814</v>
      </c>
      <c r="F1205" s="177" t="s">
        <v>1815</v>
      </c>
      <c r="G1205" s="178" t="s">
        <v>254</v>
      </c>
      <c r="H1205" s="179">
        <v>319</v>
      </c>
      <c r="I1205" s="180"/>
      <c r="J1205" s="181">
        <f t="shared" si="50"/>
        <v>0</v>
      </c>
      <c r="K1205" s="177" t="s">
        <v>5</v>
      </c>
      <c r="L1205" s="41"/>
      <c r="M1205" s="182" t="s">
        <v>5</v>
      </c>
      <c r="N1205" s="183" t="s">
        <v>43</v>
      </c>
      <c r="O1205" s="42"/>
      <c r="P1205" s="184">
        <f t="shared" si="51"/>
        <v>0</v>
      </c>
      <c r="Q1205" s="184">
        <v>0</v>
      </c>
      <c r="R1205" s="184">
        <f t="shared" si="52"/>
        <v>0</v>
      </c>
      <c r="S1205" s="184">
        <v>0</v>
      </c>
      <c r="T1205" s="185">
        <f t="shared" si="53"/>
        <v>0</v>
      </c>
      <c r="AR1205" s="24" t="s">
        <v>193</v>
      </c>
      <c r="AT1205" s="24" t="s">
        <v>188</v>
      </c>
      <c r="AU1205" s="24" t="s">
        <v>82</v>
      </c>
      <c r="AY1205" s="24" t="s">
        <v>185</v>
      </c>
      <c r="BE1205" s="186">
        <f t="shared" si="54"/>
        <v>0</v>
      </c>
      <c r="BF1205" s="186">
        <f t="shared" si="55"/>
        <v>0</v>
      </c>
      <c r="BG1205" s="186">
        <f t="shared" si="56"/>
        <v>0</v>
      </c>
      <c r="BH1205" s="186">
        <f t="shared" si="57"/>
        <v>0</v>
      </c>
      <c r="BI1205" s="186">
        <f t="shared" si="58"/>
        <v>0</v>
      </c>
      <c r="BJ1205" s="24" t="s">
        <v>80</v>
      </c>
      <c r="BK1205" s="186">
        <f t="shared" si="59"/>
        <v>0</v>
      </c>
      <c r="BL1205" s="24" t="s">
        <v>193</v>
      </c>
      <c r="BM1205" s="24" t="s">
        <v>1816</v>
      </c>
    </row>
    <row r="1206" spans="2:65" s="1" customFormat="1" ht="22.5" customHeight="1">
      <c r="B1206" s="174"/>
      <c r="C1206" s="221" t="s">
        <v>1817</v>
      </c>
      <c r="D1206" s="221" t="s">
        <v>258</v>
      </c>
      <c r="E1206" s="222" t="s">
        <v>1818</v>
      </c>
      <c r="F1206" s="223" t="s">
        <v>1819</v>
      </c>
      <c r="G1206" s="224" t="s">
        <v>254</v>
      </c>
      <c r="H1206" s="225">
        <v>227</v>
      </c>
      <c r="I1206" s="226"/>
      <c r="J1206" s="227">
        <f t="shared" si="50"/>
        <v>0</v>
      </c>
      <c r="K1206" s="223" t="s">
        <v>192</v>
      </c>
      <c r="L1206" s="228"/>
      <c r="M1206" s="229" t="s">
        <v>5</v>
      </c>
      <c r="N1206" s="230" t="s">
        <v>43</v>
      </c>
      <c r="O1206" s="42"/>
      <c r="P1206" s="184">
        <f t="shared" si="51"/>
        <v>0</v>
      </c>
      <c r="Q1206" s="184">
        <v>3.7000000000000002E-3</v>
      </c>
      <c r="R1206" s="184">
        <f t="shared" si="52"/>
        <v>0.83990000000000009</v>
      </c>
      <c r="S1206" s="184">
        <v>0</v>
      </c>
      <c r="T1206" s="185">
        <f t="shared" si="53"/>
        <v>0</v>
      </c>
      <c r="AR1206" s="24" t="s">
        <v>261</v>
      </c>
      <c r="AT1206" s="24" t="s">
        <v>258</v>
      </c>
      <c r="AU1206" s="24" t="s">
        <v>82</v>
      </c>
      <c r="AY1206" s="24" t="s">
        <v>185</v>
      </c>
      <c r="BE1206" s="186">
        <f t="shared" si="54"/>
        <v>0</v>
      </c>
      <c r="BF1206" s="186">
        <f t="shared" si="55"/>
        <v>0</v>
      </c>
      <c r="BG1206" s="186">
        <f t="shared" si="56"/>
        <v>0</v>
      </c>
      <c r="BH1206" s="186">
        <f t="shared" si="57"/>
        <v>0</v>
      </c>
      <c r="BI1206" s="186">
        <f t="shared" si="58"/>
        <v>0</v>
      </c>
      <c r="BJ1206" s="24" t="s">
        <v>80</v>
      </c>
      <c r="BK1206" s="186">
        <f t="shared" si="59"/>
        <v>0</v>
      </c>
      <c r="BL1206" s="24" t="s">
        <v>193</v>
      </c>
      <c r="BM1206" s="24" t="s">
        <v>1820</v>
      </c>
    </row>
    <row r="1207" spans="2:65" s="1" customFormat="1" ht="22.5" customHeight="1">
      <c r="B1207" s="174"/>
      <c r="C1207" s="221" t="s">
        <v>1821</v>
      </c>
      <c r="D1207" s="221" t="s">
        <v>258</v>
      </c>
      <c r="E1207" s="222" t="s">
        <v>1822</v>
      </c>
      <c r="F1207" s="223" t="s">
        <v>1823</v>
      </c>
      <c r="G1207" s="224" t="s">
        <v>254</v>
      </c>
      <c r="H1207" s="225">
        <v>92</v>
      </c>
      <c r="I1207" s="226"/>
      <c r="J1207" s="227">
        <f t="shared" si="50"/>
        <v>0</v>
      </c>
      <c r="K1207" s="223" t="s">
        <v>192</v>
      </c>
      <c r="L1207" s="228"/>
      <c r="M1207" s="229" t="s">
        <v>5</v>
      </c>
      <c r="N1207" s="230" t="s">
        <v>43</v>
      </c>
      <c r="O1207" s="42"/>
      <c r="P1207" s="184">
        <f t="shared" si="51"/>
        <v>0</v>
      </c>
      <c r="Q1207" s="184">
        <v>4.5999999999999999E-3</v>
      </c>
      <c r="R1207" s="184">
        <f t="shared" si="52"/>
        <v>0.42320000000000002</v>
      </c>
      <c r="S1207" s="184">
        <v>0</v>
      </c>
      <c r="T1207" s="185">
        <f t="shared" si="53"/>
        <v>0</v>
      </c>
      <c r="AR1207" s="24" t="s">
        <v>261</v>
      </c>
      <c r="AT1207" s="24" t="s">
        <v>258</v>
      </c>
      <c r="AU1207" s="24" t="s">
        <v>82</v>
      </c>
      <c r="AY1207" s="24" t="s">
        <v>185</v>
      </c>
      <c r="BE1207" s="186">
        <f t="shared" si="54"/>
        <v>0</v>
      </c>
      <c r="BF1207" s="186">
        <f t="shared" si="55"/>
        <v>0</v>
      </c>
      <c r="BG1207" s="186">
        <f t="shared" si="56"/>
        <v>0</v>
      </c>
      <c r="BH1207" s="186">
        <f t="shared" si="57"/>
        <v>0</v>
      </c>
      <c r="BI1207" s="186">
        <f t="shared" si="58"/>
        <v>0</v>
      </c>
      <c r="BJ1207" s="24" t="s">
        <v>80</v>
      </c>
      <c r="BK1207" s="186">
        <f t="shared" si="59"/>
        <v>0</v>
      </c>
      <c r="BL1207" s="24" t="s">
        <v>193</v>
      </c>
      <c r="BM1207" s="24" t="s">
        <v>1824</v>
      </c>
    </row>
    <row r="1208" spans="2:65" s="1" customFormat="1" ht="22.5" customHeight="1">
      <c r="B1208" s="174"/>
      <c r="C1208" s="175" t="s">
        <v>1825</v>
      </c>
      <c r="D1208" s="175" t="s">
        <v>188</v>
      </c>
      <c r="E1208" s="176" t="s">
        <v>1826</v>
      </c>
      <c r="F1208" s="177" t="s">
        <v>1827</v>
      </c>
      <c r="G1208" s="178" t="s">
        <v>254</v>
      </c>
      <c r="H1208" s="179">
        <v>4</v>
      </c>
      <c r="I1208" s="180"/>
      <c r="J1208" s="181">
        <f t="shared" si="50"/>
        <v>0</v>
      </c>
      <c r="K1208" s="177" t="s">
        <v>5</v>
      </c>
      <c r="L1208" s="41"/>
      <c r="M1208" s="182" t="s">
        <v>5</v>
      </c>
      <c r="N1208" s="183" t="s">
        <v>43</v>
      </c>
      <c r="O1208" s="42"/>
      <c r="P1208" s="184">
        <f t="shared" si="51"/>
        <v>0</v>
      </c>
      <c r="Q1208" s="184">
        <v>2.0000000000000002E-5</v>
      </c>
      <c r="R1208" s="184">
        <f t="shared" si="52"/>
        <v>8.0000000000000007E-5</v>
      </c>
      <c r="S1208" s="184">
        <v>0</v>
      </c>
      <c r="T1208" s="185">
        <f t="shared" si="53"/>
        <v>0</v>
      </c>
      <c r="AR1208" s="24" t="s">
        <v>193</v>
      </c>
      <c r="AT1208" s="24" t="s">
        <v>188</v>
      </c>
      <c r="AU1208" s="24" t="s">
        <v>82</v>
      </c>
      <c r="AY1208" s="24" t="s">
        <v>185</v>
      </c>
      <c r="BE1208" s="186">
        <f t="shared" si="54"/>
        <v>0</v>
      </c>
      <c r="BF1208" s="186">
        <f t="shared" si="55"/>
        <v>0</v>
      </c>
      <c r="BG1208" s="186">
        <f t="shared" si="56"/>
        <v>0</v>
      </c>
      <c r="BH1208" s="186">
        <f t="shared" si="57"/>
        <v>0</v>
      </c>
      <c r="BI1208" s="186">
        <f t="shared" si="58"/>
        <v>0</v>
      </c>
      <c r="BJ1208" s="24" t="s">
        <v>80</v>
      </c>
      <c r="BK1208" s="186">
        <f t="shared" si="59"/>
        <v>0</v>
      </c>
      <c r="BL1208" s="24" t="s">
        <v>193</v>
      </c>
      <c r="BM1208" s="24" t="s">
        <v>1828</v>
      </c>
    </row>
    <row r="1209" spans="2:65" s="1" customFormat="1" ht="22.5" customHeight="1">
      <c r="B1209" s="174"/>
      <c r="C1209" s="221" t="s">
        <v>1829</v>
      </c>
      <c r="D1209" s="221" t="s">
        <v>258</v>
      </c>
      <c r="E1209" s="222" t="s">
        <v>1830</v>
      </c>
      <c r="F1209" s="223" t="s">
        <v>1831</v>
      </c>
      <c r="G1209" s="224" t="s">
        <v>254</v>
      </c>
      <c r="H1209" s="225">
        <v>4</v>
      </c>
      <c r="I1209" s="226"/>
      <c r="J1209" s="227">
        <f t="shared" si="50"/>
        <v>0</v>
      </c>
      <c r="K1209" s="223" t="s">
        <v>192</v>
      </c>
      <c r="L1209" s="228"/>
      <c r="M1209" s="229" t="s">
        <v>5</v>
      </c>
      <c r="N1209" s="230" t="s">
        <v>43</v>
      </c>
      <c r="O1209" s="42"/>
      <c r="P1209" s="184">
        <f t="shared" si="51"/>
        <v>0</v>
      </c>
      <c r="Q1209" s="184">
        <v>3.8E-3</v>
      </c>
      <c r="R1209" s="184">
        <f t="shared" si="52"/>
        <v>1.52E-2</v>
      </c>
      <c r="S1209" s="184">
        <v>0</v>
      </c>
      <c r="T1209" s="185">
        <f t="shared" si="53"/>
        <v>0</v>
      </c>
      <c r="AR1209" s="24" t="s">
        <v>261</v>
      </c>
      <c r="AT1209" s="24" t="s">
        <v>258</v>
      </c>
      <c r="AU1209" s="24" t="s">
        <v>82</v>
      </c>
      <c r="AY1209" s="24" t="s">
        <v>185</v>
      </c>
      <c r="BE1209" s="186">
        <f t="shared" si="54"/>
        <v>0</v>
      </c>
      <c r="BF1209" s="186">
        <f t="shared" si="55"/>
        <v>0</v>
      </c>
      <c r="BG1209" s="186">
        <f t="shared" si="56"/>
        <v>0</v>
      </c>
      <c r="BH1209" s="186">
        <f t="shared" si="57"/>
        <v>0</v>
      </c>
      <c r="BI1209" s="186">
        <f t="shared" si="58"/>
        <v>0</v>
      </c>
      <c r="BJ1209" s="24" t="s">
        <v>80</v>
      </c>
      <c r="BK1209" s="186">
        <f t="shared" si="59"/>
        <v>0</v>
      </c>
      <c r="BL1209" s="24" t="s">
        <v>193</v>
      </c>
      <c r="BM1209" s="24" t="s">
        <v>1832</v>
      </c>
    </row>
    <row r="1210" spans="2:65" s="1" customFormat="1" ht="22.5" customHeight="1">
      <c r="B1210" s="174"/>
      <c r="C1210" s="175" t="s">
        <v>1833</v>
      </c>
      <c r="D1210" s="175" t="s">
        <v>188</v>
      </c>
      <c r="E1210" s="176" t="s">
        <v>1834</v>
      </c>
      <c r="F1210" s="177" t="s">
        <v>1835</v>
      </c>
      <c r="G1210" s="178" t="s">
        <v>254</v>
      </c>
      <c r="H1210" s="179">
        <v>5</v>
      </c>
      <c r="I1210" s="180"/>
      <c r="J1210" s="181">
        <f t="shared" si="50"/>
        <v>0</v>
      </c>
      <c r="K1210" s="177" t="s">
        <v>5</v>
      </c>
      <c r="L1210" s="41"/>
      <c r="M1210" s="182" t="s">
        <v>5</v>
      </c>
      <c r="N1210" s="183" t="s">
        <v>43</v>
      </c>
      <c r="O1210" s="42"/>
      <c r="P1210" s="184">
        <f t="shared" si="51"/>
        <v>0</v>
      </c>
      <c r="Q1210" s="184">
        <v>4.0000000000000003E-5</v>
      </c>
      <c r="R1210" s="184">
        <f t="shared" si="52"/>
        <v>2.0000000000000001E-4</v>
      </c>
      <c r="S1210" s="184">
        <v>0</v>
      </c>
      <c r="T1210" s="185">
        <f t="shared" si="53"/>
        <v>0</v>
      </c>
      <c r="AR1210" s="24" t="s">
        <v>193</v>
      </c>
      <c r="AT1210" s="24" t="s">
        <v>188</v>
      </c>
      <c r="AU1210" s="24" t="s">
        <v>82</v>
      </c>
      <c r="AY1210" s="24" t="s">
        <v>185</v>
      </c>
      <c r="BE1210" s="186">
        <f t="shared" si="54"/>
        <v>0</v>
      </c>
      <c r="BF1210" s="186">
        <f t="shared" si="55"/>
        <v>0</v>
      </c>
      <c r="BG1210" s="186">
        <f t="shared" si="56"/>
        <v>0</v>
      </c>
      <c r="BH1210" s="186">
        <f t="shared" si="57"/>
        <v>0</v>
      </c>
      <c r="BI1210" s="186">
        <f t="shared" si="58"/>
        <v>0</v>
      </c>
      <c r="BJ1210" s="24" t="s">
        <v>80</v>
      </c>
      <c r="BK1210" s="186">
        <f t="shared" si="59"/>
        <v>0</v>
      </c>
      <c r="BL1210" s="24" t="s">
        <v>193</v>
      </c>
      <c r="BM1210" s="24" t="s">
        <v>1836</v>
      </c>
    </row>
    <row r="1211" spans="2:65" s="1" customFormat="1" ht="22.5" customHeight="1">
      <c r="B1211" s="174"/>
      <c r="C1211" s="221" t="s">
        <v>1837</v>
      </c>
      <c r="D1211" s="221" t="s">
        <v>258</v>
      </c>
      <c r="E1211" s="222" t="s">
        <v>1838</v>
      </c>
      <c r="F1211" s="223" t="s">
        <v>1839</v>
      </c>
      <c r="G1211" s="224" t="s">
        <v>254</v>
      </c>
      <c r="H1211" s="225">
        <v>5</v>
      </c>
      <c r="I1211" s="226"/>
      <c r="J1211" s="227">
        <f t="shared" si="50"/>
        <v>0</v>
      </c>
      <c r="K1211" s="223" t="s">
        <v>192</v>
      </c>
      <c r="L1211" s="228"/>
      <c r="M1211" s="229" t="s">
        <v>5</v>
      </c>
      <c r="N1211" s="230" t="s">
        <v>43</v>
      </c>
      <c r="O1211" s="42"/>
      <c r="P1211" s="184">
        <f t="shared" si="51"/>
        <v>0</v>
      </c>
      <c r="Q1211" s="184">
        <v>1.6999999999999999E-3</v>
      </c>
      <c r="R1211" s="184">
        <f t="shared" si="52"/>
        <v>8.4999999999999989E-3</v>
      </c>
      <c r="S1211" s="184">
        <v>0</v>
      </c>
      <c r="T1211" s="185">
        <f t="shared" si="53"/>
        <v>0</v>
      </c>
      <c r="AR1211" s="24" t="s">
        <v>261</v>
      </c>
      <c r="AT1211" s="24" t="s">
        <v>258</v>
      </c>
      <c r="AU1211" s="24" t="s">
        <v>82</v>
      </c>
      <c r="AY1211" s="24" t="s">
        <v>185</v>
      </c>
      <c r="BE1211" s="186">
        <f t="shared" si="54"/>
        <v>0</v>
      </c>
      <c r="BF1211" s="186">
        <f t="shared" si="55"/>
        <v>0</v>
      </c>
      <c r="BG1211" s="186">
        <f t="shared" si="56"/>
        <v>0</v>
      </c>
      <c r="BH1211" s="186">
        <f t="shared" si="57"/>
        <v>0</v>
      </c>
      <c r="BI1211" s="186">
        <f t="shared" si="58"/>
        <v>0</v>
      </c>
      <c r="BJ1211" s="24" t="s">
        <v>80</v>
      </c>
      <c r="BK1211" s="186">
        <f t="shared" si="59"/>
        <v>0</v>
      </c>
      <c r="BL1211" s="24" t="s">
        <v>193</v>
      </c>
      <c r="BM1211" s="24" t="s">
        <v>1840</v>
      </c>
    </row>
    <row r="1212" spans="2:65" s="1" customFormat="1" ht="22.5" customHeight="1">
      <c r="B1212" s="174"/>
      <c r="C1212" s="175" t="s">
        <v>1841</v>
      </c>
      <c r="D1212" s="175" t="s">
        <v>188</v>
      </c>
      <c r="E1212" s="176" t="s">
        <v>1842</v>
      </c>
      <c r="F1212" s="177" t="s">
        <v>1843</v>
      </c>
      <c r="G1212" s="178" t="s">
        <v>254</v>
      </c>
      <c r="H1212" s="179">
        <v>4</v>
      </c>
      <c r="I1212" s="180"/>
      <c r="J1212" s="181">
        <f t="shared" si="50"/>
        <v>0</v>
      </c>
      <c r="K1212" s="177" t="s">
        <v>5</v>
      </c>
      <c r="L1212" s="41"/>
      <c r="M1212" s="182" t="s">
        <v>5</v>
      </c>
      <c r="N1212" s="183" t="s">
        <v>43</v>
      </c>
      <c r="O1212" s="42"/>
      <c r="P1212" s="184">
        <f t="shared" si="51"/>
        <v>0</v>
      </c>
      <c r="Q1212" s="184">
        <v>0</v>
      </c>
      <c r="R1212" s="184">
        <f t="shared" si="52"/>
        <v>0</v>
      </c>
      <c r="S1212" s="184">
        <v>0</v>
      </c>
      <c r="T1212" s="185">
        <f t="shared" si="53"/>
        <v>0</v>
      </c>
      <c r="AR1212" s="24" t="s">
        <v>193</v>
      </c>
      <c r="AT1212" s="24" t="s">
        <v>188</v>
      </c>
      <c r="AU1212" s="24" t="s">
        <v>82</v>
      </c>
      <c r="AY1212" s="24" t="s">
        <v>185</v>
      </c>
      <c r="BE1212" s="186">
        <f t="shared" si="54"/>
        <v>0</v>
      </c>
      <c r="BF1212" s="186">
        <f t="shared" si="55"/>
        <v>0</v>
      </c>
      <c r="BG1212" s="186">
        <f t="shared" si="56"/>
        <v>0</v>
      </c>
      <c r="BH1212" s="186">
        <f t="shared" si="57"/>
        <v>0</v>
      </c>
      <c r="BI1212" s="186">
        <f t="shared" si="58"/>
        <v>0</v>
      </c>
      <c r="BJ1212" s="24" t="s">
        <v>80</v>
      </c>
      <c r="BK1212" s="186">
        <f t="shared" si="59"/>
        <v>0</v>
      </c>
      <c r="BL1212" s="24" t="s">
        <v>193</v>
      </c>
      <c r="BM1212" s="24" t="s">
        <v>1844</v>
      </c>
    </row>
    <row r="1213" spans="2:65" s="1" customFormat="1" ht="22.5" customHeight="1">
      <c r="B1213" s="174"/>
      <c r="C1213" s="175" t="s">
        <v>1845</v>
      </c>
      <c r="D1213" s="175" t="s">
        <v>188</v>
      </c>
      <c r="E1213" s="176" t="s">
        <v>1846</v>
      </c>
      <c r="F1213" s="177" t="s">
        <v>1847</v>
      </c>
      <c r="G1213" s="178" t="s">
        <v>254</v>
      </c>
      <c r="H1213" s="179">
        <v>60</v>
      </c>
      <c r="I1213" s="180"/>
      <c r="J1213" s="181">
        <f t="shared" si="50"/>
        <v>0</v>
      </c>
      <c r="K1213" s="177" t="s">
        <v>5</v>
      </c>
      <c r="L1213" s="41"/>
      <c r="M1213" s="182" t="s">
        <v>5</v>
      </c>
      <c r="N1213" s="183" t="s">
        <v>43</v>
      </c>
      <c r="O1213" s="42"/>
      <c r="P1213" s="184">
        <f t="shared" si="51"/>
        <v>0</v>
      </c>
      <c r="Q1213" s="184">
        <v>0</v>
      </c>
      <c r="R1213" s="184">
        <f t="shared" si="52"/>
        <v>0</v>
      </c>
      <c r="S1213" s="184">
        <v>0</v>
      </c>
      <c r="T1213" s="185">
        <f t="shared" si="53"/>
        <v>0</v>
      </c>
      <c r="AR1213" s="24" t="s">
        <v>193</v>
      </c>
      <c r="AT1213" s="24" t="s">
        <v>188</v>
      </c>
      <c r="AU1213" s="24" t="s">
        <v>82</v>
      </c>
      <c r="AY1213" s="24" t="s">
        <v>185</v>
      </c>
      <c r="BE1213" s="186">
        <f t="shared" si="54"/>
        <v>0</v>
      </c>
      <c r="BF1213" s="186">
        <f t="shared" si="55"/>
        <v>0</v>
      </c>
      <c r="BG1213" s="186">
        <f t="shared" si="56"/>
        <v>0</v>
      </c>
      <c r="BH1213" s="186">
        <f t="shared" si="57"/>
        <v>0</v>
      </c>
      <c r="BI1213" s="186">
        <f t="shared" si="58"/>
        <v>0</v>
      </c>
      <c r="BJ1213" s="24" t="s">
        <v>80</v>
      </c>
      <c r="BK1213" s="186">
        <f t="shared" si="59"/>
        <v>0</v>
      </c>
      <c r="BL1213" s="24" t="s">
        <v>193</v>
      </c>
      <c r="BM1213" s="24" t="s">
        <v>1848</v>
      </c>
    </row>
    <row r="1214" spans="2:65" s="1" customFormat="1" ht="22.5" customHeight="1">
      <c r="B1214" s="174"/>
      <c r="C1214" s="221" t="s">
        <v>1849</v>
      </c>
      <c r="D1214" s="221" t="s">
        <v>258</v>
      </c>
      <c r="E1214" s="222" t="s">
        <v>1850</v>
      </c>
      <c r="F1214" s="223" t="s">
        <v>1851</v>
      </c>
      <c r="G1214" s="224" t="s">
        <v>254</v>
      </c>
      <c r="H1214" s="225">
        <v>60</v>
      </c>
      <c r="I1214" s="226"/>
      <c r="J1214" s="227">
        <f t="shared" si="50"/>
        <v>0</v>
      </c>
      <c r="K1214" s="223" t="s">
        <v>192</v>
      </c>
      <c r="L1214" s="228"/>
      <c r="M1214" s="229" t="s">
        <v>5</v>
      </c>
      <c r="N1214" s="230" t="s">
        <v>43</v>
      </c>
      <c r="O1214" s="42"/>
      <c r="P1214" s="184">
        <f t="shared" si="51"/>
        <v>0</v>
      </c>
      <c r="Q1214" s="184">
        <v>1.0000000000000001E-5</v>
      </c>
      <c r="R1214" s="184">
        <f t="shared" si="52"/>
        <v>6.0000000000000006E-4</v>
      </c>
      <c r="S1214" s="184">
        <v>0</v>
      </c>
      <c r="T1214" s="185">
        <f t="shared" si="53"/>
        <v>0</v>
      </c>
      <c r="AR1214" s="24" t="s">
        <v>261</v>
      </c>
      <c r="AT1214" s="24" t="s">
        <v>258</v>
      </c>
      <c r="AU1214" s="24" t="s">
        <v>82</v>
      </c>
      <c r="AY1214" s="24" t="s">
        <v>185</v>
      </c>
      <c r="BE1214" s="186">
        <f t="shared" si="54"/>
        <v>0</v>
      </c>
      <c r="BF1214" s="186">
        <f t="shared" si="55"/>
        <v>0</v>
      </c>
      <c r="BG1214" s="186">
        <f t="shared" si="56"/>
        <v>0</v>
      </c>
      <c r="BH1214" s="186">
        <f t="shared" si="57"/>
        <v>0</v>
      </c>
      <c r="BI1214" s="186">
        <f t="shared" si="58"/>
        <v>0</v>
      </c>
      <c r="BJ1214" s="24" t="s">
        <v>80</v>
      </c>
      <c r="BK1214" s="186">
        <f t="shared" si="59"/>
        <v>0</v>
      </c>
      <c r="BL1214" s="24" t="s">
        <v>193</v>
      </c>
      <c r="BM1214" s="24" t="s">
        <v>1852</v>
      </c>
    </row>
    <row r="1215" spans="2:65" s="1" customFormat="1" ht="22.5" customHeight="1">
      <c r="B1215" s="174"/>
      <c r="C1215" s="175" t="s">
        <v>1853</v>
      </c>
      <c r="D1215" s="175" t="s">
        <v>188</v>
      </c>
      <c r="E1215" s="176" t="s">
        <v>1854</v>
      </c>
      <c r="F1215" s="177" t="s">
        <v>1855</v>
      </c>
      <c r="G1215" s="178" t="s">
        <v>254</v>
      </c>
      <c r="H1215" s="179">
        <v>244</v>
      </c>
      <c r="I1215" s="180"/>
      <c r="J1215" s="181">
        <f t="shared" si="50"/>
        <v>0</v>
      </c>
      <c r="K1215" s="177" t="s">
        <v>5</v>
      </c>
      <c r="L1215" s="41"/>
      <c r="M1215" s="182" t="s">
        <v>5</v>
      </c>
      <c r="N1215" s="183" t="s">
        <v>43</v>
      </c>
      <c r="O1215" s="42"/>
      <c r="P1215" s="184">
        <f t="shared" si="51"/>
        <v>0</v>
      </c>
      <c r="Q1215" s="184">
        <v>0</v>
      </c>
      <c r="R1215" s="184">
        <f t="shared" si="52"/>
        <v>0</v>
      </c>
      <c r="S1215" s="184">
        <v>0</v>
      </c>
      <c r="T1215" s="185">
        <f t="shared" si="53"/>
        <v>0</v>
      </c>
      <c r="AR1215" s="24" t="s">
        <v>193</v>
      </c>
      <c r="AT1215" s="24" t="s">
        <v>188</v>
      </c>
      <c r="AU1215" s="24" t="s">
        <v>82</v>
      </c>
      <c r="AY1215" s="24" t="s">
        <v>185</v>
      </c>
      <c r="BE1215" s="186">
        <f t="shared" si="54"/>
        <v>0</v>
      </c>
      <c r="BF1215" s="186">
        <f t="shared" si="55"/>
        <v>0</v>
      </c>
      <c r="BG1215" s="186">
        <f t="shared" si="56"/>
        <v>0</v>
      </c>
      <c r="BH1215" s="186">
        <f t="shared" si="57"/>
        <v>0</v>
      </c>
      <c r="BI1215" s="186">
        <f t="shared" si="58"/>
        <v>0</v>
      </c>
      <c r="BJ1215" s="24" t="s">
        <v>80</v>
      </c>
      <c r="BK1215" s="186">
        <f t="shared" si="59"/>
        <v>0</v>
      </c>
      <c r="BL1215" s="24" t="s">
        <v>193</v>
      </c>
      <c r="BM1215" s="24" t="s">
        <v>1856</v>
      </c>
    </row>
    <row r="1216" spans="2:65" s="11" customFormat="1">
      <c r="B1216" s="191"/>
      <c r="D1216" s="208" t="s">
        <v>197</v>
      </c>
      <c r="E1216" s="217" t="s">
        <v>5</v>
      </c>
      <c r="F1216" s="218" t="s">
        <v>1857</v>
      </c>
      <c r="H1216" s="219">
        <v>244</v>
      </c>
      <c r="I1216" s="195"/>
      <c r="L1216" s="191"/>
      <c r="M1216" s="196"/>
      <c r="N1216" s="197"/>
      <c r="O1216" s="197"/>
      <c r="P1216" s="197"/>
      <c r="Q1216" s="197"/>
      <c r="R1216" s="197"/>
      <c r="S1216" s="197"/>
      <c r="T1216" s="198"/>
      <c r="AT1216" s="192" t="s">
        <v>197</v>
      </c>
      <c r="AU1216" s="192" t="s">
        <v>82</v>
      </c>
      <c r="AV1216" s="11" t="s">
        <v>82</v>
      </c>
      <c r="AW1216" s="11" t="s">
        <v>35</v>
      </c>
      <c r="AX1216" s="11" t="s">
        <v>80</v>
      </c>
      <c r="AY1216" s="192" t="s">
        <v>185</v>
      </c>
    </row>
    <row r="1217" spans="2:65" s="1" customFormat="1" ht="22.5" customHeight="1">
      <c r="B1217" s="174"/>
      <c r="C1217" s="221" t="s">
        <v>1858</v>
      </c>
      <c r="D1217" s="221" t="s">
        <v>258</v>
      </c>
      <c r="E1217" s="222" t="s">
        <v>1859</v>
      </c>
      <c r="F1217" s="223" t="s">
        <v>1860</v>
      </c>
      <c r="G1217" s="224" t="s">
        <v>254</v>
      </c>
      <c r="H1217" s="225">
        <v>244</v>
      </c>
      <c r="I1217" s="226"/>
      <c r="J1217" s="227">
        <f>ROUND(I1217*H1217,2)</f>
        <v>0</v>
      </c>
      <c r="K1217" s="223" t="s">
        <v>192</v>
      </c>
      <c r="L1217" s="228"/>
      <c r="M1217" s="229" t="s">
        <v>5</v>
      </c>
      <c r="N1217" s="230" t="s">
        <v>43</v>
      </c>
      <c r="O1217" s="42"/>
      <c r="P1217" s="184">
        <f>O1217*H1217</f>
        <v>0</v>
      </c>
      <c r="Q1217" s="184">
        <v>2.2000000000000001E-4</v>
      </c>
      <c r="R1217" s="184">
        <f>Q1217*H1217</f>
        <v>5.3679999999999999E-2</v>
      </c>
      <c r="S1217" s="184">
        <v>0</v>
      </c>
      <c r="T1217" s="185">
        <f>S1217*H1217</f>
        <v>0</v>
      </c>
      <c r="AR1217" s="24" t="s">
        <v>261</v>
      </c>
      <c r="AT1217" s="24" t="s">
        <v>258</v>
      </c>
      <c r="AU1217" s="24" t="s">
        <v>82</v>
      </c>
      <c r="AY1217" s="24" t="s">
        <v>185</v>
      </c>
      <c r="BE1217" s="186">
        <f>IF(N1217="základní",J1217,0)</f>
        <v>0</v>
      </c>
      <c r="BF1217" s="186">
        <f>IF(N1217="snížená",J1217,0)</f>
        <v>0</v>
      </c>
      <c r="BG1217" s="186">
        <f>IF(N1217="zákl. přenesená",J1217,0)</f>
        <v>0</v>
      </c>
      <c r="BH1217" s="186">
        <f>IF(N1217="sníž. přenesená",J1217,0)</f>
        <v>0</v>
      </c>
      <c r="BI1217" s="186">
        <f>IF(N1217="nulová",J1217,0)</f>
        <v>0</v>
      </c>
      <c r="BJ1217" s="24" t="s">
        <v>80</v>
      </c>
      <c r="BK1217" s="186">
        <f>ROUND(I1217*H1217,2)</f>
        <v>0</v>
      </c>
      <c r="BL1217" s="24" t="s">
        <v>193</v>
      </c>
      <c r="BM1217" s="24" t="s">
        <v>1861</v>
      </c>
    </row>
    <row r="1218" spans="2:65" s="1" customFormat="1" ht="22.5" customHeight="1">
      <c r="B1218" s="174"/>
      <c r="C1218" s="175" t="s">
        <v>1862</v>
      </c>
      <c r="D1218" s="175" t="s">
        <v>188</v>
      </c>
      <c r="E1218" s="176" t="s">
        <v>1863</v>
      </c>
      <c r="F1218" s="177" t="s">
        <v>1864</v>
      </c>
      <c r="G1218" s="178" t="s">
        <v>254</v>
      </c>
      <c r="H1218" s="179">
        <v>16</v>
      </c>
      <c r="I1218" s="180"/>
      <c r="J1218" s="181">
        <f>ROUND(I1218*H1218,2)</f>
        <v>0</v>
      </c>
      <c r="K1218" s="177" t="s">
        <v>5</v>
      </c>
      <c r="L1218" s="41"/>
      <c r="M1218" s="182" t="s">
        <v>5</v>
      </c>
      <c r="N1218" s="183" t="s">
        <v>43</v>
      </c>
      <c r="O1218" s="42"/>
      <c r="P1218" s="184">
        <f>O1218*H1218</f>
        <v>0</v>
      </c>
      <c r="Q1218" s="184">
        <v>0</v>
      </c>
      <c r="R1218" s="184">
        <f>Q1218*H1218</f>
        <v>0</v>
      </c>
      <c r="S1218" s="184">
        <v>0</v>
      </c>
      <c r="T1218" s="185">
        <f>S1218*H1218</f>
        <v>0</v>
      </c>
      <c r="AR1218" s="24" t="s">
        <v>193</v>
      </c>
      <c r="AT1218" s="24" t="s">
        <v>188</v>
      </c>
      <c r="AU1218" s="24" t="s">
        <v>82</v>
      </c>
      <c r="AY1218" s="24" t="s">
        <v>185</v>
      </c>
      <c r="BE1218" s="186">
        <f>IF(N1218="základní",J1218,0)</f>
        <v>0</v>
      </c>
      <c r="BF1218" s="186">
        <f>IF(N1218="snížená",J1218,0)</f>
        <v>0</v>
      </c>
      <c r="BG1218" s="186">
        <f>IF(N1218="zákl. přenesená",J1218,0)</f>
        <v>0</v>
      </c>
      <c r="BH1218" s="186">
        <f>IF(N1218="sníž. přenesená",J1218,0)</f>
        <v>0</v>
      </c>
      <c r="BI1218" s="186">
        <f>IF(N1218="nulová",J1218,0)</f>
        <v>0</v>
      </c>
      <c r="BJ1218" s="24" t="s">
        <v>80</v>
      </c>
      <c r="BK1218" s="186">
        <f>ROUND(I1218*H1218,2)</f>
        <v>0</v>
      </c>
      <c r="BL1218" s="24" t="s">
        <v>193</v>
      </c>
      <c r="BM1218" s="24" t="s">
        <v>1865</v>
      </c>
    </row>
    <row r="1219" spans="2:65" s="1" customFormat="1" ht="22.5" customHeight="1">
      <c r="B1219" s="174"/>
      <c r="C1219" s="221" t="s">
        <v>1866</v>
      </c>
      <c r="D1219" s="221" t="s">
        <v>258</v>
      </c>
      <c r="E1219" s="222" t="s">
        <v>1867</v>
      </c>
      <c r="F1219" s="223" t="s">
        <v>1868</v>
      </c>
      <c r="G1219" s="224" t="s">
        <v>1046</v>
      </c>
      <c r="H1219" s="225">
        <v>16</v>
      </c>
      <c r="I1219" s="226"/>
      <c r="J1219" s="227">
        <f>ROUND(I1219*H1219,2)</f>
        <v>0</v>
      </c>
      <c r="K1219" s="223" t="s">
        <v>5</v>
      </c>
      <c r="L1219" s="228"/>
      <c r="M1219" s="229" t="s">
        <v>5</v>
      </c>
      <c r="N1219" s="230" t="s">
        <v>43</v>
      </c>
      <c r="O1219" s="42"/>
      <c r="P1219" s="184">
        <f>O1219*H1219</f>
        <v>0</v>
      </c>
      <c r="Q1219" s="184">
        <v>0</v>
      </c>
      <c r="R1219" s="184">
        <f>Q1219*H1219</f>
        <v>0</v>
      </c>
      <c r="S1219" s="184">
        <v>0</v>
      </c>
      <c r="T1219" s="185">
        <f>S1219*H1219</f>
        <v>0</v>
      </c>
      <c r="AR1219" s="24" t="s">
        <v>261</v>
      </c>
      <c r="AT1219" s="24" t="s">
        <v>258</v>
      </c>
      <c r="AU1219" s="24" t="s">
        <v>82</v>
      </c>
      <c r="AY1219" s="24" t="s">
        <v>185</v>
      </c>
      <c r="BE1219" s="186">
        <f>IF(N1219="základní",J1219,0)</f>
        <v>0</v>
      </c>
      <c r="BF1219" s="186">
        <f>IF(N1219="snížená",J1219,0)</f>
        <v>0</v>
      </c>
      <c r="BG1219" s="186">
        <f>IF(N1219="zákl. přenesená",J1219,0)</f>
        <v>0</v>
      </c>
      <c r="BH1219" s="186">
        <f>IF(N1219="sníž. přenesená",J1219,0)</f>
        <v>0</v>
      </c>
      <c r="BI1219" s="186">
        <f>IF(N1219="nulová",J1219,0)</f>
        <v>0</v>
      </c>
      <c r="BJ1219" s="24" t="s">
        <v>80</v>
      </c>
      <c r="BK1219" s="186">
        <f>ROUND(I1219*H1219,2)</f>
        <v>0</v>
      </c>
      <c r="BL1219" s="24" t="s">
        <v>193</v>
      </c>
      <c r="BM1219" s="24" t="s">
        <v>1869</v>
      </c>
    </row>
    <row r="1220" spans="2:65" s="1" customFormat="1" ht="22.5" customHeight="1">
      <c r="B1220" s="174"/>
      <c r="C1220" s="175" t="s">
        <v>1870</v>
      </c>
      <c r="D1220" s="175" t="s">
        <v>188</v>
      </c>
      <c r="E1220" s="176" t="s">
        <v>1871</v>
      </c>
      <c r="F1220" s="177" t="s">
        <v>1872</v>
      </c>
      <c r="G1220" s="178" t="s">
        <v>232</v>
      </c>
      <c r="H1220" s="179">
        <v>460</v>
      </c>
      <c r="I1220" s="180"/>
      <c r="J1220" s="181">
        <f>ROUND(I1220*H1220,2)</f>
        <v>0</v>
      </c>
      <c r="K1220" s="177" t="s">
        <v>5</v>
      </c>
      <c r="L1220" s="41"/>
      <c r="M1220" s="182" t="s">
        <v>5</v>
      </c>
      <c r="N1220" s="183" t="s">
        <v>43</v>
      </c>
      <c r="O1220" s="42"/>
      <c r="P1220" s="184">
        <f>O1220*H1220</f>
        <v>0</v>
      </c>
      <c r="Q1220" s="184">
        <v>0</v>
      </c>
      <c r="R1220" s="184">
        <f>Q1220*H1220</f>
        <v>0</v>
      </c>
      <c r="S1220" s="184">
        <v>0</v>
      </c>
      <c r="T1220" s="185">
        <f>S1220*H1220</f>
        <v>0</v>
      </c>
      <c r="AR1220" s="24" t="s">
        <v>193</v>
      </c>
      <c r="AT1220" s="24" t="s">
        <v>188</v>
      </c>
      <c r="AU1220" s="24" t="s">
        <v>82</v>
      </c>
      <c r="AY1220" s="24" t="s">
        <v>185</v>
      </c>
      <c r="BE1220" s="186">
        <f>IF(N1220="základní",J1220,0)</f>
        <v>0</v>
      </c>
      <c r="BF1220" s="186">
        <f>IF(N1220="snížená",J1220,0)</f>
        <v>0</v>
      </c>
      <c r="BG1220" s="186">
        <f>IF(N1220="zákl. přenesená",J1220,0)</f>
        <v>0</v>
      </c>
      <c r="BH1220" s="186">
        <f>IF(N1220="sníž. přenesená",J1220,0)</f>
        <v>0</v>
      </c>
      <c r="BI1220" s="186">
        <f>IF(N1220="nulová",J1220,0)</f>
        <v>0</v>
      </c>
      <c r="BJ1220" s="24" t="s">
        <v>80</v>
      </c>
      <c r="BK1220" s="186">
        <f>ROUND(I1220*H1220,2)</f>
        <v>0</v>
      </c>
      <c r="BL1220" s="24" t="s">
        <v>193</v>
      </c>
      <c r="BM1220" s="24" t="s">
        <v>1873</v>
      </c>
    </row>
    <row r="1221" spans="2:65" s="1" customFormat="1" ht="22.5" customHeight="1">
      <c r="B1221" s="174"/>
      <c r="C1221" s="221" t="s">
        <v>1874</v>
      </c>
      <c r="D1221" s="221" t="s">
        <v>258</v>
      </c>
      <c r="E1221" s="222" t="s">
        <v>1875</v>
      </c>
      <c r="F1221" s="223" t="s">
        <v>1876</v>
      </c>
      <c r="G1221" s="224" t="s">
        <v>232</v>
      </c>
      <c r="H1221" s="225">
        <v>530</v>
      </c>
      <c r="I1221" s="226"/>
      <c r="J1221" s="227">
        <f>ROUND(I1221*H1221,2)</f>
        <v>0</v>
      </c>
      <c r="K1221" s="223" t="s">
        <v>192</v>
      </c>
      <c r="L1221" s="228"/>
      <c r="M1221" s="229" t="s">
        <v>5</v>
      </c>
      <c r="N1221" s="230" t="s">
        <v>43</v>
      </c>
      <c r="O1221" s="42"/>
      <c r="P1221" s="184">
        <f>O1221*H1221</f>
        <v>0</v>
      </c>
      <c r="Q1221" s="184">
        <v>1.5E-3</v>
      </c>
      <c r="R1221" s="184">
        <f>Q1221*H1221</f>
        <v>0.79500000000000004</v>
      </c>
      <c r="S1221" s="184">
        <v>0</v>
      </c>
      <c r="T1221" s="185">
        <f>S1221*H1221</f>
        <v>0</v>
      </c>
      <c r="AR1221" s="24" t="s">
        <v>261</v>
      </c>
      <c r="AT1221" s="24" t="s">
        <v>258</v>
      </c>
      <c r="AU1221" s="24" t="s">
        <v>82</v>
      </c>
      <c r="AY1221" s="24" t="s">
        <v>185</v>
      </c>
      <c r="BE1221" s="186">
        <f>IF(N1221="základní",J1221,0)</f>
        <v>0</v>
      </c>
      <c r="BF1221" s="186">
        <f>IF(N1221="snížená",J1221,0)</f>
        <v>0</v>
      </c>
      <c r="BG1221" s="186">
        <f>IF(N1221="zákl. přenesená",J1221,0)</f>
        <v>0</v>
      </c>
      <c r="BH1221" s="186">
        <f>IF(N1221="sníž. přenesená",J1221,0)</f>
        <v>0</v>
      </c>
      <c r="BI1221" s="186">
        <f>IF(N1221="nulová",J1221,0)</f>
        <v>0</v>
      </c>
      <c r="BJ1221" s="24" t="s">
        <v>80</v>
      </c>
      <c r="BK1221" s="186">
        <f>ROUND(I1221*H1221,2)</f>
        <v>0</v>
      </c>
      <c r="BL1221" s="24" t="s">
        <v>193</v>
      </c>
      <c r="BM1221" s="24" t="s">
        <v>1877</v>
      </c>
    </row>
    <row r="1222" spans="2:65" s="10" customFormat="1" ht="29.85" customHeight="1">
      <c r="B1222" s="160"/>
      <c r="D1222" s="171" t="s">
        <v>71</v>
      </c>
      <c r="E1222" s="172" t="s">
        <v>1878</v>
      </c>
      <c r="F1222" s="172" t="s">
        <v>1879</v>
      </c>
      <c r="I1222" s="163"/>
      <c r="J1222" s="173">
        <f>BK1222</f>
        <v>0</v>
      </c>
      <c r="L1222" s="160"/>
      <c r="M1222" s="165"/>
      <c r="N1222" s="166"/>
      <c r="O1222" s="166"/>
      <c r="P1222" s="167">
        <f>SUM(P1223:P1322)</f>
        <v>0</v>
      </c>
      <c r="Q1222" s="166"/>
      <c r="R1222" s="167">
        <f>SUM(R1223:R1322)</f>
        <v>2.8617500000000004E-2</v>
      </c>
      <c r="S1222" s="166"/>
      <c r="T1222" s="168">
        <f>SUM(T1223:T1322)</f>
        <v>0</v>
      </c>
      <c r="AR1222" s="161" t="s">
        <v>82</v>
      </c>
      <c r="AT1222" s="169" t="s">
        <v>71</v>
      </c>
      <c r="AU1222" s="169" t="s">
        <v>80</v>
      </c>
      <c r="AY1222" s="161" t="s">
        <v>185</v>
      </c>
      <c r="BK1222" s="170">
        <f>SUM(BK1223:BK1322)</f>
        <v>0</v>
      </c>
    </row>
    <row r="1223" spans="2:65" s="1" customFormat="1" ht="22.5" customHeight="1">
      <c r="B1223" s="174"/>
      <c r="C1223" s="175" t="s">
        <v>1880</v>
      </c>
      <c r="D1223" s="175" t="s">
        <v>188</v>
      </c>
      <c r="E1223" s="176" t="s">
        <v>1881</v>
      </c>
      <c r="F1223" s="177" t="s">
        <v>1882</v>
      </c>
      <c r="G1223" s="178" t="s">
        <v>376</v>
      </c>
      <c r="H1223" s="179">
        <v>2.4500000000000002</v>
      </c>
      <c r="I1223" s="180"/>
      <c r="J1223" s="181">
        <f>ROUND(I1223*H1223,2)</f>
        <v>0</v>
      </c>
      <c r="K1223" s="177" t="s">
        <v>192</v>
      </c>
      <c r="L1223" s="41"/>
      <c r="M1223" s="182" t="s">
        <v>5</v>
      </c>
      <c r="N1223" s="183" t="s">
        <v>43</v>
      </c>
      <c r="O1223" s="42"/>
      <c r="P1223" s="184">
        <f>O1223*H1223</f>
        <v>0</v>
      </c>
      <c r="Q1223" s="184">
        <v>0</v>
      </c>
      <c r="R1223" s="184">
        <f>Q1223*H1223</f>
        <v>0</v>
      </c>
      <c r="S1223" s="184">
        <v>0</v>
      </c>
      <c r="T1223" s="185">
        <f>S1223*H1223</f>
        <v>0</v>
      </c>
      <c r="AR1223" s="24" t="s">
        <v>373</v>
      </c>
      <c r="AT1223" s="24" t="s">
        <v>188</v>
      </c>
      <c r="AU1223" s="24" t="s">
        <v>82</v>
      </c>
      <c r="AY1223" s="24" t="s">
        <v>185</v>
      </c>
      <c r="BE1223" s="186">
        <f>IF(N1223="základní",J1223,0)</f>
        <v>0</v>
      </c>
      <c r="BF1223" s="186">
        <f>IF(N1223="snížená",J1223,0)</f>
        <v>0</v>
      </c>
      <c r="BG1223" s="186">
        <f>IF(N1223="zákl. přenesená",J1223,0)</f>
        <v>0</v>
      </c>
      <c r="BH1223" s="186">
        <f>IF(N1223="sníž. přenesená",J1223,0)</f>
        <v>0</v>
      </c>
      <c r="BI1223" s="186">
        <f>IF(N1223="nulová",J1223,0)</f>
        <v>0</v>
      </c>
      <c r="BJ1223" s="24" t="s">
        <v>80</v>
      </c>
      <c r="BK1223" s="186">
        <f>ROUND(I1223*H1223,2)</f>
        <v>0</v>
      </c>
      <c r="BL1223" s="24" t="s">
        <v>373</v>
      </c>
      <c r="BM1223" s="24" t="s">
        <v>1883</v>
      </c>
    </row>
    <row r="1224" spans="2:65" s="1" customFormat="1" ht="40.5">
      <c r="B1224" s="41"/>
      <c r="D1224" s="208" t="s">
        <v>195</v>
      </c>
      <c r="F1224" s="220" t="s">
        <v>1884</v>
      </c>
      <c r="I1224" s="189"/>
      <c r="L1224" s="41"/>
      <c r="M1224" s="190"/>
      <c r="N1224" s="42"/>
      <c r="O1224" s="42"/>
      <c r="P1224" s="42"/>
      <c r="Q1224" s="42"/>
      <c r="R1224" s="42"/>
      <c r="S1224" s="42"/>
      <c r="T1224" s="70"/>
      <c r="AT1224" s="24" t="s">
        <v>195</v>
      </c>
      <c r="AU1224" s="24" t="s">
        <v>82</v>
      </c>
    </row>
    <row r="1225" spans="2:65" s="1" customFormat="1" ht="22.5" customHeight="1">
      <c r="B1225" s="174"/>
      <c r="C1225" s="221" t="s">
        <v>1885</v>
      </c>
      <c r="D1225" s="221" t="s">
        <v>258</v>
      </c>
      <c r="E1225" s="222" t="s">
        <v>1886</v>
      </c>
      <c r="F1225" s="223" t="s">
        <v>1887</v>
      </c>
      <c r="G1225" s="224" t="s">
        <v>376</v>
      </c>
      <c r="H1225" s="225">
        <v>2.4500000000000002</v>
      </c>
      <c r="I1225" s="226"/>
      <c r="J1225" s="227">
        <f>ROUND(I1225*H1225,2)</f>
        <v>0</v>
      </c>
      <c r="K1225" s="223" t="s">
        <v>5</v>
      </c>
      <c r="L1225" s="228"/>
      <c r="M1225" s="229" t="s">
        <v>5</v>
      </c>
      <c r="N1225" s="230" t="s">
        <v>43</v>
      </c>
      <c r="O1225" s="42"/>
      <c r="P1225" s="184">
        <f>O1225*H1225</f>
        <v>0</v>
      </c>
      <c r="Q1225" s="184">
        <v>0</v>
      </c>
      <c r="R1225" s="184">
        <f>Q1225*H1225</f>
        <v>0</v>
      </c>
      <c r="S1225" s="184">
        <v>0</v>
      </c>
      <c r="T1225" s="185">
        <f>S1225*H1225</f>
        <v>0</v>
      </c>
      <c r="AR1225" s="24" t="s">
        <v>932</v>
      </c>
      <c r="AT1225" s="24" t="s">
        <v>258</v>
      </c>
      <c r="AU1225" s="24" t="s">
        <v>82</v>
      </c>
      <c r="AY1225" s="24" t="s">
        <v>185</v>
      </c>
      <c r="BE1225" s="186">
        <f>IF(N1225="základní",J1225,0)</f>
        <v>0</v>
      </c>
      <c r="BF1225" s="186">
        <f>IF(N1225="snížená",J1225,0)</f>
        <v>0</v>
      </c>
      <c r="BG1225" s="186">
        <f>IF(N1225="zákl. přenesená",J1225,0)</f>
        <v>0</v>
      </c>
      <c r="BH1225" s="186">
        <f>IF(N1225="sníž. přenesená",J1225,0)</f>
        <v>0</v>
      </c>
      <c r="BI1225" s="186">
        <f>IF(N1225="nulová",J1225,0)</f>
        <v>0</v>
      </c>
      <c r="BJ1225" s="24" t="s">
        <v>80</v>
      </c>
      <c r="BK1225" s="186">
        <f>ROUND(I1225*H1225,2)</f>
        <v>0</v>
      </c>
      <c r="BL1225" s="24" t="s">
        <v>373</v>
      </c>
      <c r="BM1225" s="24" t="s">
        <v>1888</v>
      </c>
    </row>
    <row r="1226" spans="2:65" s="1" customFormat="1" ht="31.5" customHeight="1">
      <c r="B1226" s="174"/>
      <c r="C1226" s="175" t="s">
        <v>1889</v>
      </c>
      <c r="D1226" s="175" t="s">
        <v>188</v>
      </c>
      <c r="E1226" s="176" t="s">
        <v>1890</v>
      </c>
      <c r="F1226" s="177" t="s">
        <v>1891</v>
      </c>
      <c r="G1226" s="178" t="s">
        <v>232</v>
      </c>
      <c r="H1226" s="179">
        <v>88.47</v>
      </c>
      <c r="I1226" s="180"/>
      <c r="J1226" s="181">
        <f>ROUND(I1226*H1226,2)</f>
        <v>0</v>
      </c>
      <c r="K1226" s="177" t="s">
        <v>192</v>
      </c>
      <c r="L1226" s="41"/>
      <c r="M1226" s="182" t="s">
        <v>5</v>
      </c>
      <c r="N1226" s="183" t="s">
        <v>43</v>
      </c>
      <c r="O1226" s="42"/>
      <c r="P1226" s="184">
        <f>O1226*H1226</f>
        <v>0</v>
      </c>
      <c r="Q1226" s="184">
        <v>2.5000000000000001E-4</v>
      </c>
      <c r="R1226" s="184">
        <f>Q1226*H1226</f>
        <v>2.2117500000000002E-2</v>
      </c>
      <c r="S1226" s="184">
        <v>0</v>
      </c>
      <c r="T1226" s="185">
        <f>S1226*H1226</f>
        <v>0</v>
      </c>
      <c r="AR1226" s="24" t="s">
        <v>373</v>
      </c>
      <c r="AT1226" s="24" t="s">
        <v>188</v>
      </c>
      <c r="AU1226" s="24" t="s">
        <v>82</v>
      </c>
      <c r="AY1226" s="24" t="s">
        <v>185</v>
      </c>
      <c r="BE1226" s="186">
        <f>IF(N1226="základní",J1226,0)</f>
        <v>0</v>
      </c>
      <c r="BF1226" s="186">
        <f>IF(N1226="snížená",J1226,0)</f>
        <v>0</v>
      </c>
      <c r="BG1226" s="186">
        <f>IF(N1226="zákl. přenesená",J1226,0)</f>
        <v>0</v>
      </c>
      <c r="BH1226" s="186">
        <f>IF(N1226="sníž. přenesená",J1226,0)</f>
        <v>0</v>
      </c>
      <c r="BI1226" s="186">
        <f>IF(N1226="nulová",J1226,0)</f>
        <v>0</v>
      </c>
      <c r="BJ1226" s="24" t="s">
        <v>80</v>
      </c>
      <c r="BK1226" s="186">
        <f>ROUND(I1226*H1226,2)</f>
        <v>0</v>
      </c>
      <c r="BL1226" s="24" t="s">
        <v>373</v>
      </c>
      <c r="BM1226" s="24" t="s">
        <v>1892</v>
      </c>
    </row>
    <row r="1227" spans="2:65" s="1" customFormat="1" ht="94.5">
      <c r="B1227" s="41"/>
      <c r="D1227" s="187" t="s">
        <v>195</v>
      </c>
      <c r="F1227" s="188" t="s">
        <v>1893</v>
      </c>
      <c r="I1227" s="189"/>
      <c r="L1227" s="41"/>
      <c r="M1227" s="190"/>
      <c r="N1227" s="42"/>
      <c r="O1227" s="42"/>
      <c r="P1227" s="42"/>
      <c r="Q1227" s="42"/>
      <c r="R1227" s="42"/>
      <c r="S1227" s="42"/>
      <c r="T1227" s="70"/>
      <c r="AT1227" s="24" t="s">
        <v>195</v>
      </c>
      <c r="AU1227" s="24" t="s">
        <v>82</v>
      </c>
    </row>
    <row r="1228" spans="2:65" s="11" customFormat="1">
      <c r="B1228" s="191"/>
      <c r="D1228" s="187" t="s">
        <v>197</v>
      </c>
      <c r="E1228" s="192" t="s">
        <v>5</v>
      </c>
      <c r="F1228" s="193" t="s">
        <v>1894</v>
      </c>
      <c r="H1228" s="194">
        <v>5.04</v>
      </c>
      <c r="I1228" s="195"/>
      <c r="L1228" s="191"/>
      <c r="M1228" s="196"/>
      <c r="N1228" s="197"/>
      <c r="O1228" s="197"/>
      <c r="P1228" s="197"/>
      <c r="Q1228" s="197"/>
      <c r="R1228" s="197"/>
      <c r="S1228" s="197"/>
      <c r="T1228" s="198"/>
      <c r="AT1228" s="192" t="s">
        <v>197</v>
      </c>
      <c r="AU1228" s="192" t="s">
        <v>82</v>
      </c>
      <c r="AV1228" s="11" t="s">
        <v>82</v>
      </c>
      <c r="AW1228" s="11" t="s">
        <v>35</v>
      </c>
      <c r="AX1228" s="11" t="s">
        <v>72</v>
      </c>
      <c r="AY1228" s="192" t="s">
        <v>185</v>
      </c>
    </row>
    <row r="1229" spans="2:65" s="11" customFormat="1">
      <c r="B1229" s="191"/>
      <c r="D1229" s="187" t="s">
        <v>197</v>
      </c>
      <c r="E1229" s="192" t="s">
        <v>5</v>
      </c>
      <c r="F1229" s="193" t="s">
        <v>1895</v>
      </c>
      <c r="H1229" s="194">
        <v>15.12</v>
      </c>
      <c r="I1229" s="195"/>
      <c r="L1229" s="191"/>
      <c r="M1229" s="196"/>
      <c r="N1229" s="197"/>
      <c r="O1229" s="197"/>
      <c r="P1229" s="197"/>
      <c r="Q1229" s="197"/>
      <c r="R1229" s="197"/>
      <c r="S1229" s="197"/>
      <c r="T1229" s="198"/>
      <c r="AT1229" s="192" t="s">
        <v>197</v>
      </c>
      <c r="AU1229" s="192" t="s">
        <v>82</v>
      </c>
      <c r="AV1229" s="11" t="s">
        <v>82</v>
      </c>
      <c r="AW1229" s="11" t="s">
        <v>35</v>
      </c>
      <c r="AX1229" s="11" t="s">
        <v>72</v>
      </c>
      <c r="AY1229" s="192" t="s">
        <v>185</v>
      </c>
    </row>
    <row r="1230" spans="2:65" s="11" customFormat="1">
      <c r="B1230" s="191"/>
      <c r="D1230" s="187" t="s">
        <v>197</v>
      </c>
      <c r="E1230" s="192" t="s">
        <v>5</v>
      </c>
      <c r="F1230" s="193" t="s">
        <v>1896</v>
      </c>
      <c r="H1230" s="194">
        <v>39.69</v>
      </c>
      <c r="I1230" s="195"/>
      <c r="L1230" s="191"/>
      <c r="M1230" s="196"/>
      <c r="N1230" s="197"/>
      <c r="O1230" s="197"/>
      <c r="P1230" s="197"/>
      <c r="Q1230" s="197"/>
      <c r="R1230" s="197"/>
      <c r="S1230" s="197"/>
      <c r="T1230" s="198"/>
      <c r="AT1230" s="192" t="s">
        <v>197</v>
      </c>
      <c r="AU1230" s="192" t="s">
        <v>82</v>
      </c>
      <c r="AV1230" s="11" t="s">
        <v>82</v>
      </c>
      <c r="AW1230" s="11" t="s">
        <v>35</v>
      </c>
      <c r="AX1230" s="11" t="s">
        <v>72</v>
      </c>
      <c r="AY1230" s="192" t="s">
        <v>185</v>
      </c>
    </row>
    <row r="1231" spans="2:65" s="11" customFormat="1">
      <c r="B1231" s="191"/>
      <c r="D1231" s="187" t="s">
        <v>197</v>
      </c>
      <c r="E1231" s="192" t="s">
        <v>5</v>
      </c>
      <c r="F1231" s="193" t="s">
        <v>1897</v>
      </c>
      <c r="H1231" s="194">
        <v>11.34</v>
      </c>
      <c r="I1231" s="195"/>
      <c r="L1231" s="191"/>
      <c r="M1231" s="196"/>
      <c r="N1231" s="197"/>
      <c r="O1231" s="197"/>
      <c r="P1231" s="197"/>
      <c r="Q1231" s="197"/>
      <c r="R1231" s="197"/>
      <c r="S1231" s="197"/>
      <c r="T1231" s="198"/>
      <c r="AT1231" s="192" t="s">
        <v>197</v>
      </c>
      <c r="AU1231" s="192" t="s">
        <v>82</v>
      </c>
      <c r="AV1231" s="11" t="s">
        <v>82</v>
      </c>
      <c r="AW1231" s="11" t="s">
        <v>35</v>
      </c>
      <c r="AX1231" s="11" t="s">
        <v>72</v>
      </c>
      <c r="AY1231" s="192" t="s">
        <v>185</v>
      </c>
    </row>
    <row r="1232" spans="2:65" s="11" customFormat="1">
      <c r="B1232" s="191"/>
      <c r="D1232" s="187" t="s">
        <v>197</v>
      </c>
      <c r="E1232" s="192" t="s">
        <v>5</v>
      </c>
      <c r="F1232" s="193" t="s">
        <v>1898</v>
      </c>
      <c r="H1232" s="194">
        <v>12.96</v>
      </c>
      <c r="I1232" s="195"/>
      <c r="L1232" s="191"/>
      <c r="M1232" s="196"/>
      <c r="N1232" s="197"/>
      <c r="O1232" s="197"/>
      <c r="P1232" s="197"/>
      <c r="Q1232" s="197"/>
      <c r="R1232" s="197"/>
      <c r="S1232" s="197"/>
      <c r="T1232" s="198"/>
      <c r="AT1232" s="192" t="s">
        <v>197</v>
      </c>
      <c r="AU1232" s="192" t="s">
        <v>82</v>
      </c>
      <c r="AV1232" s="11" t="s">
        <v>82</v>
      </c>
      <c r="AW1232" s="11" t="s">
        <v>35</v>
      </c>
      <c r="AX1232" s="11" t="s">
        <v>72</v>
      </c>
      <c r="AY1232" s="192" t="s">
        <v>185</v>
      </c>
    </row>
    <row r="1233" spans="2:65" s="11" customFormat="1">
      <c r="B1233" s="191"/>
      <c r="D1233" s="187" t="s">
        <v>197</v>
      </c>
      <c r="E1233" s="192" t="s">
        <v>5</v>
      </c>
      <c r="F1233" s="193" t="s">
        <v>1899</v>
      </c>
      <c r="H1233" s="194">
        <v>4.32</v>
      </c>
      <c r="I1233" s="195"/>
      <c r="L1233" s="191"/>
      <c r="M1233" s="196"/>
      <c r="N1233" s="197"/>
      <c r="O1233" s="197"/>
      <c r="P1233" s="197"/>
      <c r="Q1233" s="197"/>
      <c r="R1233" s="197"/>
      <c r="S1233" s="197"/>
      <c r="T1233" s="198"/>
      <c r="AT1233" s="192" t="s">
        <v>197</v>
      </c>
      <c r="AU1233" s="192" t="s">
        <v>82</v>
      </c>
      <c r="AV1233" s="11" t="s">
        <v>82</v>
      </c>
      <c r="AW1233" s="11" t="s">
        <v>35</v>
      </c>
      <c r="AX1233" s="11" t="s">
        <v>72</v>
      </c>
      <c r="AY1233" s="192" t="s">
        <v>185</v>
      </c>
    </row>
    <row r="1234" spans="2:65" s="13" customFormat="1">
      <c r="B1234" s="207"/>
      <c r="D1234" s="208" t="s">
        <v>197</v>
      </c>
      <c r="E1234" s="209" t="s">
        <v>5</v>
      </c>
      <c r="F1234" s="210" t="s">
        <v>222</v>
      </c>
      <c r="H1234" s="211">
        <v>88.47</v>
      </c>
      <c r="I1234" s="212"/>
      <c r="L1234" s="207"/>
      <c r="M1234" s="213"/>
      <c r="N1234" s="214"/>
      <c r="O1234" s="214"/>
      <c r="P1234" s="214"/>
      <c r="Q1234" s="214"/>
      <c r="R1234" s="214"/>
      <c r="S1234" s="214"/>
      <c r="T1234" s="215"/>
      <c r="AT1234" s="216" t="s">
        <v>197</v>
      </c>
      <c r="AU1234" s="216" t="s">
        <v>82</v>
      </c>
      <c r="AV1234" s="13" t="s">
        <v>193</v>
      </c>
      <c r="AW1234" s="13" t="s">
        <v>35</v>
      </c>
      <c r="AX1234" s="13" t="s">
        <v>80</v>
      </c>
      <c r="AY1234" s="216" t="s">
        <v>185</v>
      </c>
    </row>
    <row r="1235" spans="2:65" s="1" customFormat="1" ht="31.5" customHeight="1">
      <c r="B1235" s="174"/>
      <c r="C1235" s="221" t="s">
        <v>1900</v>
      </c>
      <c r="D1235" s="221" t="s">
        <v>258</v>
      </c>
      <c r="E1235" s="222" t="s">
        <v>1901</v>
      </c>
      <c r="F1235" s="223" t="s">
        <v>1902</v>
      </c>
      <c r="G1235" s="224" t="s">
        <v>1046</v>
      </c>
      <c r="H1235" s="225">
        <v>2</v>
      </c>
      <c r="I1235" s="226"/>
      <c r="J1235" s="227">
        <f t="shared" ref="J1235:J1241" si="60">ROUND(I1235*H1235,2)</f>
        <v>0</v>
      </c>
      <c r="K1235" s="223" t="s">
        <v>5</v>
      </c>
      <c r="L1235" s="228"/>
      <c r="M1235" s="229" t="s">
        <v>5</v>
      </c>
      <c r="N1235" s="230" t="s">
        <v>43</v>
      </c>
      <c r="O1235" s="42"/>
      <c r="P1235" s="184">
        <f t="shared" ref="P1235:P1241" si="61">O1235*H1235</f>
        <v>0</v>
      </c>
      <c r="Q1235" s="184">
        <v>0</v>
      </c>
      <c r="R1235" s="184">
        <f t="shared" ref="R1235:R1241" si="62">Q1235*H1235</f>
        <v>0</v>
      </c>
      <c r="S1235" s="184">
        <v>0</v>
      </c>
      <c r="T1235" s="185">
        <f t="shared" ref="T1235:T1241" si="63">S1235*H1235</f>
        <v>0</v>
      </c>
      <c r="AR1235" s="24" t="s">
        <v>932</v>
      </c>
      <c r="AT1235" s="24" t="s">
        <v>258</v>
      </c>
      <c r="AU1235" s="24" t="s">
        <v>82</v>
      </c>
      <c r="AY1235" s="24" t="s">
        <v>185</v>
      </c>
      <c r="BE1235" s="186">
        <f t="shared" ref="BE1235:BE1241" si="64">IF(N1235="základní",J1235,0)</f>
        <v>0</v>
      </c>
      <c r="BF1235" s="186">
        <f t="shared" ref="BF1235:BF1241" si="65">IF(N1235="snížená",J1235,0)</f>
        <v>0</v>
      </c>
      <c r="BG1235" s="186">
        <f t="shared" ref="BG1235:BG1241" si="66">IF(N1235="zákl. přenesená",J1235,0)</f>
        <v>0</v>
      </c>
      <c r="BH1235" s="186">
        <f t="shared" ref="BH1235:BH1241" si="67">IF(N1235="sníž. přenesená",J1235,0)</f>
        <v>0</v>
      </c>
      <c r="BI1235" s="186">
        <f t="shared" ref="BI1235:BI1241" si="68">IF(N1235="nulová",J1235,0)</f>
        <v>0</v>
      </c>
      <c r="BJ1235" s="24" t="s">
        <v>80</v>
      </c>
      <c r="BK1235" s="186">
        <f t="shared" ref="BK1235:BK1241" si="69">ROUND(I1235*H1235,2)</f>
        <v>0</v>
      </c>
      <c r="BL1235" s="24" t="s">
        <v>373</v>
      </c>
      <c r="BM1235" s="24" t="s">
        <v>1903</v>
      </c>
    </row>
    <row r="1236" spans="2:65" s="1" customFormat="1" ht="31.5" customHeight="1">
      <c r="B1236" s="174"/>
      <c r="C1236" s="221" t="s">
        <v>1904</v>
      </c>
      <c r="D1236" s="221" t="s">
        <v>258</v>
      </c>
      <c r="E1236" s="222" t="s">
        <v>1905</v>
      </c>
      <c r="F1236" s="223" t="s">
        <v>1906</v>
      </c>
      <c r="G1236" s="224" t="s">
        <v>1046</v>
      </c>
      <c r="H1236" s="225">
        <v>4</v>
      </c>
      <c r="I1236" s="226"/>
      <c r="J1236" s="227">
        <f t="shared" si="60"/>
        <v>0</v>
      </c>
      <c r="K1236" s="223" t="s">
        <v>5</v>
      </c>
      <c r="L1236" s="228"/>
      <c r="M1236" s="229" t="s">
        <v>5</v>
      </c>
      <c r="N1236" s="230" t="s">
        <v>43</v>
      </c>
      <c r="O1236" s="42"/>
      <c r="P1236" s="184">
        <f t="shared" si="61"/>
        <v>0</v>
      </c>
      <c r="Q1236" s="184">
        <v>0</v>
      </c>
      <c r="R1236" s="184">
        <f t="shared" si="62"/>
        <v>0</v>
      </c>
      <c r="S1236" s="184">
        <v>0</v>
      </c>
      <c r="T1236" s="185">
        <f t="shared" si="63"/>
        <v>0</v>
      </c>
      <c r="AR1236" s="24" t="s">
        <v>932</v>
      </c>
      <c r="AT1236" s="24" t="s">
        <v>258</v>
      </c>
      <c r="AU1236" s="24" t="s">
        <v>82</v>
      </c>
      <c r="AY1236" s="24" t="s">
        <v>185</v>
      </c>
      <c r="BE1236" s="186">
        <f t="shared" si="64"/>
        <v>0</v>
      </c>
      <c r="BF1236" s="186">
        <f t="shared" si="65"/>
        <v>0</v>
      </c>
      <c r="BG1236" s="186">
        <f t="shared" si="66"/>
        <v>0</v>
      </c>
      <c r="BH1236" s="186">
        <f t="shared" si="67"/>
        <v>0</v>
      </c>
      <c r="BI1236" s="186">
        <f t="shared" si="68"/>
        <v>0</v>
      </c>
      <c r="BJ1236" s="24" t="s">
        <v>80</v>
      </c>
      <c r="BK1236" s="186">
        <f t="shared" si="69"/>
        <v>0</v>
      </c>
      <c r="BL1236" s="24" t="s">
        <v>373</v>
      </c>
      <c r="BM1236" s="24" t="s">
        <v>1907</v>
      </c>
    </row>
    <row r="1237" spans="2:65" s="1" customFormat="1" ht="31.5" customHeight="1">
      <c r="B1237" s="174"/>
      <c r="C1237" s="221" t="s">
        <v>1908</v>
      </c>
      <c r="D1237" s="221" t="s">
        <v>258</v>
      </c>
      <c r="E1237" s="222" t="s">
        <v>1909</v>
      </c>
      <c r="F1237" s="223" t="s">
        <v>1910</v>
      </c>
      <c r="G1237" s="224" t="s">
        <v>1046</v>
      </c>
      <c r="H1237" s="225">
        <v>9</v>
      </c>
      <c r="I1237" s="226"/>
      <c r="J1237" s="227">
        <f t="shared" si="60"/>
        <v>0</v>
      </c>
      <c r="K1237" s="223" t="s">
        <v>5</v>
      </c>
      <c r="L1237" s="228"/>
      <c r="M1237" s="229" t="s">
        <v>5</v>
      </c>
      <c r="N1237" s="230" t="s">
        <v>43</v>
      </c>
      <c r="O1237" s="42"/>
      <c r="P1237" s="184">
        <f t="shared" si="61"/>
        <v>0</v>
      </c>
      <c r="Q1237" s="184">
        <v>0</v>
      </c>
      <c r="R1237" s="184">
        <f t="shared" si="62"/>
        <v>0</v>
      </c>
      <c r="S1237" s="184">
        <v>0</v>
      </c>
      <c r="T1237" s="185">
        <f t="shared" si="63"/>
        <v>0</v>
      </c>
      <c r="AR1237" s="24" t="s">
        <v>932</v>
      </c>
      <c r="AT1237" s="24" t="s">
        <v>258</v>
      </c>
      <c r="AU1237" s="24" t="s">
        <v>82</v>
      </c>
      <c r="AY1237" s="24" t="s">
        <v>185</v>
      </c>
      <c r="BE1237" s="186">
        <f t="shared" si="64"/>
        <v>0</v>
      </c>
      <c r="BF1237" s="186">
        <f t="shared" si="65"/>
        <v>0</v>
      </c>
      <c r="BG1237" s="186">
        <f t="shared" si="66"/>
        <v>0</v>
      </c>
      <c r="BH1237" s="186">
        <f t="shared" si="67"/>
        <v>0</v>
      </c>
      <c r="BI1237" s="186">
        <f t="shared" si="68"/>
        <v>0</v>
      </c>
      <c r="BJ1237" s="24" t="s">
        <v>80</v>
      </c>
      <c r="BK1237" s="186">
        <f t="shared" si="69"/>
        <v>0</v>
      </c>
      <c r="BL1237" s="24" t="s">
        <v>373</v>
      </c>
      <c r="BM1237" s="24" t="s">
        <v>1911</v>
      </c>
    </row>
    <row r="1238" spans="2:65" s="1" customFormat="1" ht="31.5" customHeight="1">
      <c r="B1238" s="174"/>
      <c r="C1238" s="221" t="s">
        <v>1912</v>
      </c>
      <c r="D1238" s="221" t="s">
        <v>258</v>
      </c>
      <c r="E1238" s="222" t="s">
        <v>1913</v>
      </c>
      <c r="F1238" s="223" t="s">
        <v>1914</v>
      </c>
      <c r="G1238" s="224" t="s">
        <v>1046</v>
      </c>
      <c r="H1238" s="225">
        <v>3</v>
      </c>
      <c r="I1238" s="226"/>
      <c r="J1238" s="227">
        <f t="shared" si="60"/>
        <v>0</v>
      </c>
      <c r="K1238" s="223" t="s">
        <v>5</v>
      </c>
      <c r="L1238" s="228"/>
      <c r="M1238" s="229" t="s">
        <v>5</v>
      </c>
      <c r="N1238" s="230" t="s">
        <v>43</v>
      </c>
      <c r="O1238" s="42"/>
      <c r="P1238" s="184">
        <f t="shared" si="61"/>
        <v>0</v>
      </c>
      <c r="Q1238" s="184">
        <v>0</v>
      </c>
      <c r="R1238" s="184">
        <f t="shared" si="62"/>
        <v>0</v>
      </c>
      <c r="S1238" s="184">
        <v>0</v>
      </c>
      <c r="T1238" s="185">
        <f t="shared" si="63"/>
        <v>0</v>
      </c>
      <c r="AR1238" s="24" t="s">
        <v>932</v>
      </c>
      <c r="AT1238" s="24" t="s">
        <v>258</v>
      </c>
      <c r="AU1238" s="24" t="s">
        <v>82</v>
      </c>
      <c r="AY1238" s="24" t="s">
        <v>185</v>
      </c>
      <c r="BE1238" s="186">
        <f t="shared" si="64"/>
        <v>0</v>
      </c>
      <c r="BF1238" s="186">
        <f t="shared" si="65"/>
        <v>0</v>
      </c>
      <c r="BG1238" s="186">
        <f t="shared" si="66"/>
        <v>0</v>
      </c>
      <c r="BH1238" s="186">
        <f t="shared" si="67"/>
        <v>0</v>
      </c>
      <c r="BI1238" s="186">
        <f t="shared" si="68"/>
        <v>0</v>
      </c>
      <c r="BJ1238" s="24" t="s">
        <v>80</v>
      </c>
      <c r="BK1238" s="186">
        <f t="shared" si="69"/>
        <v>0</v>
      </c>
      <c r="BL1238" s="24" t="s">
        <v>373</v>
      </c>
      <c r="BM1238" s="24" t="s">
        <v>1915</v>
      </c>
    </row>
    <row r="1239" spans="2:65" s="1" customFormat="1" ht="31.5" customHeight="1">
      <c r="B1239" s="174"/>
      <c r="C1239" s="221" t="s">
        <v>1916</v>
      </c>
      <c r="D1239" s="221" t="s">
        <v>258</v>
      </c>
      <c r="E1239" s="222" t="s">
        <v>1917</v>
      </c>
      <c r="F1239" s="223" t="s">
        <v>1918</v>
      </c>
      <c r="G1239" s="224" t="s">
        <v>1046</v>
      </c>
      <c r="H1239" s="225">
        <v>4</v>
      </c>
      <c r="I1239" s="226"/>
      <c r="J1239" s="227">
        <f t="shared" si="60"/>
        <v>0</v>
      </c>
      <c r="K1239" s="223" t="s">
        <v>5</v>
      </c>
      <c r="L1239" s="228"/>
      <c r="M1239" s="229" t="s">
        <v>5</v>
      </c>
      <c r="N1239" s="230" t="s">
        <v>43</v>
      </c>
      <c r="O1239" s="42"/>
      <c r="P1239" s="184">
        <f t="shared" si="61"/>
        <v>0</v>
      </c>
      <c r="Q1239" s="184">
        <v>0</v>
      </c>
      <c r="R1239" s="184">
        <f t="shared" si="62"/>
        <v>0</v>
      </c>
      <c r="S1239" s="184">
        <v>0</v>
      </c>
      <c r="T1239" s="185">
        <f t="shared" si="63"/>
        <v>0</v>
      </c>
      <c r="AR1239" s="24" t="s">
        <v>932</v>
      </c>
      <c r="AT1239" s="24" t="s">
        <v>258</v>
      </c>
      <c r="AU1239" s="24" t="s">
        <v>82</v>
      </c>
      <c r="AY1239" s="24" t="s">
        <v>185</v>
      </c>
      <c r="BE1239" s="186">
        <f t="shared" si="64"/>
        <v>0</v>
      </c>
      <c r="BF1239" s="186">
        <f t="shared" si="65"/>
        <v>0</v>
      </c>
      <c r="BG1239" s="186">
        <f t="shared" si="66"/>
        <v>0</v>
      </c>
      <c r="BH1239" s="186">
        <f t="shared" si="67"/>
        <v>0</v>
      </c>
      <c r="BI1239" s="186">
        <f t="shared" si="68"/>
        <v>0</v>
      </c>
      <c r="BJ1239" s="24" t="s">
        <v>80</v>
      </c>
      <c r="BK1239" s="186">
        <f t="shared" si="69"/>
        <v>0</v>
      </c>
      <c r="BL1239" s="24" t="s">
        <v>373</v>
      </c>
      <c r="BM1239" s="24" t="s">
        <v>1919</v>
      </c>
    </row>
    <row r="1240" spans="2:65" s="1" customFormat="1" ht="31.5" customHeight="1">
      <c r="B1240" s="174"/>
      <c r="C1240" s="221" t="s">
        <v>912</v>
      </c>
      <c r="D1240" s="221" t="s">
        <v>258</v>
      </c>
      <c r="E1240" s="222" t="s">
        <v>1920</v>
      </c>
      <c r="F1240" s="223" t="s">
        <v>1921</v>
      </c>
      <c r="G1240" s="224" t="s">
        <v>1046</v>
      </c>
      <c r="H1240" s="225">
        <v>2</v>
      </c>
      <c r="I1240" s="226"/>
      <c r="J1240" s="227">
        <f t="shared" si="60"/>
        <v>0</v>
      </c>
      <c r="K1240" s="223" t="s">
        <v>5</v>
      </c>
      <c r="L1240" s="228"/>
      <c r="M1240" s="229" t="s">
        <v>5</v>
      </c>
      <c r="N1240" s="230" t="s">
        <v>43</v>
      </c>
      <c r="O1240" s="42"/>
      <c r="P1240" s="184">
        <f t="shared" si="61"/>
        <v>0</v>
      </c>
      <c r="Q1240" s="184">
        <v>0</v>
      </c>
      <c r="R1240" s="184">
        <f t="shared" si="62"/>
        <v>0</v>
      </c>
      <c r="S1240" s="184">
        <v>0</v>
      </c>
      <c r="T1240" s="185">
        <f t="shared" si="63"/>
        <v>0</v>
      </c>
      <c r="AR1240" s="24" t="s">
        <v>932</v>
      </c>
      <c r="AT1240" s="24" t="s">
        <v>258</v>
      </c>
      <c r="AU1240" s="24" t="s">
        <v>82</v>
      </c>
      <c r="AY1240" s="24" t="s">
        <v>185</v>
      </c>
      <c r="BE1240" s="186">
        <f t="shared" si="64"/>
        <v>0</v>
      </c>
      <c r="BF1240" s="186">
        <f t="shared" si="65"/>
        <v>0</v>
      </c>
      <c r="BG1240" s="186">
        <f t="shared" si="66"/>
        <v>0</v>
      </c>
      <c r="BH1240" s="186">
        <f t="shared" si="67"/>
        <v>0</v>
      </c>
      <c r="BI1240" s="186">
        <f t="shared" si="68"/>
        <v>0</v>
      </c>
      <c r="BJ1240" s="24" t="s">
        <v>80</v>
      </c>
      <c r="BK1240" s="186">
        <f t="shared" si="69"/>
        <v>0</v>
      </c>
      <c r="BL1240" s="24" t="s">
        <v>373</v>
      </c>
      <c r="BM1240" s="24" t="s">
        <v>1922</v>
      </c>
    </row>
    <row r="1241" spans="2:65" s="1" customFormat="1" ht="22.5" customHeight="1">
      <c r="B1241" s="174"/>
      <c r="C1241" s="175" t="s">
        <v>1923</v>
      </c>
      <c r="D1241" s="175" t="s">
        <v>188</v>
      </c>
      <c r="E1241" s="176" t="s">
        <v>1924</v>
      </c>
      <c r="F1241" s="177" t="s">
        <v>1925</v>
      </c>
      <c r="G1241" s="178" t="s">
        <v>254</v>
      </c>
      <c r="H1241" s="179">
        <v>26</v>
      </c>
      <c r="I1241" s="180"/>
      <c r="J1241" s="181">
        <f t="shared" si="60"/>
        <v>0</v>
      </c>
      <c r="K1241" s="177" t="s">
        <v>5</v>
      </c>
      <c r="L1241" s="41"/>
      <c r="M1241" s="182" t="s">
        <v>5</v>
      </c>
      <c r="N1241" s="183" t="s">
        <v>43</v>
      </c>
      <c r="O1241" s="42"/>
      <c r="P1241" s="184">
        <f t="shared" si="61"/>
        <v>0</v>
      </c>
      <c r="Q1241" s="184">
        <v>2.5000000000000001E-4</v>
      </c>
      <c r="R1241" s="184">
        <f t="shared" si="62"/>
        <v>6.5000000000000006E-3</v>
      </c>
      <c r="S1241" s="184">
        <v>0</v>
      </c>
      <c r="T1241" s="185">
        <f t="shared" si="63"/>
        <v>0</v>
      </c>
      <c r="AR1241" s="24" t="s">
        <v>373</v>
      </c>
      <c r="AT1241" s="24" t="s">
        <v>188</v>
      </c>
      <c r="AU1241" s="24" t="s">
        <v>82</v>
      </c>
      <c r="AY1241" s="24" t="s">
        <v>185</v>
      </c>
      <c r="BE1241" s="186">
        <f t="shared" si="64"/>
        <v>0</v>
      </c>
      <c r="BF1241" s="186">
        <f t="shared" si="65"/>
        <v>0</v>
      </c>
      <c r="BG1241" s="186">
        <f t="shared" si="66"/>
        <v>0</v>
      </c>
      <c r="BH1241" s="186">
        <f t="shared" si="67"/>
        <v>0</v>
      </c>
      <c r="BI1241" s="186">
        <f t="shared" si="68"/>
        <v>0</v>
      </c>
      <c r="BJ1241" s="24" t="s">
        <v>80</v>
      </c>
      <c r="BK1241" s="186">
        <f t="shared" si="69"/>
        <v>0</v>
      </c>
      <c r="BL1241" s="24" t="s">
        <v>373</v>
      </c>
      <c r="BM1241" s="24" t="s">
        <v>1926</v>
      </c>
    </row>
    <row r="1242" spans="2:65" s="1" customFormat="1" ht="67.5">
      <c r="B1242" s="41"/>
      <c r="D1242" s="187" t="s">
        <v>195</v>
      </c>
      <c r="F1242" s="188" t="s">
        <v>1927</v>
      </c>
      <c r="I1242" s="189"/>
      <c r="L1242" s="41"/>
      <c r="M1242" s="190"/>
      <c r="N1242" s="42"/>
      <c r="O1242" s="42"/>
      <c r="P1242" s="42"/>
      <c r="Q1242" s="42"/>
      <c r="R1242" s="42"/>
      <c r="S1242" s="42"/>
      <c r="T1242" s="70"/>
      <c r="AT1242" s="24" t="s">
        <v>195</v>
      </c>
      <c r="AU1242" s="24" t="s">
        <v>82</v>
      </c>
    </row>
    <row r="1243" spans="2:65" s="11" customFormat="1">
      <c r="B1243" s="191"/>
      <c r="D1243" s="208" t="s">
        <v>197</v>
      </c>
      <c r="E1243" s="217" t="s">
        <v>5</v>
      </c>
      <c r="F1243" s="218" t="s">
        <v>1928</v>
      </c>
      <c r="H1243" s="219">
        <v>26</v>
      </c>
      <c r="I1243" s="195"/>
      <c r="L1243" s="191"/>
      <c r="M1243" s="196"/>
      <c r="N1243" s="197"/>
      <c r="O1243" s="197"/>
      <c r="P1243" s="197"/>
      <c r="Q1243" s="197"/>
      <c r="R1243" s="197"/>
      <c r="S1243" s="197"/>
      <c r="T1243" s="198"/>
      <c r="AT1243" s="192" t="s">
        <v>197</v>
      </c>
      <c r="AU1243" s="192" t="s">
        <v>82</v>
      </c>
      <c r="AV1243" s="11" t="s">
        <v>82</v>
      </c>
      <c r="AW1243" s="11" t="s">
        <v>35</v>
      </c>
      <c r="AX1243" s="11" t="s">
        <v>80</v>
      </c>
      <c r="AY1243" s="192" t="s">
        <v>185</v>
      </c>
    </row>
    <row r="1244" spans="2:65" s="1" customFormat="1" ht="22.5" customHeight="1">
      <c r="B1244" s="174"/>
      <c r="C1244" s="221" t="s">
        <v>1929</v>
      </c>
      <c r="D1244" s="221" t="s">
        <v>258</v>
      </c>
      <c r="E1244" s="222" t="s">
        <v>1930</v>
      </c>
      <c r="F1244" s="223" t="s">
        <v>1931</v>
      </c>
      <c r="G1244" s="224" t="s">
        <v>1046</v>
      </c>
      <c r="H1244" s="225">
        <v>26</v>
      </c>
      <c r="I1244" s="226"/>
      <c r="J1244" s="227">
        <f>ROUND(I1244*H1244,2)</f>
        <v>0</v>
      </c>
      <c r="K1244" s="223" t="s">
        <v>5</v>
      </c>
      <c r="L1244" s="228"/>
      <c r="M1244" s="229" t="s">
        <v>5</v>
      </c>
      <c r="N1244" s="230" t="s">
        <v>43</v>
      </c>
      <c r="O1244" s="42"/>
      <c r="P1244" s="184">
        <f>O1244*H1244</f>
        <v>0</v>
      </c>
      <c r="Q1244" s="184">
        <v>0</v>
      </c>
      <c r="R1244" s="184">
        <f>Q1244*H1244</f>
        <v>0</v>
      </c>
      <c r="S1244" s="184">
        <v>0</v>
      </c>
      <c r="T1244" s="185">
        <f>S1244*H1244</f>
        <v>0</v>
      </c>
      <c r="AR1244" s="24" t="s">
        <v>932</v>
      </c>
      <c r="AT1244" s="24" t="s">
        <v>258</v>
      </c>
      <c r="AU1244" s="24" t="s">
        <v>82</v>
      </c>
      <c r="AY1244" s="24" t="s">
        <v>185</v>
      </c>
      <c r="BE1244" s="186">
        <f>IF(N1244="základní",J1244,0)</f>
        <v>0</v>
      </c>
      <c r="BF1244" s="186">
        <f>IF(N1244="snížená",J1244,0)</f>
        <v>0</v>
      </c>
      <c r="BG1244" s="186">
        <f>IF(N1244="zákl. přenesená",J1244,0)</f>
        <v>0</v>
      </c>
      <c r="BH1244" s="186">
        <f>IF(N1244="sníž. přenesená",J1244,0)</f>
        <v>0</v>
      </c>
      <c r="BI1244" s="186">
        <f>IF(N1244="nulová",J1244,0)</f>
        <v>0</v>
      </c>
      <c r="BJ1244" s="24" t="s">
        <v>80</v>
      </c>
      <c r="BK1244" s="186">
        <f>ROUND(I1244*H1244,2)</f>
        <v>0</v>
      </c>
      <c r="BL1244" s="24" t="s">
        <v>373</v>
      </c>
      <c r="BM1244" s="24" t="s">
        <v>1932</v>
      </c>
    </row>
    <row r="1245" spans="2:65" s="1" customFormat="1" ht="31.5" customHeight="1">
      <c r="B1245" s="174"/>
      <c r="C1245" s="175" t="s">
        <v>1933</v>
      </c>
      <c r="D1245" s="175" t="s">
        <v>188</v>
      </c>
      <c r="E1245" s="176" t="s">
        <v>1934</v>
      </c>
      <c r="F1245" s="177" t="s">
        <v>1935</v>
      </c>
      <c r="G1245" s="178" t="s">
        <v>254</v>
      </c>
      <c r="H1245" s="179">
        <v>6</v>
      </c>
      <c r="I1245" s="180"/>
      <c r="J1245" s="181">
        <f>ROUND(I1245*H1245,2)</f>
        <v>0</v>
      </c>
      <c r="K1245" s="177" t="s">
        <v>192</v>
      </c>
      <c r="L1245" s="41"/>
      <c r="M1245" s="182" t="s">
        <v>5</v>
      </c>
      <c r="N1245" s="183" t="s">
        <v>43</v>
      </c>
      <c r="O1245" s="42"/>
      <c r="P1245" s="184">
        <f>O1245*H1245</f>
        <v>0</v>
      </c>
      <c r="Q1245" s="184">
        <v>0</v>
      </c>
      <c r="R1245" s="184">
        <f>Q1245*H1245</f>
        <v>0</v>
      </c>
      <c r="S1245" s="184">
        <v>0</v>
      </c>
      <c r="T1245" s="185">
        <f>S1245*H1245</f>
        <v>0</v>
      </c>
      <c r="AR1245" s="24" t="s">
        <v>373</v>
      </c>
      <c r="AT1245" s="24" t="s">
        <v>188</v>
      </c>
      <c r="AU1245" s="24" t="s">
        <v>82</v>
      </c>
      <c r="AY1245" s="24" t="s">
        <v>185</v>
      </c>
      <c r="BE1245" s="186">
        <f>IF(N1245="základní",J1245,0)</f>
        <v>0</v>
      </c>
      <c r="BF1245" s="186">
        <f>IF(N1245="snížená",J1245,0)</f>
        <v>0</v>
      </c>
      <c r="BG1245" s="186">
        <f>IF(N1245="zákl. přenesená",J1245,0)</f>
        <v>0</v>
      </c>
      <c r="BH1245" s="186">
        <f>IF(N1245="sníž. přenesená",J1245,0)</f>
        <v>0</v>
      </c>
      <c r="BI1245" s="186">
        <f>IF(N1245="nulová",J1245,0)</f>
        <v>0</v>
      </c>
      <c r="BJ1245" s="24" t="s">
        <v>80</v>
      </c>
      <c r="BK1245" s="186">
        <f>ROUND(I1245*H1245,2)</f>
        <v>0</v>
      </c>
      <c r="BL1245" s="24" t="s">
        <v>373</v>
      </c>
      <c r="BM1245" s="24" t="s">
        <v>1936</v>
      </c>
    </row>
    <row r="1246" spans="2:65" s="1" customFormat="1" ht="148.5">
      <c r="B1246" s="41"/>
      <c r="D1246" s="187" t="s">
        <v>195</v>
      </c>
      <c r="F1246" s="188" t="s">
        <v>1937</v>
      </c>
      <c r="I1246" s="189"/>
      <c r="L1246" s="41"/>
      <c r="M1246" s="190"/>
      <c r="N1246" s="42"/>
      <c r="O1246" s="42"/>
      <c r="P1246" s="42"/>
      <c r="Q1246" s="42"/>
      <c r="R1246" s="42"/>
      <c r="S1246" s="42"/>
      <c r="T1246" s="70"/>
      <c r="AT1246" s="24" t="s">
        <v>195</v>
      </c>
      <c r="AU1246" s="24" t="s">
        <v>82</v>
      </c>
    </row>
    <row r="1247" spans="2:65" s="11" customFormat="1">
      <c r="B1247" s="191"/>
      <c r="D1247" s="187" t="s">
        <v>197</v>
      </c>
      <c r="E1247" s="192" t="s">
        <v>5</v>
      </c>
      <c r="F1247" s="193" t="s">
        <v>1938</v>
      </c>
      <c r="H1247" s="194">
        <v>1</v>
      </c>
      <c r="I1247" s="195"/>
      <c r="L1247" s="191"/>
      <c r="M1247" s="196"/>
      <c r="N1247" s="197"/>
      <c r="O1247" s="197"/>
      <c r="P1247" s="197"/>
      <c r="Q1247" s="197"/>
      <c r="R1247" s="197"/>
      <c r="S1247" s="197"/>
      <c r="T1247" s="198"/>
      <c r="AT1247" s="192" t="s">
        <v>197</v>
      </c>
      <c r="AU1247" s="192" t="s">
        <v>82</v>
      </c>
      <c r="AV1247" s="11" t="s">
        <v>82</v>
      </c>
      <c r="AW1247" s="11" t="s">
        <v>35</v>
      </c>
      <c r="AX1247" s="11" t="s">
        <v>72</v>
      </c>
      <c r="AY1247" s="192" t="s">
        <v>185</v>
      </c>
    </row>
    <row r="1248" spans="2:65" s="11" customFormat="1">
      <c r="B1248" s="191"/>
      <c r="D1248" s="187" t="s">
        <v>197</v>
      </c>
      <c r="E1248" s="192" t="s">
        <v>5</v>
      </c>
      <c r="F1248" s="193" t="s">
        <v>1939</v>
      </c>
      <c r="H1248" s="194">
        <v>3</v>
      </c>
      <c r="I1248" s="195"/>
      <c r="L1248" s="191"/>
      <c r="M1248" s="196"/>
      <c r="N1248" s="197"/>
      <c r="O1248" s="197"/>
      <c r="P1248" s="197"/>
      <c r="Q1248" s="197"/>
      <c r="R1248" s="197"/>
      <c r="S1248" s="197"/>
      <c r="T1248" s="198"/>
      <c r="AT1248" s="192" t="s">
        <v>197</v>
      </c>
      <c r="AU1248" s="192" t="s">
        <v>82</v>
      </c>
      <c r="AV1248" s="11" t="s">
        <v>82</v>
      </c>
      <c r="AW1248" s="11" t="s">
        <v>35</v>
      </c>
      <c r="AX1248" s="11" t="s">
        <v>72</v>
      </c>
      <c r="AY1248" s="192" t="s">
        <v>185</v>
      </c>
    </row>
    <row r="1249" spans="2:65" s="11" customFormat="1">
      <c r="B1249" s="191"/>
      <c r="D1249" s="187" t="s">
        <v>197</v>
      </c>
      <c r="E1249" s="192" t="s">
        <v>5</v>
      </c>
      <c r="F1249" s="193" t="s">
        <v>1940</v>
      </c>
      <c r="H1249" s="194">
        <v>2</v>
      </c>
      <c r="I1249" s="195"/>
      <c r="L1249" s="191"/>
      <c r="M1249" s="196"/>
      <c r="N1249" s="197"/>
      <c r="O1249" s="197"/>
      <c r="P1249" s="197"/>
      <c r="Q1249" s="197"/>
      <c r="R1249" s="197"/>
      <c r="S1249" s="197"/>
      <c r="T1249" s="198"/>
      <c r="AT1249" s="192" t="s">
        <v>197</v>
      </c>
      <c r="AU1249" s="192" t="s">
        <v>82</v>
      </c>
      <c r="AV1249" s="11" t="s">
        <v>82</v>
      </c>
      <c r="AW1249" s="11" t="s">
        <v>35</v>
      </c>
      <c r="AX1249" s="11" t="s">
        <v>72</v>
      </c>
      <c r="AY1249" s="192" t="s">
        <v>185</v>
      </c>
    </row>
    <row r="1250" spans="2:65" s="13" customFormat="1">
      <c r="B1250" s="207"/>
      <c r="D1250" s="208" t="s">
        <v>197</v>
      </c>
      <c r="E1250" s="209" t="s">
        <v>5</v>
      </c>
      <c r="F1250" s="210" t="s">
        <v>222</v>
      </c>
      <c r="H1250" s="211">
        <v>6</v>
      </c>
      <c r="I1250" s="212"/>
      <c r="L1250" s="207"/>
      <c r="M1250" s="213"/>
      <c r="N1250" s="214"/>
      <c r="O1250" s="214"/>
      <c r="P1250" s="214"/>
      <c r="Q1250" s="214"/>
      <c r="R1250" s="214"/>
      <c r="S1250" s="214"/>
      <c r="T1250" s="215"/>
      <c r="AT1250" s="216" t="s">
        <v>197</v>
      </c>
      <c r="AU1250" s="216" t="s">
        <v>82</v>
      </c>
      <c r="AV1250" s="13" t="s">
        <v>193</v>
      </c>
      <c r="AW1250" s="13" t="s">
        <v>35</v>
      </c>
      <c r="AX1250" s="13" t="s">
        <v>80</v>
      </c>
      <c r="AY1250" s="216" t="s">
        <v>185</v>
      </c>
    </row>
    <row r="1251" spans="2:65" s="1" customFormat="1" ht="44.25" customHeight="1">
      <c r="B1251" s="174"/>
      <c r="C1251" s="221" t="s">
        <v>1941</v>
      </c>
      <c r="D1251" s="221" t="s">
        <v>258</v>
      </c>
      <c r="E1251" s="222" t="s">
        <v>1942</v>
      </c>
      <c r="F1251" s="223" t="s">
        <v>1943</v>
      </c>
      <c r="G1251" s="224" t="s">
        <v>1046</v>
      </c>
      <c r="H1251" s="225">
        <v>1</v>
      </c>
      <c r="I1251" s="226"/>
      <c r="J1251" s="227">
        <f>ROUND(I1251*H1251,2)</f>
        <v>0</v>
      </c>
      <c r="K1251" s="223" t="s">
        <v>5</v>
      </c>
      <c r="L1251" s="228"/>
      <c r="M1251" s="229" t="s">
        <v>5</v>
      </c>
      <c r="N1251" s="230" t="s">
        <v>43</v>
      </c>
      <c r="O1251" s="42"/>
      <c r="P1251" s="184">
        <f>O1251*H1251</f>
        <v>0</v>
      </c>
      <c r="Q1251" s="184">
        <v>0</v>
      </c>
      <c r="R1251" s="184">
        <f>Q1251*H1251</f>
        <v>0</v>
      </c>
      <c r="S1251" s="184">
        <v>0</v>
      </c>
      <c r="T1251" s="185">
        <f>S1251*H1251</f>
        <v>0</v>
      </c>
      <c r="AR1251" s="24" t="s">
        <v>932</v>
      </c>
      <c r="AT1251" s="24" t="s">
        <v>258</v>
      </c>
      <c r="AU1251" s="24" t="s">
        <v>82</v>
      </c>
      <c r="AY1251" s="24" t="s">
        <v>185</v>
      </c>
      <c r="BE1251" s="186">
        <f>IF(N1251="základní",J1251,0)</f>
        <v>0</v>
      </c>
      <c r="BF1251" s="186">
        <f>IF(N1251="snížená",J1251,0)</f>
        <v>0</v>
      </c>
      <c r="BG1251" s="186">
        <f>IF(N1251="zákl. přenesená",J1251,0)</f>
        <v>0</v>
      </c>
      <c r="BH1251" s="186">
        <f>IF(N1251="sníž. přenesená",J1251,0)</f>
        <v>0</v>
      </c>
      <c r="BI1251" s="186">
        <f>IF(N1251="nulová",J1251,0)</f>
        <v>0</v>
      </c>
      <c r="BJ1251" s="24" t="s">
        <v>80</v>
      </c>
      <c r="BK1251" s="186">
        <f>ROUND(I1251*H1251,2)</f>
        <v>0</v>
      </c>
      <c r="BL1251" s="24" t="s">
        <v>373</v>
      </c>
      <c r="BM1251" s="24" t="s">
        <v>1944</v>
      </c>
    </row>
    <row r="1252" spans="2:65" s="1" customFormat="1" ht="31.5" customHeight="1">
      <c r="B1252" s="174"/>
      <c r="C1252" s="221" t="s">
        <v>1945</v>
      </c>
      <c r="D1252" s="221" t="s">
        <v>258</v>
      </c>
      <c r="E1252" s="222" t="s">
        <v>1946</v>
      </c>
      <c r="F1252" s="223" t="s">
        <v>1947</v>
      </c>
      <c r="G1252" s="224" t="s">
        <v>1046</v>
      </c>
      <c r="H1252" s="225">
        <v>3</v>
      </c>
      <c r="I1252" s="226"/>
      <c r="J1252" s="227">
        <f>ROUND(I1252*H1252,2)</f>
        <v>0</v>
      </c>
      <c r="K1252" s="223" t="s">
        <v>5</v>
      </c>
      <c r="L1252" s="228"/>
      <c r="M1252" s="229" t="s">
        <v>5</v>
      </c>
      <c r="N1252" s="230" t="s">
        <v>43</v>
      </c>
      <c r="O1252" s="42"/>
      <c r="P1252" s="184">
        <f>O1252*H1252</f>
        <v>0</v>
      </c>
      <c r="Q1252" s="184">
        <v>0</v>
      </c>
      <c r="R1252" s="184">
        <f>Q1252*H1252</f>
        <v>0</v>
      </c>
      <c r="S1252" s="184">
        <v>0</v>
      </c>
      <c r="T1252" s="185">
        <f>S1252*H1252</f>
        <v>0</v>
      </c>
      <c r="AR1252" s="24" t="s">
        <v>932</v>
      </c>
      <c r="AT1252" s="24" t="s">
        <v>258</v>
      </c>
      <c r="AU1252" s="24" t="s">
        <v>82</v>
      </c>
      <c r="AY1252" s="24" t="s">
        <v>185</v>
      </c>
      <c r="BE1252" s="186">
        <f>IF(N1252="základní",J1252,0)</f>
        <v>0</v>
      </c>
      <c r="BF1252" s="186">
        <f>IF(N1252="snížená",J1252,0)</f>
        <v>0</v>
      </c>
      <c r="BG1252" s="186">
        <f>IF(N1252="zákl. přenesená",J1252,0)</f>
        <v>0</v>
      </c>
      <c r="BH1252" s="186">
        <f>IF(N1252="sníž. přenesená",J1252,0)</f>
        <v>0</v>
      </c>
      <c r="BI1252" s="186">
        <f>IF(N1252="nulová",J1252,0)</f>
        <v>0</v>
      </c>
      <c r="BJ1252" s="24" t="s">
        <v>80</v>
      </c>
      <c r="BK1252" s="186">
        <f>ROUND(I1252*H1252,2)</f>
        <v>0</v>
      </c>
      <c r="BL1252" s="24" t="s">
        <v>373</v>
      </c>
      <c r="BM1252" s="24" t="s">
        <v>1948</v>
      </c>
    </row>
    <row r="1253" spans="2:65" s="1" customFormat="1" ht="31.5" customHeight="1">
      <c r="B1253" s="174"/>
      <c r="C1253" s="221" t="s">
        <v>1949</v>
      </c>
      <c r="D1253" s="221" t="s">
        <v>258</v>
      </c>
      <c r="E1253" s="222" t="s">
        <v>1950</v>
      </c>
      <c r="F1253" s="223" t="s">
        <v>1951</v>
      </c>
      <c r="G1253" s="224" t="s">
        <v>1046</v>
      </c>
      <c r="H1253" s="225">
        <v>2</v>
      </c>
      <c r="I1253" s="226"/>
      <c r="J1253" s="227">
        <f>ROUND(I1253*H1253,2)</f>
        <v>0</v>
      </c>
      <c r="K1253" s="223" t="s">
        <v>5</v>
      </c>
      <c r="L1253" s="228"/>
      <c r="M1253" s="229" t="s">
        <v>5</v>
      </c>
      <c r="N1253" s="230" t="s">
        <v>43</v>
      </c>
      <c r="O1253" s="42"/>
      <c r="P1253" s="184">
        <f>O1253*H1253</f>
        <v>0</v>
      </c>
      <c r="Q1253" s="184">
        <v>0</v>
      </c>
      <c r="R1253" s="184">
        <f>Q1253*H1253</f>
        <v>0</v>
      </c>
      <c r="S1253" s="184">
        <v>0</v>
      </c>
      <c r="T1253" s="185">
        <f>S1253*H1253</f>
        <v>0</v>
      </c>
      <c r="AR1253" s="24" t="s">
        <v>932</v>
      </c>
      <c r="AT1253" s="24" t="s">
        <v>258</v>
      </c>
      <c r="AU1253" s="24" t="s">
        <v>82</v>
      </c>
      <c r="AY1253" s="24" t="s">
        <v>185</v>
      </c>
      <c r="BE1253" s="186">
        <f>IF(N1253="základní",J1253,0)</f>
        <v>0</v>
      </c>
      <c r="BF1253" s="186">
        <f>IF(N1253="snížená",J1253,0)</f>
        <v>0</v>
      </c>
      <c r="BG1253" s="186">
        <f>IF(N1253="zákl. přenesená",J1253,0)</f>
        <v>0</v>
      </c>
      <c r="BH1253" s="186">
        <f>IF(N1253="sníž. přenesená",J1253,0)</f>
        <v>0</v>
      </c>
      <c r="BI1253" s="186">
        <f>IF(N1253="nulová",J1253,0)</f>
        <v>0</v>
      </c>
      <c r="BJ1253" s="24" t="s">
        <v>80</v>
      </c>
      <c r="BK1253" s="186">
        <f>ROUND(I1253*H1253,2)</f>
        <v>0</v>
      </c>
      <c r="BL1253" s="24" t="s">
        <v>373</v>
      </c>
      <c r="BM1253" s="24" t="s">
        <v>1952</v>
      </c>
    </row>
    <row r="1254" spans="2:65" s="1" customFormat="1" ht="31.5" customHeight="1">
      <c r="B1254" s="174"/>
      <c r="C1254" s="175" t="s">
        <v>1953</v>
      </c>
      <c r="D1254" s="175" t="s">
        <v>188</v>
      </c>
      <c r="E1254" s="176" t="s">
        <v>1954</v>
      </c>
      <c r="F1254" s="177" t="s">
        <v>1955</v>
      </c>
      <c r="G1254" s="178" t="s">
        <v>254</v>
      </c>
      <c r="H1254" s="179">
        <v>29</v>
      </c>
      <c r="I1254" s="180"/>
      <c r="J1254" s="181">
        <f>ROUND(I1254*H1254,2)</f>
        <v>0</v>
      </c>
      <c r="K1254" s="177" t="s">
        <v>192</v>
      </c>
      <c r="L1254" s="41"/>
      <c r="M1254" s="182" t="s">
        <v>5</v>
      </c>
      <c r="N1254" s="183" t="s">
        <v>43</v>
      </c>
      <c r="O1254" s="42"/>
      <c r="P1254" s="184">
        <f>O1254*H1254</f>
        <v>0</v>
      </c>
      <c r="Q1254" s="184">
        <v>0</v>
      </c>
      <c r="R1254" s="184">
        <f>Q1254*H1254</f>
        <v>0</v>
      </c>
      <c r="S1254" s="184">
        <v>0</v>
      </c>
      <c r="T1254" s="185">
        <f>S1254*H1254</f>
        <v>0</v>
      </c>
      <c r="AR1254" s="24" t="s">
        <v>373</v>
      </c>
      <c r="AT1254" s="24" t="s">
        <v>188</v>
      </c>
      <c r="AU1254" s="24" t="s">
        <v>82</v>
      </c>
      <c r="AY1254" s="24" t="s">
        <v>185</v>
      </c>
      <c r="BE1254" s="186">
        <f>IF(N1254="základní",J1254,0)</f>
        <v>0</v>
      </c>
      <c r="BF1254" s="186">
        <f>IF(N1254="snížená",J1254,0)</f>
        <v>0</v>
      </c>
      <c r="BG1254" s="186">
        <f>IF(N1254="zákl. přenesená",J1254,0)</f>
        <v>0</v>
      </c>
      <c r="BH1254" s="186">
        <f>IF(N1254="sníž. přenesená",J1254,0)</f>
        <v>0</v>
      </c>
      <c r="BI1254" s="186">
        <f>IF(N1254="nulová",J1254,0)</f>
        <v>0</v>
      </c>
      <c r="BJ1254" s="24" t="s">
        <v>80</v>
      </c>
      <c r="BK1254" s="186">
        <f>ROUND(I1254*H1254,2)</f>
        <v>0</v>
      </c>
      <c r="BL1254" s="24" t="s">
        <v>373</v>
      </c>
      <c r="BM1254" s="24" t="s">
        <v>1956</v>
      </c>
    </row>
    <row r="1255" spans="2:65" s="1" customFormat="1" ht="148.5">
      <c r="B1255" s="41"/>
      <c r="D1255" s="187" t="s">
        <v>195</v>
      </c>
      <c r="F1255" s="188" t="s">
        <v>1937</v>
      </c>
      <c r="I1255" s="189"/>
      <c r="L1255" s="41"/>
      <c r="M1255" s="190"/>
      <c r="N1255" s="42"/>
      <c r="O1255" s="42"/>
      <c r="P1255" s="42"/>
      <c r="Q1255" s="42"/>
      <c r="R1255" s="42"/>
      <c r="S1255" s="42"/>
      <c r="T1255" s="70"/>
      <c r="AT1255" s="24" t="s">
        <v>195</v>
      </c>
      <c r="AU1255" s="24" t="s">
        <v>82</v>
      </c>
    </row>
    <row r="1256" spans="2:65" s="11" customFormat="1">
      <c r="B1256" s="191"/>
      <c r="D1256" s="187" t="s">
        <v>197</v>
      </c>
      <c r="E1256" s="192" t="s">
        <v>5</v>
      </c>
      <c r="F1256" s="193" t="s">
        <v>1957</v>
      </c>
      <c r="H1256" s="194">
        <v>6</v>
      </c>
      <c r="I1256" s="195"/>
      <c r="L1256" s="191"/>
      <c r="M1256" s="196"/>
      <c r="N1256" s="197"/>
      <c r="O1256" s="197"/>
      <c r="P1256" s="197"/>
      <c r="Q1256" s="197"/>
      <c r="R1256" s="197"/>
      <c r="S1256" s="197"/>
      <c r="T1256" s="198"/>
      <c r="AT1256" s="192" t="s">
        <v>197</v>
      </c>
      <c r="AU1256" s="192" t="s">
        <v>82</v>
      </c>
      <c r="AV1256" s="11" t="s">
        <v>82</v>
      </c>
      <c r="AW1256" s="11" t="s">
        <v>35</v>
      </c>
      <c r="AX1256" s="11" t="s">
        <v>72</v>
      </c>
      <c r="AY1256" s="192" t="s">
        <v>185</v>
      </c>
    </row>
    <row r="1257" spans="2:65" s="11" customFormat="1">
      <c r="B1257" s="191"/>
      <c r="D1257" s="187" t="s">
        <v>197</v>
      </c>
      <c r="E1257" s="192" t="s">
        <v>5</v>
      </c>
      <c r="F1257" s="193" t="s">
        <v>1958</v>
      </c>
      <c r="H1257" s="194">
        <v>5</v>
      </c>
      <c r="I1257" s="195"/>
      <c r="L1257" s="191"/>
      <c r="M1257" s="196"/>
      <c r="N1257" s="197"/>
      <c r="O1257" s="197"/>
      <c r="P1257" s="197"/>
      <c r="Q1257" s="197"/>
      <c r="R1257" s="197"/>
      <c r="S1257" s="197"/>
      <c r="T1257" s="198"/>
      <c r="AT1257" s="192" t="s">
        <v>197</v>
      </c>
      <c r="AU1257" s="192" t="s">
        <v>82</v>
      </c>
      <c r="AV1257" s="11" t="s">
        <v>82</v>
      </c>
      <c r="AW1257" s="11" t="s">
        <v>35</v>
      </c>
      <c r="AX1257" s="11" t="s">
        <v>72</v>
      </c>
      <c r="AY1257" s="192" t="s">
        <v>185</v>
      </c>
    </row>
    <row r="1258" spans="2:65" s="11" customFormat="1">
      <c r="B1258" s="191"/>
      <c r="D1258" s="187" t="s">
        <v>197</v>
      </c>
      <c r="E1258" s="192" t="s">
        <v>5</v>
      </c>
      <c r="F1258" s="193" t="s">
        <v>1959</v>
      </c>
      <c r="H1258" s="194">
        <v>1</v>
      </c>
      <c r="I1258" s="195"/>
      <c r="L1258" s="191"/>
      <c r="M1258" s="196"/>
      <c r="N1258" s="197"/>
      <c r="O1258" s="197"/>
      <c r="P1258" s="197"/>
      <c r="Q1258" s="197"/>
      <c r="R1258" s="197"/>
      <c r="S1258" s="197"/>
      <c r="T1258" s="198"/>
      <c r="AT1258" s="192" t="s">
        <v>197</v>
      </c>
      <c r="AU1258" s="192" t="s">
        <v>82</v>
      </c>
      <c r="AV1258" s="11" t="s">
        <v>82</v>
      </c>
      <c r="AW1258" s="11" t="s">
        <v>35</v>
      </c>
      <c r="AX1258" s="11" t="s">
        <v>72</v>
      </c>
      <c r="AY1258" s="192" t="s">
        <v>185</v>
      </c>
    </row>
    <row r="1259" spans="2:65" s="11" customFormat="1">
      <c r="B1259" s="191"/>
      <c r="D1259" s="187" t="s">
        <v>197</v>
      </c>
      <c r="E1259" s="192" t="s">
        <v>5</v>
      </c>
      <c r="F1259" s="193" t="s">
        <v>1960</v>
      </c>
      <c r="H1259" s="194">
        <v>6</v>
      </c>
      <c r="I1259" s="195"/>
      <c r="L1259" s="191"/>
      <c r="M1259" s="196"/>
      <c r="N1259" s="197"/>
      <c r="O1259" s="197"/>
      <c r="P1259" s="197"/>
      <c r="Q1259" s="197"/>
      <c r="R1259" s="197"/>
      <c r="S1259" s="197"/>
      <c r="T1259" s="198"/>
      <c r="AT1259" s="192" t="s">
        <v>197</v>
      </c>
      <c r="AU1259" s="192" t="s">
        <v>82</v>
      </c>
      <c r="AV1259" s="11" t="s">
        <v>82</v>
      </c>
      <c r="AW1259" s="11" t="s">
        <v>35</v>
      </c>
      <c r="AX1259" s="11" t="s">
        <v>72</v>
      </c>
      <c r="AY1259" s="192" t="s">
        <v>185</v>
      </c>
    </row>
    <row r="1260" spans="2:65" s="11" customFormat="1">
      <c r="B1260" s="191"/>
      <c r="D1260" s="187" t="s">
        <v>197</v>
      </c>
      <c r="E1260" s="192" t="s">
        <v>5</v>
      </c>
      <c r="F1260" s="193" t="s">
        <v>1961</v>
      </c>
      <c r="H1260" s="194">
        <v>2</v>
      </c>
      <c r="I1260" s="195"/>
      <c r="L1260" s="191"/>
      <c r="M1260" s="196"/>
      <c r="N1260" s="197"/>
      <c r="O1260" s="197"/>
      <c r="P1260" s="197"/>
      <c r="Q1260" s="197"/>
      <c r="R1260" s="197"/>
      <c r="S1260" s="197"/>
      <c r="T1260" s="198"/>
      <c r="AT1260" s="192" t="s">
        <v>197</v>
      </c>
      <c r="AU1260" s="192" t="s">
        <v>82</v>
      </c>
      <c r="AV1260" s="11" t="s">
        <v>82</v>
      </c>
      <c r="AW1260" s="11" t="s">
        <v>35</v>
      </c>
      <c r="AX1260" s="11" t="s">
        <v>72</v>
      </c>
      <c r="AY1260" s="192" t="s">
        <v>185</v>
      </c>
    </row>
    <row r="1261" spans="2:65" s="11" customFormat="1">
      <c r="B1261" s="191"/>
      <c r="D1261" s="187" t="s">
        <v>197</v>
      </c>
      <c r="E1261" s="192" t="s">
        <v>5</v>
      </c>
      <c r="F1261" s="193" t="s">
        <v>1962</v>
      </c>
      <c r="H1261" s="194">
        <v>2</v>
      </c>
      <c r="I1261" s="195"/>
      <c r="L1261" s="191"/>
      <c r="M1261" s="196"/>
      <c r="N1261" s="197"/>
      <c r="O1261" s="197"/>
      <c r="P1261" s="197"/>
      <c r="Q1261" s="197"/>
      <c r="R1261" s="197"/>
      <c r="S1261" s="197"/>
      <c r="T1261" s="198"/>
      <c r="AT1261" s="192" t="s">
        <v>197</v>
      </c>
      <c r="AU1261" s="192" t="s">
        <v>82</v>
      </c>
      <c r="AV1261" s="11" t="s">
        <v>82</v>
      </c>
      <c r="AW1261" s="11" t="s">
        <v>35</v>
      </c>
      <c r="AX1261" s="11" t="s">
        <v>72</v>
      </c>
      <c r="AY1261" s="192" t="s">
        <v>185</v>
      </c>
    </row>
    <row r="1262" spans="2:65" s="11" customFormat="1">
      <c r="B1262" s="191"/>
      <c r="D1262" s="187" t="s">
        <v>197</v>
      </c>
      <c r="E1262" s="192" t="s">
        <v>5</v>
      </c>
      <c r="F1262" s="193" t="s">
        <v>1963</v>
      </c>
      <c r="H1262" s="194">
        <v>2</v>
      </c>
      <c r="I1262" s="195"/>
      <c r="L1262" s="191"/>
      <c r="M1262" s="196"/>
      <c r="N1262" s="197"/>
      <c r="O1262" s="197"/>
      <c r="P1262" s="197"/>
      <c r="Q1262" s="197"/>
      <c r="R1262" s="197"/>
      <c r="S1262" s="197"/>
      <c r="T1262" s="198"/>
      <c r="AT1262" s="192" t="s">
        <v>197</v>
      </c>
      <c r="AU1262" s="192" t="s">
        <v>82</v>
      </c>
      <c r="AV1262" s="11" t="s">
        <v>82</v>
      </c>
      <c r="AW1262" s="11" t="s">
        <v>35</v>
      </c>
      <c r="AX1262" s="11" t="s">
        <v>72</v>
      </c>
      <c r="AY1262" s="192" t="s">
        <v>185</v>
      </c>
    </row>
    <row r="1263" spans="2:65" s="11" customFormat="1">
      <c r="B1263" s="191"/>
      <c r="D1263" s="187" t="s">
        <v>197</v>
      </c>
      <c r="E1263" s="192" t="s">
        <v>5</v>
      </c>
      <c r="F1263" s="193" t="s">
        <v>1964</v>
      </c>
      <c r="H1263" s="194">
        <v>2</v>
      </c>
      <c r="I1263" s="195"/>
      <c r="L1263" s="191"/>
      <c r="M1263" s="196"/>
      <c r="N1263" s="197"/>
      <c r="O1263" s="197"/>
      <c r="P1263" s="197"/>
      <c r="Q1263" s="197"/>
      <c r="R1263" s="197"/>
      <c r="S1263" s="197"/>
      <c r="T1263" s="198"/>
      <c r="AT1263" s="192" t="s">
        <v>197</v>
      </c>
      <c r="AU1263" s="192" t="s">
        <v>82</v>
      </c>
      <c r="AV1263" s="11" t="s">
        <v>82</v>
      </c>
      <c r="AW1263" s="11" t="s">
        <v>35</v>
      </c>
      <c r="AX1263" s="11" t="s">
        <v>72</v>
      </c>
      <c r="AY1263" s="192" t="s">
        <v>185</v>
      </c>
    </row>
    <row r="1264" spans="2:65" s="11" customFormat="1">
      <c r="B1264" s="191"/>
      <c r="D1264" s="187" t="s">
        <v>197</v>
      </c>
      <c r="E1264" s="192" t="s">
        <v>5</v>
      </c>
      <c r="F1264" s="193" t="s">
        <v>1965</v>
      </c>
      <c r="H1264" s="194">
        <v>1</v>
      </c>
      <c r="I1264" s="195"/>
      <c r="L1264" s="191"/>
      <c r="M1264" s="196"/>
      <c r="N1264" s="197"/>
      <c r="O1264" s="197"/>
      <c r="P1264" s="197"/>
      <c r="Q1264" s="197"/>
      <c r="R1264" s="197"/>
      <c r="S1264" s="197"/>
      <c r="T1264" s="198"/>
      <c r="AT1264" s="192" t="s">
        <v>197</v>
      </c>
      <c r="AU1264" s="192" t="s">
        <v>82</v>
      </c>
      <c r="AV1264" s="11" t="s">
        <v>82</v>
      </c>
      <c r="AW1264" s="11" t="s">
        <v>35</v>
      </c>
      <c r="AX1264" s="11" t="s">
        <v>72</v>
      </c>
      <c r="AY1264" s="192" t="s">
        <v>185</v>
      </c>
    </row>
    <row r="1265" spans="2:65" s="11" customFormat="1">
      <c r="B1265" s="191"/>
      <c r="D1265" s="187" t="s">
        <v>197</v>
      </c>
      <c r="E1265" s="192" t="s">
        <v>5</v>
      </c>
      <c r="F1265" s="193" t="s">
        <v>1966</v>
      </c>
      <c r="H1265" s="194">
        <v>1</v>
      </c>
      <c r="I1265" s="195"/>
      <c r="L1265" s="191"/>
      <c r="M1265" s="196"/>
      <c r="N1265" s="197"/>
      <c r="O1265" s="197"/>
      <c r="P1265" s="197"/>
      <c r="Q1265" s="197"/>
      <c r="R1265" s="197"/>
      <c r="S1265" s="197"/>
      <c r="T1265" s="198"/>
      <c r="AT1265" s="192" t="s">
        <v>197</v>
      </c>
      <c r="AU1265" s="192" t="s">
        <v>82</v>
      </c>
      <c r="AV1265" s="11" t="s">
        <v>82</v>
      </c>
      <c r="AW1265" s="11" t="s">
        <v>35</v>
      </c>
      <c r="AX1265" s="11" t="s">
        <v>72</v>
      </c>
      <c r="AY1265" s="192" t="s">
        <v>185</v>
      </c>
    </row>
    <row r="1266" spans="2:65" s="11" customFormat="1">
      <c r="B1266" s="191"/>
      <c r="D1266" s="187" t="s">
        <v>197</v>
      </c>
      <c r="E1266" s="192" t="s">
        <v>5</v>
      </c>
      <c r="F1266" s="193" t="s">
        <v>1967</v>
      </c>
      <c r="H1266" s="194">
        <v>1</v>
      </c>
      <c r="I1266" s="195"/>
      <c r="L1266" s="191"/>
      <c r="M1266" s="196"/>
      <c r="N1266" s="197"/>
      <c r="O1266" s="197"/>
      <c r="P1266" s="197"/>
      <c r="Q1266" s="197"/>
      <c r="R1266" s="197"/>
      <c r="S1266" s="197"/>
      <c r="T1266" s="198"/>
      <c r="AT1266" s="192" t="s">
        <v>197</v>
      </c>
      <c r="AU1266" s="192" t="s">
        <v>82</v>
      </c>
      <c r="AV1266" s="11" t="s">
        <v>82</v>
      </c>
      <c r="AW1266" s="11" t="s">
        <v>35</v>
      </c>
      <c r="AX1266" s="11" t="s">
        <v>72</v>
      </c>
      <c r="AY1266" s="192" t="s">
        <v>185</v>
      </c>
    </row>
    <row r="1267" spans="2:65" s="13" customFormat="1">
      <c r="B1267" s="207"/>
      <c r="D1267" s="208" t="s">
        <v>197</v>
      </c>
      <c r="E1267" s="209" t="s">
        <v>5</v>
      </c>
      <c r="F1267" s="210" t="s">
        <v>222</v>
      </c>
      <c r="H1267" s="211">
        <v>29</v>
      </c>
      <c r="I1267" s="212"/>
      <c r="L1267" s="207"/>
      <c r="M1267" s="213"/>
      <c r="N1267" s="214"/>
      <c r="O1267" s="214"/>
      <c r="P1267" s="214"/>
      <c r="Q1267" s="214"/>
      <c r="R1267" s="214"/>
      <c r="S1267" s="214"/>
      <c r="T1267" s="215"/>
      <c r="AT1267" s="216" t="s">
        <v>197</v>
      </c>
      <c r="AU1267" s="216" t="s">
        <v>82</v>
      </c>
      <c r="AV1267" s="13" t="s">
        <v>193</v>
      </c>
      <c r="AW1267" s="13" t="s">
        <v>35</v>
      </c>
      <c r="AX1267" s="13" t="s">
        <v>80</v>
      </c>
      <c r="AY1267" s="216" t="s">
        <v>185</v>
      </c>
    </row>
    <row r="1268" spans="2:65" s="1" customFormat="1" ht="31.5" customHeight="1">
      <c r="B1268" s="174"/>
      <c r="C1268" s="221" t="s">
        <v>1968</v>
      </c>
      <c r="D1268" s="221" t="s">
        <v>258</v>
      </c>
      <c r="E1268" s="222" t="s">
        <v>1969</v>
      </c>
      <c r="F1268" s="223" t="s">
        <v>1970</v>
      </c>
      <c r="G1268" s="224" t="s">
        <v>1046</v>
      </c>
      <c r="H1268" s="225">
        <v>6</v>
      </c>
      <c r="I1268" s="226"/>
      <c r="J1268" s="227">
        <f t="shared" ref="J1268:J1279" si="70">ROUND(I1268*H1268,2)</f>
        <v>0</v>
      </c>
      <c r="K1268" s="223" t="s">
        <v>5</v>
      </c>
      <c r="L1268" s="228"/>
      <c r="M1268" s="229" t="s">
        <v>5</v>
      </c>
      <c r="N1268" s="230" t="s">
        <v>43</v>
      </c>
      <c r="O1268" s="42"/>
      <c r="P1268" s="184">
        <f t="shared" ref="P1268:P1279" si="71">O1268*H1268</f>
        <v>0</v>
      </c>
      <c r="Q1268" s="184">
        <v>0</v>
      </c>
      <c r="R1268" s="184">
        <f t="shared" ref="R1268:R1279" si="72">Q1268*H1268</f>
        <v>0</v>
      </c>
      <c r="S1268" s="184">
        <v>0</v>
      </c>
      <c r="T1268" s="185">
        <f t="shared" ref="T1268:T1279" si="73">S1268*H1268</f>
        <v>0</v>
      </c>
      <c r="AR1268" s="24" t="s">
        <v>932</v>
      </c>
      <c r="AT1268" s="24" t="s">
        <v>258</v>
      </c>
      <c r="AU1268" s="24" t="s">
        <v>82</v>
      </c>
      <c r="AY1268" s="24" t="s">
        <v>185</v>
      </c>
      <c r="BE1268" s="186">
        <f t="shared" ref="BE1268:BE1279" si="74">IF(N1268="základní",J1268,0)</f>
        <v>0</v>
      </c>
      <c r="BF1268" s="186">
        <f t="shared" ref="BF1268:BF1279" si="75">IF(N1268="snížená",J1268,0)</f>
        <v>0</v>
      </c>
      <c r="BG1268" s="186">
        <f t="shared" ref="BG1268:BG1279" si="76">IF(N1268="zákl. přenesená",J1268,0)</f>
        <v>0</v>
      </c>
      <c r="BH1268" s="186">
        <f t="shared" ref="BH1268:BH1279" si="77">IF(N1268="sníž. přenesená",J1268,0)</f>
        <v>0</v>
      </c>
      <c r="BI1268" s="186">
        <f t="shared" ref="BI1268:BI1279" si="78">IF(N1268="nulová",J1268,0)</f>
        <v>0</v>
      </c>
      <c r="BJ1268" s="24" t="s">
        <v>80</v>
      </c>
      <c r="BK1268" s="186">
        <f t="shared" ref="BK1268:BK1279" si="79">ROUND(I1268*H1268,2)</f>
        <v>0</v>
      </c>
      <c r="BL1268" s="24" t="s">
        <v>373</v>
      </c>
      <c r="BM1268" s="24" t="s">
        <v>1971</v>
      </c>
    </row>
    <row r="1269" spans="2:65" s="1" customFormat="1" ht="31.5" customHeight="1">
      <c r="B1269" s="174"/>
      <c r="C1269" s="221" t="s">
        <v>1972</v>
      </c>
      <c r="D1269" s="221" t="s">
        <v>258</v>
      </c>
      <c r="E1269" s="222" t="s">
        <v>1973</v>
      </c>
      <c r="F1269" s="223" t="s">
        <v>1974</v>
      </c>
      <c r="G1269" s="224" t="s">
        <v>1046</v>
      </c>
      <c r="H1269" s="225">
        <v>5</v>
      </c>
      <c r="I1269" s="226"/>
      <c r="J1269" s="227">
        <f t="shared" si="70"/>
        <v>0</v>
      </c>
      <c r="K1269" s="223" t="s">
        <v>5</v>
      </c>
      <c r="L1269" s="228"/>
      <c r="M1269" s="229" t="s">
        <v>5</v>
      </c>
      <c r="N1269" s="230" t="s">
        <v>43</v>
      </c>
      <c r="O1269" s="42"/>
      <c r="P1269" s="184">
        <f t="shared" si="71"/>
        <v>0</v>
      </c>
      <c r="Q1269" s="184">
        <v>0</v>
      </c>
      <c r="R1269" s="184">
        <f t="shared" si="72"/>
        <v>0</v>
      </c>
      <c r="S1269" s="184">
        <v>0</v>
      </c>
      <c r="T1269" s="185">
        <f t="shared" si="73"/>
        <v>0</v>
      </c>
      <c r="AR1269" s="24" t="s">
        <v>932</v>
      </c>
      <c r="AT1269" s="24" t="s">
        <v>258</v>
      </c>
      <c r="AU1269" s="24" t="s">
        <v>82</v>
      </c>
      <c r="AY1269" s="24" t="s">
        <v>185</v>
      </c>
      <c r="BE1269" s="186">
        <f t="shared" si="74"/>
        <v>0</v>
      </c>
      <c r="BF1269" s="186">
        <f t="shared" si="75"/>
        <v>0</v>
      </c>
      <c r="BG1269" s="186">
        <f t="shared" si="76"/>
        <v>0</v>
      </c>
      <c r="BH1269" s="186">
        <f t="shared" si="77"/>
        <v>0</v>
      </c>
      <c r="BI1269" s="186">
        <f t="shared" si="78"/>
        <v>0</v>
      </c>
      <c r="BJ1269" s="24" t="s">
        <v>80</v>
      </c>
      <c r="BK1269" s="186">
        <f t="shared" si="79"/>
        <v>0</v>
      </c>
      <c r="BL1269" s="24" t="s">
        <v>373</v>
      </c>
      <c r="BM1269" s="24" t="s">
        <v>1975</v>
      </c>
    </row>
    <row r="1270" spans="2:65" s="1" customFormat="1" ht="44.25" customHeight="1">
      <c r="B1270" s="174"/>
      <c r="C1270" s="221" t="s">
        <v>1976</v>
      </c>
      <c r="D1270" s="221" t="s">
        <v>258</v>
      </c>
      <c r="E1270" s="222" t="s">
        <v>1977</v>
      </c>
      <c r="F1270" s="223" t="s">
        <v>1978</v>
      </c>
      <c r="G1270" s="224" t="s">
        <v>1046</v>
      </c>
      <c r="H1270" s="225">
        <v>1</v>
      </c>
      <c r="I1270" s="226"/>
      <c r="J1270" s="227">
        <f t="shared" si="70"/>
        <v>0</v>
      </c>
      <c r="K1270" s="223" t="s">
        <v>5</v>
      </c>
      <c r="L1270" s="228"/>
      <c r="M1270" s="229" t="s">
        <v>5</v>
      </c>
      <c r="N1270" s="230" t="s">
        <v>43</v>
      </c>
      <c r="O1270" s="42"/>
      <c r="P1270" s="184">
        <f t="shared" si="71"/>
        <v>0</v>
      </c>
      <c r="Q1270" s="184">
        <v>0</v>
      </c>
      <c r="R1270" s="184">
        <f t="shared" si="72"/>
        <v>0</v>
      </c>
      <c r="S1270" s="184">
        <v>0</v>
      </c>
      <c r="T1270" s="185">
        <f t="shared" si="73"/>
        <v>0</v>
      </c>
      <c r="AR1270" s="24" t="s">
        <v>932</v>
      </c>
      <c r="AT1270" s="24" t="s">
        <v>258</v>
      </c>
      <c r="AU1270" s="24" t="s">
        <v>82</v>
      </c>
      <c r="AY1270" s="24" t="s">
        <v>185</v>
      </c>
      <c r="BE1270" s="186">
        <f t="shared" si="74"/>
        <v>0</v>
      </c>
      <c r="BF1270" s="186">
        <f t="shared" si="75"/>
        <v>0</v>
      </c>
      <c r="BG1270" s="186">
        <f t="shared" si="76"/>
        <v>0</v>
      </c>
      <c r="BH1270" s="186">
        <f t="shared" si="77"/>
        <v>0</v>
      </c>
      <c r="BI1270" s="186">
        <f t="shared" si="78"/>
        <v>0</v>
      </c>
      <c r="BJ1270" s="24" t="s">
        <v>80</v>
      </c>
      <c r="BK1270" s="186">
        <f t="shared" si="79"/>
        <v>0</v>
      </c>
      <c r="BL1270" s="24" t="s">
        <v>373</v>
      </c>
      <c r="BM1270" s="24" t="s">
        <v>1979</v>
      </c>
    </row>
    <row r="1271" spans="2:65" s="1" customFormat="1" ht="31.5" customHeight="1">
      <c r="B1271" s="174"/>
      <c r="C1271" s="221" t="s">
        <v>1980</v>
      </c>
      <c r="D1271" s="221" t="s">
        <v>258</v>
      </c>
      <c r="E1271" s="222" t="s">
        <v>1981</v>
      </c>
      <c r="F1271" s="223" t="s">
        <v>1982</v>
      </c>
      <c r="G1271" s="224" t="s">
        <v>1046</v>
      </c>
      <c r="H1271" s="225">
        <v>6</v>
      </c>
      <c r="I1271" s="226"/>
      <c r="J1271" s="227">
        <f t="shared" si="70"/>
        <v>0</v>
      </c>
      <c r="K1271" s="223" t="s">
        <v>5</v>
      </c>
      <c r="L1271" s="228"/>
      <c r="M1271" s="229" t="s">
        <v>5</v>
      </c>
      <c r="N1271" s="230" t="s">
        <v>43</v>
      </c>
      <c r="O1271" s="42"/>
      <c r="P1271" s="184">
        <f t="shared" si="71"/>
        <v>0</v>
      </c>
      <c r="Q1271" s="184">
        <v>0</v>
      </c>
      <c r="R1271" s="184">
        <f t="shared" si="72"/>
        <v>0</v>
      </c>
      <c r="S1271" s="184">
        <v>0</v>
      </c>
      <c r="T1271" s="185">
        <f t="shared" si="73"/>
        <v>0</v>
      </c>
      <c r="AR1271" s="24" t="s">
        <v>932</v>
      </c>
      <c r="AT1271" s="24" t="s">
        <v>258</v>
      </c>
      <c r="AU1271" s="24" t="s">
        <v>82</v>
      </c>
      <c r="AY1271" s="24" t="s">
        <v>185</v>
      </c>
      <c r="BE1271" s="186">
        <f t="shared" si="74"/>
        <v>0</v>
      </c>
      <c r="BF1271" s="186">
        <f t="shared" si="75"/>
        <v>0</v>
      </c>
      <c r="BG1271" s="186">
        <f t="shared" si="76"/>
        <v>0</v>
      </c>
      <c r="BH1271" s="186">
        <f t="shared" si="77"/>
        <v>0</v>
      </c>
      <c r="BI1271" s="186">
        <f t="shared" si="78"/>
        <v>0</v>
      </c>
      <c r="BJ1271" s="24" t="s">
        <v>80</v>
      </c>
      <c r="BK1271" s="186">
        <f t="shared" si="79"/>
        <v>0</v>
      </c>
      <c r="BL1271" s="24" t="s">
        <v>373</v>
      </c>
      <c r="BM1271" s="24" t="s">
        <v>1983</v>
      </c>
    </row>
    <row r="1272" spans="2:65" s="1" customFormat="1" ht="31.5" customHeight="1">
      <c r="B1272" s="174"/>
      <c r="C1272" s="221" t="s">
        <v>1984</v>
      </c>
      <c r="D1272" s="221" t="s">
        <v>258</v>
      </c>
      <c r="E1272" s="222" t="s">
        <v>1985</v>
      </c>
      <c r="F1272" s="223" t="s">
        <v>1986</v>
      </c>
      <c r="G1272" s="224" t="s">
        <v>1046</v>
      </c>
      <c r="H1272" s="225">
        <v>2</v>
      </c>
      <c r="I1272" s="226"/>
      <c r="J1272" s="227">
        <f t="shared" si="70"/>
        <v>0</v>
      </c>
      <c r="K1272" s="223" t="s">
        <v>5</v>
      </c>
      <c r="L1272" s="228"/>
      <c r="M1272" s="229" t="s">
        <v>5</v>
      </c>
      <c r="N1272" s="230" t="s">
        <v>43</v>
      </c>
      <c r="O1272" s="42"/>
      <c r="P1272" s="184">
        <f t="shared" si="71"/>
        <v>0</v>
      </c>
      <c r="Q1272" s="184">
        <v>0</v>
      </c>
      <c r="R1272" s="184">
        <f t="shared" si="72"/>
        <v>0</v>
      </c>
      <c r="S1272" s="184">
        <v>0</v>
      </c>
      <c r="T1272" s="185">
        <f t="shared" si="73"/>
        <v>0</v>
      </c>
      <c r="AR1272" s="24" t="s">
        <v>932</v>
      </c>
      <c r="AT1272" s="24" t="s">
        <v>258</v>
      </c>
      <c r="AU1272" s="24" t="s">
        <v>82</v>
      </c>
      <c r="AY1272" s="24" t="s">
        <v>185</v>
      </c>
      <c r="BE1272" s="186">
        <f t="shared" si="74"/>
        <v>0</v>
      </c>
      <c r="BF1272" s="186">
        <f t="shared" si="75"/>
        <v>0</v>
      </c>
      <c r="BG1272" s="186">
        <f t="shared" si="76"/>
        <v>0</v>
      </c>
      <c r="BH1272" s="186">
        <f t="shared" si="77"/>
        <v>0</v>
      </c>
      <c r="BI1272" s="186">
        <f t="shared" si="78"/>
        <v>0</v>
      </c>
      <c r="BJ1272" s="24" t="s">
        <v>80</v>
      </c>
      <c r="BK1272" s="186">
        <f t="shared" si="79"/>
        <v>0</v>
      </c>
      <c r="BL1272" s="24" t="s">
        <v>373</v>
      </c>
      <c r="BM1272" s="24" t="s">
        <v>1987</v>
      </c>
    </row>
    <row r="1273" spans="2:65" s="1" customFormat="1" ht="31.5" customHeight="1">
      <c r="B1273" s="174"/>
      <c r="C1273" s="221" t="s">
        <v>1988</v>
      </c>
      <c r="D1273" s="221" t="s">
        <v>258</v>
      </c>
      <c r="E1273" s="222" t="s">
        <v>1989</v>
      </c>
      <c r="F1273" s="223" t="s">
        <v>1990</v>
      </c>
      <c r="G1273" s="224" t="s">
        <v>1046</v>
      </c>
      <c r="H1273" s="225">
        <v>2</v>
      </c>
      <c r="I1273" s="226"/>
      <c r="J1273" s="227">
        <f t="shared" si="70"/>
        <v>0</v>
      </c>
      <c r="K1273" s="223" t="s">
        <v>5</v>
      </c>
      <c r="L1273" s="228"/>
      <c r="M1273" s="229" t="s">
        <v>5</v>
      </c>
      <c r="N1273" s="230" t="s">
        <v>43</v>
      </c>
      <c r="O1273" s="42"/>
      <c r="P1273" s="184">
        <f t="shared" si="71"/>
        <v>0</v>
      </c>
      <c r="Q1273" s="184">
        <v>0</v>
      </c>
      <c r="R1273" s="184">
        <f t="shared" si="72"/>
        <v>0</v>
      </c>
      <c r="S1273" s="184">
        <v>0</v>
      </c>
      <c r="T1273" s="185">
        <f t="shared" si="73"/>
        <v>0</v>
      </c>
      <c r="AR1273" s="24" t="s">
        <v>932</v>
      </c>
      <c r="AT1273" s="24" t="s">
        <v>258</v>
      </c>
      <c r="AU1273" s="24" t="s">
        <v>82</v>
      </c>
      <c r="AY1273" s="24" t="s">
        <v>185</v>
      </c>
      <c r="BE1273" s="186">
        <f t="shared" si="74"/>
        <v>0</v>
      </c>
      <c r="BF1273" s="186">
        <f t="shared" si="75"/>
        <v>0</v>
      </c>
      <c r="BG1273" s="186">
        <f t="shared" si="76"/>
        <v>0</v>
      </c>
      <c r="BH1273" s="186">
        <f t="shared" si="77"/>
        <v>0</v>
      </c>
      <c r="BI1273" s="186">
        <f t="shared" si="78"/>
        <v>0</v>
      </c>
      <c r="BJ1273" s="24" t="s">
        <v>80</v>
      </c>
      <c r="BK1273" s="186">
        <f t="shared" si="79"/>
        <v>0</v>
      </c>
      <c r="BL1273" s="24" t="s">
        <v>373</v>
      </c>
      <c r="BM1273" s="24" t="s">
        <v>1991</v>
      </c>
    </row>
    <row r="1274" spans="2:65" s="1" customFormat="1" ht="31.5" customHeight="1">
      <c r="B1274" s="174"/>
      <c r="C1274" s="221" t="s">
        <v>1992</v>
      </c>
      <c r="D1274" s="221" t="s">
        <v>258</v>
      </c>
      <c r="E1274" s="222" t="s">
        <v>1993</v>
      </c>
      <c r="F1274" s="223" t="s">
        <v>1994</v>
      </c>
      <c r="G1274" s="224" t="s">
        <v>1046</v>
      </c>
      <c r="H1274" s="225">
        <v>2</v>
      </c>
      <c r="I1274" s="226"/>
      <c r="J1274" s="227">
        <f t="shared" si="70"/>
        <v>0</v>
      </c>
      <c r="K1274" s="223" t="s">
        <v>5</v>
      </c>
      <c r="L1274" s="228"/>
      <c r="M1274" s="229" t="s">
        <v>5</v>
      </c>
      <c r="N1274" s="230" t="s">
        <v>43</v>
      </c>
      <c r="O1274" s="42"/>
      <c r="P1274" s="184">
        <f t="shared" si="71"/>
        <v>0</v>
      </c>
      <c r="Q1274" s="184">
        <v>0</v>
      </c>
      <c r="R1274" s="184">
        <f t="shared" si="72"/>
        <v>0</v>
      </c>
      <c r="S1274" s="184">
        <v>0</v>
      </c>
      <c r="T1274" s="185">
        <f t="shared" si="73"/>
        <v>0</v>
      </c>
      <c r="AR1274" s="24" t="s">
        <v>932</v>
      </c>
      <c r="AT1274" s="24" t="s">
        <v>258</v>
      </c>
      <c r="AU1274" s="24" t="s">
        <v>82</v>
      </c>
      <c r="AY1274" s="24" t="s">
        <v>185</v>
      </c>
      <c r="BE1274" s="186">
        <f t="shared" si="74"/>
        <v>0</v>
      </c>
      <c r="BF1274" s="186">
        <f t="shared" si="75"/>
        <v>0</v>
      </c>
      <c r="BG1274" s="186">
        <f t="shared" si="76"/>
        <v>0</v>
      </c>
      <c r="BH1274" s="186">
        <f t="shared" si="77"/>
        <v>0</v>
      </c>
      <c r="BI1274" s="186">
        <f t="shared" si="78"/>
        <v>0</v>
      </c>
      <c r="BJ1274" s="24" t="s">
        <v>80</v>
      </c>
      <c r="BK1274" s="186">
        <f t="shared" si="79"/>
        <v>0</v>
      </c>
      <c r="BL1274" s="24" t="s">
        <v>373</v>
      </c>
      <c r="BM1274" s="24" t="s">
        <v>1995</v>
      </c>
    </row>
    <row r="1275" spans="2:65" s="1" customFormat="1" ht="44.25" customHeight="1">
      <c r="B1275" s="174"/>
      <c r="C1275" s="221" t="s">
        <v>1996</v>
      </c>
      <c r="D1275" s="221" t="s">
        <v>258</v>
      </c>
      <c r="E1275" s="222" t="s">
        <v>1997</v>
      </c>
      <c r="F1275" s="223" t="s">
        <v>1998</v>
      </c>
      <c r="G1275" s="224" t="s">
        <v>1046</v>
      </c>
      <c r="H1275" s="225">
        <v>2</v>
      </c>
      <c r="I1275" s="226"/>
      <c r="J1275" s="227">
        <f t="shared" si="70"/>
        <v>0</v>
      </c>
      <c r="K1275" s="223" t="s">
        <v>5</v>
      </c>
      <c r="L1275" s="228"/>
      <c r="M1275" s="229" t="s">
        <v>5</v>
      </c>
      <c r="N1275" s="230" t="s">
        <v>43</v>
      </c>
      <c r="O1275" s="42"/>
      <c r="P1275" s="184">
        <f t="shared" si="71"/>
        <v>0</v>
      </c>
      <c r="Q1275" s="184">
        <v>0</v>
      </c>
      <c r="R1275" s="184">
        <f t="shared" si="72"/>
        <v>0</v>
      </c>
      <c r="S1275" s="184">
        <v>0</v>
      </c>
      <c r="T1275" s="185">
        <f t="shared" si="73"/>
        <v>0</v>
      </c>
      <c r="AR1275" s="24" t="s">
        <v>932</v>
      </c>
      <c r="AT1275" s="24" t="s">
        <v>258</v>
      </c>
      <c r="AU1275" s="24" t="s">
        <v>82</v>
      </c>
      <c r="AY1275" s="24" t="s">
        <v>185</v>
      </c>
      <c r="BE1275" s="186">
        <f t="shared" si="74"/>
        <v>0</v>
      </c>
      <c r="BF1275" s="186">
        <f t="shared" si="75"/>
        <v>0</v>
      </c>
      <c r="BG1275" s="186">
        <f t="shared" si="76"/>
        <v>0</v>
      </c>
      <c r="BH1275" s="186">
        <f t="shared" si="77"/>
        <v>0</v>
      </c>
      <c r="BI1275" s="186">
        <f t="shared" si="78"/>
        <v>0</v>
      </c>
      <c r="BJ1275" s="24" t="s">
        <v>80</v>
      </c>
      <c r="BK1275" s="186">
        <f t="shared" si="79"/>
        <v>0</v>
      </c>
      <c r="BL1275" s="24" t="s">
        <v>373</v>
      </c>
      <c r="BM1275" s="24" t="s">
        <v>1999</v>
      </c>
    </row>
    <row r="1276" spans="2:65" s="1" customFormat="1" ht="31.5" customHeight="1">
      <c r="B1276" s="174"/>
      <c r="C1276" s="221" t="s">
        <v>2000</v>
      </c>
      <c r="D1276" s="221" t="s">
        <v>258</v>
      </c>
      <c r="E1276" s="222" t="s">
        <v>2001</v>
      </c>
      <c r="F1276" s="223" t="s">
        <v>2002</v>
      </c>
      <c r="G1276" s="224" t="s">
        <v>1046</v>
      </c>
      <c r="H1276" s="225">
        <v>1</v>
      </c>
      <c r="I1276" s="226"/>
      <c r="J1276" s="227">
        <f t="shared" si="70"/>
        <v>0</v>
      </c>
      <c r="K1276" s="223" t="s">
        <v>5</v>
      </c>
      <c r="L1276" s="228"/>
      <c r="M1276" s="229" t="s">
        <v>5</v>
      </c>
      <c r="N1276" s="230" t="s">
        <v>43</v>
      </c>
      <c r="O1276" s="42"/>
      <c r="P1276" s="184">
        <f t="shared" si="71"/>
        <v>0</v>
      </c>
      <c r="Q1276" s="184">
        <v>0</v>
      </c>
      <c r="R1276" s="184">
        <f t="shared" si="72"/>
        <v>0</v>
      </c>
      <c r="S1276" s="184">
        <v>0</v>
      </c>
      <c r="T1276" s="185">
        <f t="shared" si="73"/>
        <v>0</v>
      </c>
      <c r="AR1276" s="24" t="s">
        <v>932</v>
      </c>
      <c r="AT1276" s="24" t="s">
        <v>258</v>
      </c>
      <c r="AU1276" s="24" t="s">
        <v>82</v>
      </c>
      <c r="AY1276" s="24" t="s">
        <v>185</v>
      </c>
      <c r="BE1276" s="186">
        <f t="shared" si="74"/>
        <v>0</v>
      </c>
      <c r="BF1276" s="186">
        <f t="shared" si="75"/>
        <v>0</v>
      </c>
      <c r="BG1276" s="186">
        <f t="shared" si="76"/>
        <v>0</v>
      </c>
      <c r="BH1276" s="186">
        <f t="shared" si="77"/>
        <v>0</v>
      </c>
      <c r="BI1276" s="186">
        <f t="shared" si="78"/>
        <v>0</v>
      </c>
      <c r="BJ1276" s="24" t="s">
        <v>80</v>
      </c>
      <c r="BK1276" s="186">
        <f t="shared" si="79"/>
        <v>0</v>
      </c>
      <c r="BL1276" s="24" t="s">
        <v>373</v>
      </c>
      <c r="BM1276" s="24" t="s">
        <v>2003</v>
      </c>
    </row>
    <row r="1277" spans="2:65" s="1" customFormat="1" ht="31.5" customHeight="1">
      <c r="B1277" s="174"/>
      <c r="C1277" s="221" t="s">
        <v>2004</v>
      </c>
      <c r="D1277" s="221" t="s">
        <v>258</v>
      </c>
      <c r="E1277" s="222" t="s">
        <v>2005</v>
      </c>
      <c r="F1277" s="223" t="s">
        <v>2006</v>
      </c>
      <c r="G1277" s="224" t="s">
        <v>1046</v>
      </c>
      <c r="H1277" s="225">
        <v>1</v>
      </c>
      <c r="I1277" s="226"/>
      <c r="J1277" s="227">
        <f t="shared" si="70"/>
        <v>0</v>
      </c>
      <c r="K1277" s="223" t="s">
        <v>5</v>
      </c>
      <c r="L1277" s="228"/>
      <c r="M1277" s="229" t="s">
        <v>5</v>
      </c>
      <c r="N1277" s="230" t="s">
        <v>43</v>
      </c>
      <c r="O1277" s="42"/>
      <c r="P1277" s="184">
        <f t="shared" si="71"/>
        <v>0</v>
      </c>
      <c r="Q1277" s="184">
        <v>0</v>
      </c>
      <c r="R1277" s="184">
        <f t="shared" si="72"/>
        <v>0</v>
      </c>
      <c r="S1277" s="184">
        <v>0</v>
      </c>
      <c r="T1277" s="185">
        <f t="shared" si="73"/>
        <v>0</v>
      </c>
      <c r="AR1277" s="24" t="s">
        <v>932</v>
      </c>
      <c r="AT1277" s="24" t="s">
        <v>258</v>
      </c>
      <c r="AU1277" s="24" t="s">
        <v>82</v>
      </c>
      <c r="AY1277" s="24" t="s">
        <v>185</v>
      </c>
      <c r="BE1277" s="186">
        <f t="shared" si="74"/>
        <v>0</v>
      </c>
      <c r="BF1277" s="186">
        <f t="shared" si="75"/>
        <v>0</v>
      </c>
      <c r="BG1277" s="186">
        <f t="shared" si="76"/>
        <v>0</v>
      </c>
      <c r="BH1277" s="186">
        <f t="shared" si="77"/>
        <v>0</v>
      </c>
      <c r="BI1277" s="186">
        <f t="shared" si="78"/>
        <v>0</v>
      </c>
      <c r="BJ1277" s="24" t="s">
        <v>80</v>
      </c>
      <c r="BK1277" s="186">
        <f t="shared" si="79"/>
        <v>0</v>
      </c>
      <c r="BL1277" s="24" t="s">
        <v>373</v>
      </c>
      <c r="BM1277" s="24" t="s">
        <v>2007</v>
      </c>
    </row>
    <row r="1278" spans="2:65" s="1" customFormat="1" ht="31.5" customHeight="1">
      <c r="B1278" s="174"/>
      <c r="C1278" s="221" t="s">
        <v>2008</v>
      </c>
      <c r="D1278" s="221" t="s">
        <v>258</v>
      </c>
      <c r="E1278" s="222" t="s">
        <v>2009</v>
      </c>
      <c r="F1278" s="223" t="s">
        <v>2010</v>
      </c>
      <c r="G1278" s="224" t="s">
        <v>1046</v>
      </c>
      <c r="H1278" s="225">
        <v>1</v>
      </c>
      <c r="I1278" s="226"/>
      <c r="J1278" s="227">
        <f t="shared" si="70"/>
        <v>0</v>
      </c>
      <c r="K1278" s="223" t="s">
        <v>5</v>
      </c>
      <c r="L1278" s="228"/>
      <c r="M1278" s="229" t="s">
        <v>5</v>
      </c>
      <c r="N1278" s="230" t="s">
        <v>43</v>
      </c>
      <c r="O1278" s="42"/>
      <c r="P1278" s="184">
        <f t="shared" si="71"/>
        <v>0</v>
      </c>
      <c r="Q1278" s="184">
        <v>0</v>
      </c>
      <c r="R1278" s="184">
        <f t="shared" si="72"/>
        <v>0</v>
      </c>
      <c r="S1278" s="184">
        <v>0</v>
      </c>
      <c r="T1278" s="185">
        <f t="shared" si="73"/>
        <v>0</v>
      </c>
      <c r="AR1278" s="24" t="s">
        <v>932</v>
      </c>
      <c r="AT1278" s="24" t="s">
        <v>258</v>
      </c>
      <c r="AU1278" s="24" t="s">
        <v>82</v>
      </c>
      <c r="AY1278" s="24" t="s">
        <v>185</v>
      </c>
      <c r="BE1278" s="186">
        <f t="shared" si="74"/>
        <v>0</v>
      </c>
      <c r="BF1278" s="186">
        <f t="shared" si="75"/>
        <v>0</v>
      </c>
      <c r="BG1278" s="186">
        <f t="shared" si="76"/>
        <v>0</v>
      </c>
      <c r="BH1278" s="186">
        <f t="shared" si="77"/>
        <v>0</v>
      </c>
      <c r="BI1278" s="186">
        <f t="shared" si="78"/>
        <v>0</v>
      </c>
      <c r="BJ1278" s="24" t="s">
        <v>80</v>
      </c>
      <c r="BK1278" s="186">
        <f t="shared" si="79"/>
        <v>0</v>
      </c>
      <c r="BL1278" s="24" t="s">
        <v>373</v>
      </c>
      <c r="BM1278" s="24" t="s">
        <v>2011</v>
      </c>
    </row>
    <row r="1279" spans="2:65" s="1" customFormat="1" ht="31.5" customHeight="1">
      <c r="B1279" s="174"/>
      <c r="C1279" s="175" t="s">
        <v>2012</v>
      </c>
      <c r="D1279" s="175" t="s">
        <v>188</v>
      </c>
      <c r="E1279" s="176" t="s">
        <v>2013</v>
      </c>
      <c r="F1279" s="177" t="s">
        <v>2014</v>
      </c>
      <c r="G1279" s="178" t="s">
        <v>254</v>
      </c>
      <c r="H1279" s="179">
        <v>18</v>
      </c>
      <c r="I1279" s="180"/>
      <c r="J1279" s="181">
        <f t="shared" si="70"/>
        <v>0</v>
      </c>
      <c r="K1279" s="177" t="s">
        <v>192</v>
      </c>
      <c r="L1279" s="41"/>
      <c r="M1279" s="182" t="s">
        <v>5</v>
      </c>
      <c r="N1279" s="183" t="s">
        <v>43</v>
      </c>
      <c r="O1279" s="42"/>
      <c r="P1279" s="184">
        <f t="shared" si="71"/>
        <v>0</v>
      </c>
      <c r="Q1279" s="184">
        <v>0</v>
      </c>
      <c r="R1279" s="184">
        <f t="shared" si="72"/>
        <v>0</v>
      </c>
      <c r="S1279" s="184">
        <v>0</v>
      </c>
      <c r="T1279" s="185">
        <f t="shared" si="73"/>
        <v>0</v>
      </c>
      <c r="AR1279" s="24" t="s">
        <v>373</v>
      </c>
      <c r="AT1279" s="24" t="s">
        <v>188</v>
      </c>
      <c r="AU1279" s="24" t="s">
        <v>82</v>
      </c>
      <c r="AY1279" s="24" t="s">
        <v>185</v>
      </c>
      <c r="BE1279" s="186">
        <f t="shared" si="74"/>
        <v>0</v>
      </c>
      <c r="BF1279" s="186">
        <f t="shared" si="75"/>
        <v>0</v>
      </c>
      <c r="BG1279" s="186">
        <f t="shared" si="76"/>
        <v>0</v>
      </c>
      <c r="BH1279" s="186">
        <f t="shared" si="77"/>
        <v>0</v>
      </c>
      <c r="BI1279" s="186">
        <f t="shared" si="78"/>
        <v>0</v>
      </c>
      <c r="BJ1279" s="24" t="s">
        <v>80</v>
      </c>
      <c r="BK1279" s="186">
        <f t="shared" si="79"/>
        <v>0</v>
      </c>
      <c r="BL1279" s="24" t="s">
        <v>373</v>
      </c>
      <c r="BM1279" s="24" t="s">
        <v>2015</v>
      </c>
    </row>
    <row r="1280" spans="2:65" s="1" customFormat="1" ht="148.5">
      <c r="B1280" s="41"/>
      <c r="D1280" s="187" t="s">
        <v>195</v>
      </c>
      <c r="F1280" s="188" t="s">
        <v>1937</v>
      </c>
      <c r="I1280" s="189"/>
      <c r="L1280" s="41"/>
      <c r="M1280" s="190"/>
      <c r="N1280" s="42"/>
      <c r="O1280" s="42"/>
      <c r="P1280" s="42"/>
      <c r="Q1280" s="42"/>
      <c r="R1280" s="42"/>
      <c r="S1280" s="42"/>
      <c r="T1280" s="70"/>
      <c r="AT1280" s="24" t="s">
        <v>195</v>
      </c>
      <c r="AU1280" s="24" t="s">
        <v>82</v>
      </c>
    </row>
    <row r="1281" spans="2:65" s="11" customFormat="1">
      <c r="B1281" s="191"/>
      <c r="D1281" s="187" t="s">
        <v>197</v>
      </c>
      <c r="E1281" s="192" t="s">
        <v>5</v>
      </c>
      <c r="F1281" s="193" t="s">
        <v>2016</v>
      </c>
      <c r="H1281" s="194">
        <v>1</v>
      </c>
      <c r="I1281" s="195"/>
      <c r="L1281" s="191"/>
      <c r="M1281" s="196"/>
      <c r="N1281" s="197"/>
      <c r="O1281" s="197"/>
      <c r="P1281" s="197"/>
      <c r="Q1281" s="197"/>
      <c r="R1281" s="197"/>
      <c r="S1281" s="197"/>
      <c r="T1281" s="198"/>
      <c r="AT1281" s="192" t="s">
        <v>197</v>
      </c>
      <c r="AU1281" s="192" t="s">
        <v>82</v>
      </c>
      <c r="AV1281" s="11" t="s">
        <v>82</v>
      </c>
      <c r="AW1281" s="11" t="s">
        <v>35</v>
      </c>
      <c r="AX1281" s="11" t="s">
        <v>72</v>
      </c>
      <c r="AY1281" s="192" t="s">
        <v>185</v>
      </c>
    </row>
    <row r="1282" spans="2:65" s="11" customFormat="1">
      <c r="B1282" s="191"/>
      <c r="D1282" s="187" t="s">
        <v>197</v>
      </c>
      <c r="E1282" s="192" t="s">
        <v>5</v>
      </c>
      <c r="F1282" s="193" t="s">
        <v>2017</v>
      </c>
      <c r="H1282" s="194">
        <v>1</v>
      </c>
      <c r="I1282" s="195"/>
      <c r="L1282" s="191"/>
      <c r="M1282" s="196"/>
      <c r="N1282" s="197"/>
      <c r="O1282" s="197"/>
      <c r="P1282" s="197"/>
      <c r="Q1282" s="197"/>
      <c r="R1282" s="197"/>
      <c r="S1282" s="197"/>
      <c r="T1282" s="198"/>
      <c r="AT1282" s="192" t="s">
        <v>197</v>
      </c>
      <c r="AU1282" s="192" t="s">
        <v>82</v>
      </c>
      <c r="AV1282" s="11" t="s">
        <v>82</v>
      </c>
      <c r="AW1282" s="11" t="s">
        <v>35</v>
      </c>
      <c r="AX1282" s="11" t="s">
        <v>72</v>
      </c>
      <c r="AY1282" s="192" t="s">
        <v>185</v>
      </c>
    </row>
    <row r="1283" spans="2:65" s="11" customFormat="1">
      <c r="B1283" s="191"/>
      <c r="D1283" s="187" t="s">
        <v>197</v>
      </c>
      <c r="E1283" s="192" t="s">
        <v>5</v>
      </c>
      <c r="F1283" s="193" t="s">
        <v>2018</v>
      </c>
      <c r="H1283" s="194">
        <v>1</v>
      </c>
      <c r="I1283" s="195"/>
      <c r="L1283" s="191"/>
      <c r="M1283" s="196"/>
      <c r="N1283" s="197"/>
      <c r="O1283" s="197"/>
      <c r="P1283" s="197"/>
      <c r="Q1283" s="197"/>
      <c r="R1283" s="197"/>
      <c r="S1283" s="197"/>
      <c r="T1283" s="198"/>
      <c r="AT1283" s="192" t="s">
        <v>197</v>
      </c>
      <c r="AU1283" s="192" t="s">
        <v>82</v>
      </c>
      <c r="AV1283" s="11" t="s">
        <v>82</v>
      </c>
      <c r="AW1283" s="11" t="s">
        <v>35</v>
      </c>
      <c r="AX1283" s="11" t="s">
        <v>72</v>
      </c>
      <c r="AY1283" s="192" t="s">
        <v>185</v>
      </c>
    </row>
    <row r="1284" spans="2:65" s="11" customFormat="1">
      <c r="B1284" s="191"/>
      <c r="D1284" s="187" t="s">
        <v>197</v>
      </c>
      <c r="E1284" s="192" t="s">
        <v>5</v>
      </c>
      <c r="F1284" s="193" t="s">
        <v>2019</v>
      </c>
      <c r="H1284" s="194">
        <v>1</v>
      </c>
      <c r="I1284" s="195"/>
      <c r="L1284" s="191"/>
      <c r="M1284" s="196"/>
      <c r="N1284" s="197"/>
      <c r="O1284" s="197"/>
      <c r="P1284" s="197"/>
      <c r="Q1284" s="197"/>
      <c r="R1284" s="197"/>
      <c r="S1284" s="197"/>
      <c r="T1284" s="198"/>
      <c r="AT1284" s="192" t="s">
        <v>197</v>
      </c>
      <c r="AU1284" s="192" t="s">
        <v>82</v>
      </c>
      <c r="AV1284" s="11" t="s">
        <v>82</v>
      </c>
      <c r="AW1284" s="11" t="s">
        <v>35</v>
      </c>
      <c r="AX1284" s="11" t="s">
        <v>72</v>
      </c>
      <c r="AY1284" s="192" t="s">
        <v>185</v>
      </c>
    </row>
    <row r="1285" spans="2:65" s="11" customFormat="1">
      <c r="B1285" s="191"/>
      <c r="D1285" s="187" t="s">
        <v>197</v>
      </c>
      <c r="E1285" s="192" t="s">
        <v>5</v>
      </c>
      <c r="F1285" s="193" t="s">
        <v>2020</v>
      </c>
      <c r="H1285" s="194">
        <v>1</v>
      </c>
      <c r="I1285" s="195"/>
      <c r="L1285" s="191"/>
      <c r="M1285" s="196"/>
      <c r="N1285" s="197"/>
      <c r="O1285" s="197"/>
      <c r="P1285" s="197"/>
      <c r="Q1285" s="197"/>
      <c r="R1285" s="197"/>
      <c r="S1285" s="197"/>
      <c r="T1285" s="198"/>
      <c r="AT1285" s="192" t="s">
        <v>197</v>
      </c>
      <c r="AU1285" s="192" t="s">
        <v>82</v>
      </c>
      <c r="AV1285" s="11" t="s">
        <v>82</v>
      </c>
      <c r="AW1285" s="11" t="s">
        <v>35</v>
      </c>
      <c r="AX1285" s="11" t="s">
        <v>72</v>
      </c>
      <c r="AY1285" s="192" t="s">
        <v>185</v>
      </c>
    </row>
    <row r="1286" spans="2:65" s="11" customFormat="1">
      <c r="B1286" s="191"/>
      <c r="D1286" s="187" t="s">
        <v>197</v>
      </c>
      <c r="E1286" s="192" t="s">
        <v>5</v>
      </c>
      <c r="F1286" s="193" t="s">
        <v>2021</v>
      </c>
      <c r="H1286" s="194">
        <v>4</v>
      </c>
      <c r="I1286" s="195"/>
      <c r="L1286" s="191"/>
      <c r="M1286" s="196"/>
      <c r="N1286" s="197"/>
      <c r="O1286" s="197"/>
      <c r="P1286" s="197"/>
      <c r="Q1286" s="197"/>
      <c r="R1286" s="197"/>
      <c r="S1286" s="197"/>
      <c r="T1286" s="198"/>
      <c r="AT1286" s="192" t="s">
        <v>197</v>
      </c>
      <c r="AU1286" s="192" t="s">
        <v>82</v>
      </c>
      <c r="AV1286" s="11" t="s">
        <v>82</v>
      </c>
      <c r="AW1286" s="11" t="s">
        <v>35</v>
      </c>
      <c r="AX1286" s="11" t="s">
        <v>72</v>
      </c>
      <c r="AY1286" s="192" t="s">
        <v>185</v>
      </c>
    </row>
    <row r="1287" spans="2:65" s="11" customFormat="1">
      <c r="B1287" s="191"/>
      <c r="D1287" s="187" t="s">
        <v>197</v>
      </c>
      <c r="E1287" s="192" t="s">
        <v>5</v>
      </c>
      <c r="F1287" s="193" t="s">
        <v>2022</v>
      </c>
      <c r="H1287" s="194">
        <v>4</v>
      </c>
      <c r="I1287" s="195"/>
      <c r="L1287" s="191"/>
      <c r="M1287" s="196"/>
      <c r="N1287" s="197"/>
      <c r="O1287" s="197"/>
      <c r="P1287" s="197"/>
      <c r="Q1287" s="197"/>
      <c r="R1287" s="197"/>
      <c r="S1287" s="197"/>
      <c r="T1287" s="198"/>
      <c r="AT1287" s="192" t="s">
        <v>197</v>
      </c>
      <c r="AU1287" s="192" t="s">
        <v>82</v>
      </c>
      <c r="AV1287" s="11" t="s">
        <v>82</v>
      </c>
      <c r="AW1287" s="11" t="s">
        <v>35</v>
      </c>
      <c r="AX1287" s="11" t="s">
        <v>72</v>
      </c>
      <c r="AY1287" s="192" t="s">
        <v>185</v>
      </c>
    </row>
    <row r="1288" spans="2:65" s="11" customFormat="1">
      <c r="B1288" s="191"/>
      <c r="D1288" s="187" t="s">
        <v>197</v>
      </c>
      <c r="E1288" s="192" t="s">
        <v>5</v>
      </c>
      <c r="F1288" s="193" t="s">
        <v>2023</v>
      </c>
      <c r="H1288" s="194">
        <v>1</v>
      </c>
      <c r="I1288" s="195"/>
      <c r="L1288" s="191"/>
      <c r="M1288" s="196"/>
      <c r="N1288" s="197"/>
      <c r="O1288" s="197"/>
      <c r="P1288" s="197"/>
      <c r="Q1288" s="197"/>
      <c r="R1288" s="197"/>
      <c r="S1288" s="197"/>
      <c r="T1288" s="198"/>
      <c r="AT1288" s="192" t="s">
        <v>197</v>
      </c>
      <c r="AU1288" s="192" t="s">
        <v>82</v>
      </c>
      <c r="AV1288" s="11" t="s">
        <v>82</v>
      </c>
      <c r="AW1288" s="11" t="s">
        <v>35</v>
      </c>
      <c r="AX1288" s="11" t="s">
        <v>72</v>
      </c>
      <c r="AY1288" s="192" t="s">
        <v>185</v>
      </c>
    </row>
    <row r="1289" spans="2:65" s="11" customFormat="1">
      <c r="B1289" s="191"/>
      <c r="D1289" s="187" t="s">
        <v>197</v>
      </c>
      <c r="E1289" s="192" t="s">
        <v>5</v>
      </c>
      <c r="F1289" s="193" t="s">
        <v>2024</v>
      </c>
      <c r="H1289" s="194">
        <v>1</v>
      </c>
      <c r="I1289" s="195"/>
      <c r="L1289" s="191"/>
      <c r="M1289" s="196"/>
      <c r="N1289" s="197"/>
      <c r="O1289" s="197"/>
      <c r="P1289" s="197"/>
      <c r="Q1289" s="197"/>
      <c r="R1289" s="197"/>
      <c r="S1289" s="197"/>
      <c r="T1289" s="198"/>
      <c r="AT1289" s="192" t="s">
        <v>197</v>
      </c>
      <c r="AU1289" s="192" t="s">
        <v>82</v>
      </c>
      <c r="AV1289" s="11" t="s">
        <v>82</v>
      </c>
      <c r="AW1289" s="11" t="s">
        <v>35</v>
      </c>
      <c r="AX1289" s="11" t="s">
        <v>72</v>
      </c>
      <c r="AY1289" s="192" t="s">
        <v>185</v>
      </c>
    </row>
    <row r="1290" spans="2:65" s="11" customFormat="1">
      <c r="B1290" s="191"/>
      <c r="D1290" s="187" t="s">
        <v>197</v>
      </c>
      <c r="E1290" s="192" t="s">
        <v>5</v>
      </c>
      <c r="F1290" s="193" t="s">
        <v>2025</v>
      </c>
      <c r="H1290" s="194">
        <v>3</v>
      </c>
      <c r="I1290" s="195"/>
      <c r="L1290" s="191"/>
      <c r="M1290" s="196"/>
      <c r="N1290" s="197"/>
      <c r="O1290" s="197"/>
      <c r="P1290" s="197"/>
      <c r="Q1290" s="197"/>
      <c r="R1290" s="197"/>
      <c r="S1290" s="197"/>
      <c r="T1290" s="198"/>
      <c r="AT1290" s="192" t="s">
        <v>197</v>
      </c>
      <c r="AU1290" s="192" t="s">
        <v>82</v>
      </c>
      <c r="AV1290" s="11" t="s">
        <v>82</v>
      </c>
      <c r="AW1290" s="11" t="s">
        <v>35</v>
      </c>
      <c r="AX1290" s="11" t="s">
        <v>72</v>
      </c>
      <c r="AY1290" s="192" t="s">
        <v>185</v>
      </c>
    </row>
    <row r="1291" spans="2:65" s="13" customFormat="1">
      <c r="B1291" s="207"/>
      <c r="D1291" s="208" t="s">
        <v>197</v>
      </c>
      <c r="E1291" s="209" t="s">
        <v>5</v>
      </c>
      <c r="F1291" s="210" t="s">
        <v>222</v>
      </c>
      <c r="H1291" s="211">
        <v>18</v>
      </c>
      <c r="I1291" s="212"/>
      <c r="L1291" s="207"/>
      <c r="M1291" s="213"/>
      <c r="N1291" s="214"/>
      <c r="O1291" s="214"/>
      <c r="P1291" s="214"/>
      <c r="Q1291" s="214"/>
      <c r="R1291" s="214"/>
      <c r="S1291" s="214"/>
      <c r="T1291" s="215"/>
      <c r="AT1291" s="216" t="s">
        <v>197</v>
      </c>
      <c r="AU1291" s="216" t="s">
        <v>82</v>
      </c>
      <c r="AV1291" s="13" t="s">
        <v>193</v>
      </c>
      <c r="AW1291" s="13" t="s">
        <v>35</v>
      </c>
      <c r="AX1291" s="13" t="s">
        <v>80</v>
      </c>
      <c r="AY1291" s="216" t="s">
        <v>185</v>
      </c>
    </row>
    <row r="1292" spans="2:65" s="1" customFormat="1" ht="44.25" customHeight="1">
      <c r="B1292" s="174"/>
      <c r="C1292" s="221" t="s">
        <v>2026</v>
      </c>
      <c r="D1292" s="221" t="s">
        <v>258</v>
      </c>
      <c r="E1292" s="222" t="s">
        <v>2027</v>
      </c>
      <c r="F1292" s="223" t="s">
        <v>2028</v>
      </c>
      <c r="G1292" s="224" t="s">
        <v>1046</v>
      </c>
      <c r="H1292" s="225">
        <v>1</v>
      </c>
      <c r="I1292" s="226"/>
      <c r="J1292" s="227">
        <f t="shared" ref="J1292:J1302" si="80">ROUND(I1292*H1292,2)</f>
        <v>0</v>
      </c>
      <c r="K1292" s="223" t="s">
        <v>5</v>
      </c>
      <c r="L1292" s="228"/>
      <c r="M1292" s="229" t="s">
        <v>5</v>
      </c>
      <c r="N1292" s="230" t="s">
        <v>43</v>
      </c>
      <c r="O1292" s="42"/>
      <c r="P1292" s="184">
        <f t="shared" ref="P1292:P1302" si="81">O1292*H1292</f>
        <v>0</v>
      </c>
      <c r="Q1292" s="184">
        <v>0</v>
      </c>
      <c r="R1292" s="184">
        <f t="shared" ref="R1292:R1302" si="82">Q1292*H1292</f>
        <v>0</v>
      </c>
      <c r="S1292" s="184">
        <v>0</v>
      </c>
      <c r="T1292" s="185">
        <f t="shared" ref="T1292:T1302" si="83">S1292*H1292</f>
        <v>0</v>
      </c>
      <c r="AR1292" s="24" t="s">
        <v>932</v>
      </c>
      <c r="AT1292" s="24" t="s">
        <v>258</v>
      </c>
      <c r="AU1292" s="24" t="s">
        <v>82</v>
      </c>
      <c r="AY1292" s="24" t="s">
        <v>185</v>
      </c>
      <c r="BE1292" s="186">
        <f t="shared" ref="BE1292:BE1302" si="84">IF(N1292="základní",J1292,0)</f>
        <v>0</v>
      </c>
      <c r="BF1292" s="186">
        <f t="shared" ref="BF1292:BF1302" si="85">IF(N1292="snížená",J1292,0)</f>
        <v>0</v>
      </c>
      <c r="BG1292" s="186">
        <f t="shared" ref="BG1292:BG1302" si="86">IF(N1292="zákl. přenesená",J1292,0)</f>
        <v>0</v>
      </c>
      <c r="BH1292" s="186">
        <f t="shared" ref="BH1292:BH1302" si="87">IF(N1292="sníž. přenesená",J1292,0)</f>
        <v>0</v>
      </c>
      <c r="BI1292" s="186">
        <f t="shared" ref="BI1292:BI1302" si="88">IF(N1292="nulová",J1292,0)</f>
        <v>0</v>
      </c>
      <c r="BJ1292" s="24" t="s">
        <v>80</v>
      </c>
      <c r="BK1292" s="186">
        <f t="shared" ref="BK1292:BK1302" si="89">ROUND(I1292*H1292,2)</f>
        <v>0</v>
      </c>
      <c r="BL1292" s="24" t="s">
        <v>373</v>
      </c>
      <c r="BM1292" s="24" t="s">
        <v>2029</v>
      </c>
    </row>
    <row r="1293" spans="2:65" s="1" customFormat="1" ht="31.5" customHeight="1">
      <c r="B1293" s="174"/>
      <c r="C1293" s="221" t="s">
        <v>2030</v>
      </c>
      <c r="D1293" s="221" t="s">
        <v>258</v>
      </c>
      <c r="E1293" s="222" t="s">
        <v>2031</v>
      </c>
      <c r="F1293" s="223" t="s">
        <v>2032</v>
      </c>
      <c r="G1293" s="224" t="s">
        <v>1046</v>
      </c>
      <c r="H1293" s="225">
        <v>1</v>
      </c>
      <c r="I1293" s="226"/>
      <c r="J1293" s="227">
        <f t="shared" si="80"/>
        <v>0</v>
      </c>
      <c r="K1293" s="223" t="s">
        <v>5</v>
      </c>
      <c r="L1293" s="228"/>
      <c r="M1293" s="229" t="s">
        <v>5</v>
      </c>
      <c r="N1293" s="230" t="s">
        <v>43</v>
      </c>
      <c r="O1293" s="42"/>
      <c r="P1293" s="184">
        <f t="shared" si="81"/>
        <v>0</v>
      </c>
      <c r="Q1293" s="184">
        <v>0</v>
      </c>
      <c r="R1293" s="184">
        <f t="shared" si="82"/>
        <v>0</v>
      </c>
      <c r="S1293" s="184">
        <v>0</v>
      </c>
      <c r="T1293" s="185">
        <f t="shared" si="83"/>
        <v>0</v>
      </c>
      <c r="AR1293" s="24" t="s">
        <v>932</v>
      </c>
      <c r="AT1293" s="24" t="s">
        <v>258</v>
      </c>
      <c r="AU1293" s="24" t="s">
        <v>82</v>
      </c>
      <c r="AY1293" s="24" t="s">
        <v>185</v>
      </c>
      <c r="BE1293" s="186">
        <f t="shared" si="84"/>
        <v>0</v>
      </c>
      <c r="BF1293" s="186">
        <f t="shared" si="85"/>
        <v>0</v>
      </c>
      <c r="BG1293" s="186">
        <f t="shared" si="86"/>
        <v>0</v>
      </c>
      <c r="BH1293" s="186">
        <f t="shared" si="87"/>
        <v>0</v>
      </c>
      <c r="BI1293" s="186">
        <f t="shared" si="88"/>
        <v>0</v>
      </c>
      <c r="BJ1293" s="24" t="s">
        <v>80</v>
      </c>
      <c r="BK1293" s="186">
        <f t="shared" si="89"/>
        <v>0</v>
      </c>
      <c r="BL1293" s="24" t="s">
        <v>373</v>
      </c>
      <c r="BM1293" s="24" t="s">
        <v>2033</v>
      </c>
    </row>
    <row r="1294" spans="2:65" s="1" customFormat="1" ht="31.5" customHeight="1">
      <c r="B1294" s="174"/>
      <c r="C1294" s="221" t="s">
        <v>2034</v>
      </c>
      <c r="D1294" s="221" t="s">
        <v>258</v>
      </c>
      <c r="E1294" s="222" t="s">
        <v>2035</v>
      </c>
      <c r="F1294" s="223" t="s">
        <v>2036</v>
      </c>
      <c r="G1294" s="224" t="s">
        <v>1046</v>
      </c>
      <c r="H1294" s="225">
        <v>1</v>
      </c>
      <c r="I1294" s="226"/>
      <c r="J1294" s="227">
        <f t="shared" si="80"/>
        <v>0</v>
      </c>
      <c r="K1294" s="223" t="s">
        <v>5</v>
      </c>
      <c r="L1294" s="228"/>
      <c r="M1294" s="229" t="s">
        <v>5</v>
      </c>
      <c r="N1294" s="230" t="s">
        <v>43</v>
      </c>
      <c r="O1294" s="42"/>
      <c r="P1294" s="184">
        <f t="shared" si="81"/>
        <v>0</v>
      </c>
      <c r="Q1294" s="184">
        <v>0</v>
      </c>
      <c r="R1294" s="184">
        <f t="shared" si="82"/>
        <v>0</v>
      </c>
      <c r="S1294" s="184">
        <v>0</v>
      </c>
      <c r="T1294" s="185">
        <f t="shared" si="83"/>
        <v>0</v>
      </c>
      <c r="AR1294" s="24" t="s">
        <v>932</v>
      </c>
      <c r="AT1294" s="24" t="s">
        <v>258</v>
      </c>
      <c r="AU1294" s="24" t="s">
        <v>82</v>
      </c>
      <c r="AY1294" s="24" t="s">
        <v>185</v>
      </c>
      <c r="BE1294" s="186">
        <f t="shared" si="84"/>
        <v>0</v>
      </c>
      <c r="BF1294" s="186">
        <f t="shared" si="85"/>
        <v>0</v>
      </c>
      <c r="BG1294" s="186">
        <f t="shared" si="86"/>
        <v>0</v>
      </c>
      <c r="BH1294" s="186">
        <f t="shared" si="87"/>
        <v>0</v>
      </c>
      <c r="BI1294" s="186">
        <f t="shared" si="88"/>
        <v>0</v>
      </c>
      <c r="BJ1294" s="24" t="s">
        <v>80</v>
      </c>
      <c r="BK1294" s="186">
        <f t="shared" si="89"/>
        <v>0</v>
      </c>
      <c r="BL1294" s="24" t="s">
        <v>373</v>
      </c>
      <c r="BM1294" s="24" t="s">
        <v>2037</v>
      </c>
    </row>
    <row r="1295" spans="2:65" s="1" customFormat="1" ht="31.5" customHeight="1">
      <c r="B1295" s="174"/>
      <c r="C1295" s="221" t="s">
        <v>2038</v>
      </c>
      <c r="D1295" s="221" t="s">
        <v>258</v>
      </c>
      <c r="E1295" s="222" t="s">
        <v>2039</v>
      </c>
      <c r="F1295" s="223" t="s">
        <v>2040</v>
      </c>
      <c r="G1295" s="224" t="s">
        <v>1046</v>
      </c>
      <c r="H1295" s="225">
        <v>1</v>
      </c>
      <c r="I1295" s="226"/>
      <c r="J1295" s="227">
        <f t="shared" si="80"/>
        <v>0</v>
      </c>
      <c r="K1295" s="223" t="s">
        <v>5</v>
      </c>
      <c r="L1295" s="228"/>
      <c r="M1295" s="229" t="s">
        <v>5</v>
      </c>
      <c r="N1295" s="230" t="s">
        <v>43</v>
      </c>
      <c r="O1295" s="42"/>
      <c r="P1295" s="184">
        <f t="shared" si="81"/>
        <v>0</v>
      </c>
      <c r="Q1295" s="184">
        <v>0</v>
      </c>
      <c r="R1295" s="184">
        <f t="shared" si="82"/>
        <v>0</v>
      </c>
      <c r="S1295" s="184">
        <v>0</v>
      </c>
      <c r="T1295" s="185">
        <f t="shared" si="83"/>
        <v>0</v>
      </c>
      <c r="AR1295" s="24" t="s">
        <v>932</v>
      </c>
      <c r="AT1295" s="24" t="s">
        <v>258</v>
      </c>
      <c r="AU1295" s="24" t="s">
        <v>82</v>
      </c>
      <c r="AY1295" s="24" t="s">
        <v>185</v>
      </c>
      <c r="BE1295" s="186">
        <f t="shared" si="84"/>
        <v>0</v>
      </c>
      <c r="BF1295" s="186">
        <f t="shared" si="85"/>
        <v>0</v>
      </c>
      <c r="BG1295" s="186">
        <f t="shared" si="86"/>
        <v>0</v>
      </c>
      <c r="BH1295" s="186">
        <f t="shared" si="87"/>
        <v>0</v>
      </c>
      <c r="BI1295" s="186">
        <f t="shared" si="88"/>
        <v>0</v>
      </c>
      <c r="BJ1295" s="24" t="s">
        <v>80</v>
      </c>
      <c r="BK1295" s="186">
        <f t="shared" si="89"/>
        <v>0</v>
      </c>
      <c r="BL1295" s="24" t="s">
        <v>373</v>
      </c>
      <c r="BM1295" s="24" t="s">
        <v>2041</v>
      </c>
    </row>
    <row r="1296" spans="2:65" s="1" customFormat="1" ht="31.5" customHeight="1">
      <c r="B1296" s="174"/>
      <c r="C1296" s="221" t="s">
        <v>2042</v>
      </c>
      <c r="D1296" s="221" t="s">
        <v>258</v>
      </c>
      <c r="E1296" s="222" t="s">
        <v>2043</v>
      </c>
      <c r="F1296" s="223" t="s">
        <v>2044</v>
      </c>
      <c r="G1296" s="224" t="s">
        <v>1046</v>
      </c>
      <c r="H1296" s="225">
        <v>1</v>
      </c>
      <c r="I1296" s="226"/>
      <c r="J1296" s="227">
        <f t="shared" si="80"/>
        <v>0</v>
      </c>
      <c r="K1296" s="223" t="s">
        <v>5</v>
      </c>
      <c r="L1296" s="228"/>
      <c r="M1296" s="229" t="s">
        <v>5</v>
      </c>
      <c r="N1296" s="230" t="s">
        <v>43</v>
      </c>
      <c r="O1296" s="42"/>
      <c r="P1296" s="184">
        <f t="shared" si="81"/>
        <v>0</v>
      </c>
      <c r="Q1296" s="184">
        <v>0</v>
      </c>
      <c r="R1296" s="184">
        <f t="shared" si="82"/>
        <v>0</v>
      </c>
      <c r="S1296" s="184">
        <v>0</v>
      </c>
      <c r="T1296" s="185">
        <f t="shared" si="83"/>
        <v>0</v>
      </c>
      <c r="AR1296" s="24" t="s">
        <v>932</v>
      </c>
      <c r="AT1296" s="24" t="s">
        <v>258</v>
      </c>
      <c r="AU1296" s="24" t="s">
        <v>82</v>
      </c>
      <c r="AY1296" s="24" t="s">
        <v>185</v>
      </c>
      <c r="BE1296" s="186">
        <f t="shared" si="84"/>
        <v>0</v>
      </c>
      <c r="BF1296" s="186">
        <f t="shared" si="85"/>
        <v>0</v>
      </c>
      <c r="BG1296" s="186">
        <f t="shared" si="86"/>
        <v>0</v>
      </c>
      <c r="BH1296" s="186">
        <f t="shared" si="87"/>
        <v>0</v>
      </c>
      <c r="BI1296" s="186">
        <f t="shared" si="88"/>
        <v>0</v>
      </c>
      <c r="BJ1296" s="24" t="s">
        <v>80</v>
      </c>
      <c r="BK1296" s="186">
        <f t="shared" si="89"/>
        <v>0</v>
      </c>
      <c r="BL1296" s="24" t="s">
        <v>373</v>
      </c>
      <c r="BM1296" s="24" t="s">
        <v>2045</v>
      </c>
    </row>
    <row r="1297" spans="2:65" s="1" customFormat="1" ht="31.5" customHeight="1">
      <c r="B1297" s="174"/>
      <c r="C1297" s="221" t="s">
        <v>2046</v>
      </c>
      <c r="D1297" s="221" t="s">
        <v>258</v>
      </c>
      <c r="E1297" s="222" t="s">
        <v>2047</v>
      </c>
      <c r="F1297" s="223" t="s">
        <v>2048</v>
      </c>
      <c r="G1297" s="224" t="s">
        <v>1046</v>
      </c>
      <c r="H1297" s="225">
        <v>4</v>
      </c>
      <c r="I1297" s="226"/>
      <c r="J1297" s="227">
        <f t="shared" si="80"/>
        <v>0</v>
      </c>
      <c r="K1297" s="223" t="s">
        <v>5</v>
      </c>
      <c r="L1297" s="228"/>
      <c r="M1297" s="229" t="s">
        <v>5</v>
      </c>
      <c r="N1297" s="230" t="s">
        <v>43</v>
      </c>
      <c r="O1297" s="42"/>
      <c r="P1297" s="184">
        <f t="shared" si="81"/>
        <v>0</v>
      </c>
      <c r="Q1297" s="184">
        <v>0</v>
      </c>
      <c r="R1297" s="184">
        <f t="shared" si="82"/>
        <v>0</v>
      </c>
      <c r="S1297" s="184">
        <v>0</v>
      </c>
      <c r="T1297" s="185">
        <f t="shared" si="83"/>
        <v>0</v>
      </c>
      <c r="AR1297" s="24" t="s">
        <v>932</v>
      </c>
      <c r="AT1297" s="24" t="s">
        <v>258</v>
      </c>
      <c r="AU1297" s="24" t="s">
        <v>82</v>
      </c>
      <c r="AY1297" s="24" t="s">
        <v>185</v>
      </c>
      <c r="BE1297" s="186">
        <f t="shared" si="84"/>
        <v>0</v>
      </c>
      <c r="BF1297" s="186">
        <f t="shared" si="85"/>
        <v>0</v>
      </c>
      <c r="BG1297" s="186">
        <f t="shared" si="86"/>
        <v>0</v>
      </c>
      <c r="BH1297" s="186">
        <f t="shared" si="87"/>
        <v>0</v>
      </c>
      <c r="BI1297" s="186">
        <f t="shared" si="88"/>
        <v>0</v>
      </c>
      <c r="BJ1297" s="24" t="s">
        <v>80</v>
      </c>
      <c r="BK1297" s="186">
        <f t="shared" si="89"/>
        <v>0</v>
      </c>
      <c r="BL1297" s="24" t="s">
        <v>373</v>
      </c>
      <c r="BM1297" s="24" t="s">
        <v>2049</v>
      </c>
    </row>
    <row r="1298" spans="2:65" s="1" customFormat="1" ht="31.5" customHeight="1">
      <c r="B1298" s="174"/>
      <c r="C1298" s="221" t="s">
        <v>2050</v>
      </c>
      <c r="D1298" s="221" t="s">
        <v>258</v>
      </c>
      <c r="E1298" s="222" t="s">
        <v>2051</v>
      </c>
      <c r="F1298" s="223" t="s">
        <v>2052</v>
      </c>
      <c r="G1298" s="224" t="s">
        <v>1046</v>
      </c>
      <c r="H1298" s="225">
        <v>4</v>
      </c>
      <c r="I1298" s="226"/>
      <c r="J1298" s="227">
        <f t="shared" si="80"/>
        <v>0</v>
      </c>
      <c r="K1298" s="223" t="s">
        <v>5</v>
      </c>
      <c r="L1298" s="228"/>
      <c r="M1298" s="229" t="s">
        <v>5</v>
      </c>
      <c r="N1298" s="230" t="s">
        <v>43</v>
      </c>
      <c r="O1298" s="42"/>
      <c r="P1298" s="184">
        <f t="shared" si="81"/>
        <v>0</v>
      </c>
      <c r="Q1298" s="184">
        <v>0</v>
      </c>
      <c r="R1298" s="184">
        <f t="shared" si="82"/>
        <v>0</v>
      </c>
      <c r="S1298" s="184">
        <v>0</v>
      </c>
      <c r="T1298" s="185">
        <f t="shared" si="83"/>
        <v>0</v>
      </c>
      <c r="AR1298" s="24" t="s">
        <v>932</v>
      </c>
      <c r="AT1298" s="24" t="s">
        <v>258</v>
      </c>
      <c r="AU1298" s="24" t="s">
        <v>82</v>
      </c>
      <c r="AY1298" s="24" t="s">
        <v>185</v>
      </c>
      <c r="BE1298" s="186">
        <f t="shared" si="84"/>
        <v>0</v>
      </c>
      <c r="BF1298" s="186">
        <f t="shared" si="85"/>
        <v>0</v>
      </c>
      <c r="BG1298" s="186">
        <f t="shared" si="86"/>
        <v>0</v>
      </c>
      <c r="BH1298" s="186">
        <f t="shared" si="87"/>
        <v>0</v>
      </c>
      <c r="BI1298" s="186">
        <f t="shared" si="88"/>
        <v>0</v>
      </c>
      <c r="BJ1298" s="24" t="s">
        <v>80</v>
      </c>
      <c r="BK1298" s="186">
        <f t="shared" si="89"/>
        <v>0</v>
      </c>
      <c r="BL1298" s="24" t="s">
        <v>373</v>
      </c>
      <c r="BM1298" s="24" t="s">
        <v>2053</v>
      </c>
    </row>
    <row r="1299" spans="2:65" s="1" customFormat="1" ht="31.5" customHeight="1">
      <c r="B1299" s="174"/>
      <c r="C1299" s="221" t="s">
        <v>2054</v>
      </c>
      <c r="D1299" s="221" t="s">
        <v>258</v>
      </c>
      <c r="E1299" s="222" t="s">
        <v>2055</v>
      </c>
      <c r="F1299" s="223" t="s">
        <v>2056</v>
      </c>
      <c r="G1299" s="224" t="s">
        <v>1046</v>
      </c>
      <c r="H1299" s="225">
        <v>1</v>
      </c>
      <c r="I1299" s="226"/>
      <c r="J1299" s="227">
        <f t="shared" si="80"/>
        <v>0</v>
      </c>
      <c r="K1299" s="223" t="s">
        <v>5</v>
      </c>
      <c r="L1299" s="228"/>
      <c r="M1299" s="229" t="s">
        <v>5</v>
      </c>
      <c r="N1299" s="230" t="s">
        <v>43</v>
      </c>
      <c r="O1299" s="42"/>
      <c r="P1299" s="184">
        <f t="shared" si="81"/>
        <v>0</v>
      </c>
      <c r="Q1299" s="184">
        <v>0</v>
      </c>
      <c r="R1299" s="184">
        <f t="shared" si="82"/>
        <v>0</v>
      </c>
      <c r="S1299" s="184">
        <v>0</v>
      </c>
      <c r="T1299" s="185">
        <f t="shared" si="83"/>
        <v>0</v>
      </c>
      <c r="AR1299" s="24" t="s">
        <v>932</v>
      </c>
      <c r="AT1299" s="24" t="s">
        <v>258</v>
      </c>
      <c r="AU1299" s="24" t="s">
        <v>82</v>
      </c>
      <c r="AY1299" s="24" t="s">
        <v>185</v>
      </c>
      <c r="BE1299" s="186">
        <f t="shared" si="84"/>
        <v>0</v>
      </c>
      <c r="BF1299" s="186">
        <f t="shared" si="85"/>
        <v>0</v>
      </c>
      <c r="BG1299" s="186">
        <f t="shared" si="86"/>
        <v>0</v>
      </c>
      <c r="BH1299" s="186">
        <f t="shared" si="87"/>
        <v>0</v>
      </c>
      <c r="BI1299" s="186">
        <f t="shared" si="88"/>
        <v>0</v>
      </c>
      <c r="BJ1299" s="24" t="s">
        <v>80</v>
      </c>
      <c r="BK1299" s="186">
        <f t="shared" si="89"/>
        <v>0</v>
      </c>
      <c r="BL1299" s="24" t="s">
        <v>373</v>
      </c>
      <c r="BM1299" s="24" t="s">
        <v>2057</v>
      </c>
    </row>
    <row r="1300" spans="2:65" s="1" customFormat="1" ht="31.5" customHeight="1">
      <c r="B1300" s="174"/>
      <c r="C1300" s="221" t="s">
        <v>2058</v>
      </c>
      <c r="D1300" s="221" t="s">
        <v>258</v>
      </c>
      <c r="E1300" s="222" t="s">
        <v>2059</v>
      </c>
      <c r="F1300" s="223" t="s">
        <v>2060</v>
      </c>
      <c r="G1300" s="224" t="s">
        <v>1046</v>
      </c>
      <c r="H1300" s="225">
        <v>1</v>
      </c>
      <c r="I1300" s="226"/>
      <c r="J1300" s="227">
        <f t="shared" si="80"/>
        <v>0</v>
      </c>
      <c r="K1300" s="223" t="s">
        <v>5</v>
      </c>
      <c r="L1300" s="228"/>
      <c r="M1300" s="229" t="s">
        <v>5</v>
      </c>
      <c r="N1300" s="230" t="s">
        <v>43</v>
      </c>
      <c r="O1300" s="42"/>
      <c r="P1300" s="184">
        <f t="shared" si="81"/>
        <v>0</v>
      </c>
      <c r="Q1300" s="184">
        <v>0</v>
      </c>
      <c r="R1300" s="184">
        <f t="shared" si="82"/>
        <v>0</v>
      </c>
      <c r="S1300" s="184">
        <v>0</v>
      </c>
      <c r="T1300" s="185">
        <f t="shared" si="83"/>
        <v>0</v>
      </c>
      <c r="AR1300" s="24" t="s">
        <v>932</v>
      </c>
      <c r="AT1300" s="24" t="s">
        <v>258</v>
      </c>
      <c r="AU1300" s="24" t="s">
        <v>82</v>
      </c>
      <c r="AY1300" s="24" t="s">
        <v>185</v>
      </c>
      <c r="BE1300" s="186">
        <f t="shared" si="84"/>
        <v>0</v>
      </c>
      <c r="BF1300" s="186">
        <f t="shared" si="85"/>
        <v>0</v>
      </c>
      <c r="BG1300" s="186">
        <f t="shared" si="86"/>
        <v>0</v>
      </c>
      <c r="BH1300" s="186">
        <f t="shared" si="87"/>
        <v>0</v>
      </c>
      <c r="BI1300" s="186">
        <f t="shared" si="88"/>
        <v>0</v>
      </c>
      <c r="BJ1300" s="24" t="s">
        <v>80</v>
      </c>
      <c r="BK1300" s="186">
        <f t="shared" si="89"/>
        <v>0</v>
      </c>
      <c r="BL1300" s="24" t="s">
        <v>373</v>
      </c>
      <c r="BM1300" s="24" t="s">
        <v>2061</v>
      </c>
    </row>
    <row r="1301" spans="2:65" s="1" customFormat="1" ht="31.5" customHeight="1">
      <c r="B1301" s="174"/>
      <c r="C1301" s="221" t="s">
        <v>2062</v>
      </c>
      <c r="D1301" s="221" t="s">
        <v>258</v>
      </c>
      <c r="E1301" s="222" t="s">
        <v>2063</v>
      </c>
      <c r="F1301" s="223" t="s">
        <v>2064</v>
      </c>
      <c r="G1301" s="224" t="s">
        <v>1046</v>
      </c>
      <c r="H1301" s="225">
        <v>3</v>
      </c>
      <c r="I1301" s="226"/>
      <c r="J1301" s="227">
        <f t="shared" si="80"/>
        <v>0</v>
      </c>
      <c r="K1301" s="223" t="s">
        <v>5</v>
      </c>
      <c r="L1301" s="228"/>
      <c r="M1301" s="229" t="s">
        <v>5</v>
      </c>
      <c r="N1301" s="230" t="s">
        <v>43</v>
      </c>
      <c r="O1301" s="42"/>
      <c r="P1301" s="184">
        <f t="shared" si="81"/>
        <v>0</v>
      </c>
      <c r="Q1301" s="184">
        <v>0</v>
      </c>
      <c r="R1301" s="184">
        <f t="shared" si="82"/>
        <v>0</v>
      </c>
      <c r="S1301" s="184">
        <v>0</v>
      </c>
      <c r="T1301" s="185">
        <f t="shared" si="83"/>
        <v>0</v>
      </c>
      <c r="AR1301" s="24" t="s">
        <v>932</v>
      </c>
      <c r="AT1301" s="24" t="s">
        <v>258</v>
      </c>
      <c r="AU1301" s="24" t="s">
        <v>82</v>
      </c>
      <c r="AY1301" s="24" t="s">
        <v>185</v>
      </c>
      <c r="BE1301" s="186">
        <f t="shared" si="84"/>
        <v>0</v>
      </c>
      <c r="BF1301" s="186">
        <f t="shared" si="85"/>
        <v>0</v>
      </c>
      <c r="BG1301" s="186">
        <f t="shared" si="86"/>
        <v>0</v>
      </c>
      <c r="BH1301" s="186">
        <f t="shared" si="87"/>
        <v>0</v>
      </c>
      <c r="BI1301" s="186">
        <f t="shared" si="88"/>
        <v>0</v>
      </c>
      <c r="BJ1301" s="24" t="s">
        <v>80</v>
      </c>
      <c r="BK1301" s="186">
        <f t="shared" si="89"/>
        <v>0</v>
      </c>
      <c r="BL1301" s="24" t="s">
        <v>373</v>
      </c>
      <c r="BM1301" s="24" t="s">
        <v>2065</v>
      </c>
    </row>
    <row r="1302" spans="2:65" s="1" customFormat="1" ht="31.5" customHeight="1">
      <c r="B1302" s="174"/>
      <c r="C1302" s="175" t="s">
        <v>2066</v>
      </c>
      <c r="D1302" s="175" t="s">
        <v>188</v>
      </c>
      <c r="E1302" s="176" t="s">
        <v>2067</v>
      </c>
      <c r="F1302" s="177" t="s">
        <v>2068</v>
      </c>
      <c r="G1302" s="178" t="s">
        <v>254</v>
      </c>
      <c r="H1302" s="179">
        <v>8</v>
      </c>
      <c r="I1302" s="180"/>
      <c r="J1302" s="181">
        <f t="shared" si="80"/>
        <v>0</v>
      </c>
      <c r="K1302" s="177" t="s">
        <v>192</v>
      </c>
      <c r="L1302" s="41"/>
      <c r="M1302" s="182" t="s">
        <v>5</v>
      </c>
      <c r="N1302" s="183" t="s">
        <v>43</v>
      </c>
      <c r="O1302" s="42"/>
      <c r="P1302" s="184">
        <f t="shared" si="81"/>
        <v>0</v>
      </c>
      <c r="Q1302" s="184">
        <v>0</v>
      </c>
      <c r="R1302" s="184">
        <f t="shared" si="82"/>
        <v>0</v>
      </c>
      <c r="S1302" s="184">
        <v>0</v>
      </c>
      <c r="T1302" s="185">
        <f t="shared" si="83"/>
        <v>0</v>
      </c>
      <c r="AR1302" s="24" t="s">
        <v>373</v>
      </c>
      <c r="AT1302" s="24" t="s">
        <v>188</v>
      </c>
      <c r="AU1302" s="24" t="s">
        <v>82</v>
      </c>
      <c r="AY1302" s="24" t="s">
        <v>185</v>
      </c>
      <c r="BE1302" s="186">
        <f t="shared" si="84"/>
        <v>0</v>
      </c>
      <c r="BF1302" s="186">
        <f t="shared" si="85"/>
        <v>0</v>
      </c>
      <c r="BG1302" s="186">
        <f t="shared" si="86"/>
        <v>0</v>
      </c>
      <c r="BH1302" s="186">
        <f t="shared" si="87"/>
        <v>0</v>
      </c>
      <c r="BI1302" s="186">
        <f t="shared" si="88"/>
        <v>0</v>
      </c>
      <c r="BJ1302" s="24" t="s">
        <v>80</v>
      </c>
      <c r="BK1302" s="186">
        <f t="shared" si="89"/>
        <v>0</v>
      </c>
      <c r="BL1302" s="24" t="s">
        <v>373</v>
      </c>
      <c r="BM1302" s="24" t="s">
        <v>2069</v>
      </c>
    </row>
    <row r="1303" spans="2:65" s="1" customFormat="1" ht="148.5">
      <c r="B1303" s="41"/>
      <c r="D1303" s="187" t="s">
        <v>195</v>
      </c>
      <c r="F1303" s="188" t="s">
        <v>1937</v>
      </c>
      <c r="I1303" s="189"/>
      <c r="L1303" s="41"/>
      <c r="M1303" s="190"/>
      <c r="N1303" s="42"/>
      <c r="O1303" s="42"/>
      <c r="P1303" s="42"/>
      <c r="Q1303" s="42"/>
      <c r="R1303" s="42"/>
      <c r="S1303" s="42"/>
      <c r="T1303" s="70"/>
      <c r="AT1303" s="24" t="s">
        <v>195</v>
      </c>
      <c r="AU1303" s="24" t="s">
        <v>82</v>
      </c>
    </row>
    <row r="1304" spans="2:65" s="11" customFormat="1">
      <c r="B1304" s="191"/>
      <c r="D1304" s="187" t="s">
        <v>197</v>
      </c>
      <c r="E1304" s="192" t="s">
        <v>5</v>
      </c>
      <c r="F1304" s="193" t="s">
        <v>2070</v>
      </c>
      <c r="H1304" s="194">
        <v>2</v>
      </c>
      <c r="I1304" s="195"/>
      <c r="L1304" s="191"/>
      <c r="M1304" s="196"/>
      <c r="N1304" s="197"/>
      <c r="O1304" s="197"/>
      <c r="P1304" s="197"/>
      <c r="Q1304" s="197"/>
      <c r="R1304" s="197"/>
      <c r="S1304" s="197"/>
      <c r="T1304" s="198"/>
      <c r="AT1304" s="192" t="s">
        <v>197</v>
      </c>
      <c r="AU1304" s="192" t="s">
        <v>82</v>
      </c>
      <c r="AV1304" s="11" t="s">
        <v>82</v>
      </c>
      <c r="AW1304" s="11" t="s">
        <v>35</v>
      </c>
      <c r="AX1304" s="11" t="s">
        <v>72</v>
      </c>
      <c r="AY1304" s="192" t="s">
        <v>185</v>
      </c>
    </row>
    <row r="1305" spans="2:65" s="11" customFormat="1">
      <c r="B1305" s="191"/>
      <c r="D1305" s="187" t="s">
        <v>197</v>
      </c>
      <c r="E1305" s="192" t="s">
        <v>5</v>
      </c>
      <c r="F1305" s="193" t="s">
        <v>2071</v>
      </c>
      <c r="H1305" s="194">
        <v>1</v>
      </c>
      <c r="I1305" s="195"/>
      <c r="L1305" s="191"/>
      <c r="M1305" s="196"/>
      <c r="N1305" s="197"/>
      <c r="O1305" s="197"/>
      <c r="P1305" s="197"/>
      <c r="Q1305" s="197"/>
      <c r="R1305" s="197"/>
      <c r="S1305" s="197"/>
      <c r="T1305" s="198"/>
      <c r="AT1305" s="192" t="s">
        <v>197</v>
      </c>
      <c r="AU1305" s="192" t="s">
        <v>82</v>
      </c>
      <c r="AV1305" s="11" t="s">
        <v>82</v>
      </c>
      <c r="AW1305" s="11" t="s">
        <v>35</v>
      </c>
      <c r="AX1305" s="11" t="s">
        <v>72</v>
      </c>
      <c r="AY1305" s="192" t="s">
        <v>185</v>
      </c>
    </row>
    <row r="1306" spans="2:65" s="11" customFormat="1">
      <c r="B1306" s="191"/>
      <c r="D1306" s="187" t="s">
        <v>197</v>
      </c>
      <c r="E1306" s="192" t="s">
        <v>5</v>
      </c>
      <c r="F1306" s="193" t="s">
        <v>2072</v>
      </c>
      <c r="H1306" s="194">
        <v>1</v>
      </c>
      <c r="I1306" s="195"/>
      <c r="L1306" s="191"/>
      <c r="M1306" s="196"/>
      <c r="N1306" s="197"/>
      <c r="O1306" s="197"/>
      <c r="P1306" s="197"/>
      <c r="Q1306" s="197"/>
      <c r="R1306" s="197"/>
      <c r="S1306" s="197"/>
      <c r="T1306" s="198"/>
      <c r="AT1306" s="192" t="s">
        <v>197</v>
      </c>
      <c r="AU1306" s="192" t="s">
        <v>82</v>
      </c>
      <c r="AV1306" s="11" t="s">
        <v>82</v>
      </c>
      <c r="AW1306" s="11" t="s">
        <v>35</v>
      </c>
      <c r="AX1306" s="11" t="s">
        <v>72</v>
      </c>
      <c r="AY1306" s="192" t="s">
        <v>185</v>
      </c>
    </row>
    <row r="1307" spans="2:65" s="11" customFormat="1">
      <c r="B1307" s="191"/>
      <c r="D1307" s="187" t="s">
        <v>197</v>
      </c>
      <c r="E1307" s="192" t="s">
        <v>5</v>
      </c>
      <c r="F1307" s="193" t="s">
        <v>2073</v>
      </c>
      <c r="H1307" s="194">
        <v>2</v>
      </c>
      <c r="I1307" s="195"/>
      <c r="L1307" s="191"/>
      <c r="M1307" s="196"/>
      <c r="N1307" s="197"/>
      <c r="O1307" s="197"/>
      <c r="P1307" s="197"/>
      <c r="Q1307" s="197"/>
      <c r="R1307" s="197"/>
      <c r="S1307" s="197"/>
      <c r="T1307" s="198"/>
      <c r="AT1307" s="192" t="s">
        <v>197</v>
      </c>
      <c r="AU1307" s="192" t="s">
        <v>82</v>
      </c>
      <c r="AV1307" s="11" t="s">
        <v>82</v>
      </c>
      <c r="AW1307" s="11" t="s">
        <v>35</v>
      </c>
      <c r="AX1307" s="11" t="s">
        <v>72</v>
      </c>
      <c r="AY1307" s="192" t="s">
        <v>185</v>
      </c>
    </row>
    <row r="1308" spans="2:65" s="11" customFormat="1">
      <c r="B1308" s="191"/>
      <c r="D1308" s="187" t="s">
        <v>197</v>
      </c>
      <c r="E1308" s="192" t="s">
        <v>5</v>
      </c>
      <c r="F1308" s="193" t="s">
        <v>2074</v>
      </c>
      <c r="H1308" s="194">
        <v>1</v>
      </c>
      <c r="I1308" s="195"/>
      <c r="L1308" s="191"/>
      <c r="M1308" s="196"/>
      <c r="N1308" s="197"/>
      <c r="O1308" s="197"/>
      <c r="P1308" s="197"/>
      <c r="Q1308" s="197"/>
      <c r="R1308" s="197"/>
      <c r="S1308" s="197"/>
      <c r="T1308" s="198"/>
      <c r="AT1308" s="192" t="s">
        <v>197</v>
      </c>
      <c r="AU1308" s="192" t="s">
        <v>82</v>
      </c>
      <c r="AV1308" s="11" t="s">
        <v>82</v>
      </c>
      <c r="AW1308" s="11" t="s">
        <v>35</v>
      </c>
      <c r="AX1308" s="11" t="s">
        <v>72</v>
      </c>
      <c r="AY1308" s="192" t="s">
        <v>185</v>
      </c>
    </row>
    <row r="1309" spans="2:65" s="11" customFormat="1">
      <c r="B1309" s="191"/>
      <c r="D1309" s="187" t="s">
        <v>197</v>
      </c>
      <c r="E1309" s="192" t="s">
        <v>5</v>
      </c>
      <c r="F1309" s="193" t="s">
        <v>2075</v>
      </c>
      <c r="H1309" s="194">
        <v>1</v>
      </c>
      <c r="I1309" s="195"/>
      <c r="L1309" s="191"/>
      <c r="M1309" s="196"/>
      <c r="N1309" s="197"/>
      <c r="O1309" s="197"/>
      <c r="P1309" s="197"/>
      <c r="Q1309" s="197"/>
      <c r="R1309" s="197"/>
      <c r="S1309" s="197"/>
      <c r="T1309" s="198"/>
      <c r="AT1309" s="192" t="s">
        <v>197</v>
      </c>
      <c r="AU1309" s="192" t="s">
        <v>82</v>
      </c>
      <c r="AV1309" s="11" t="s">
        <v>82</v>
      </c>
      <c r="AW1309" s="11" t="s">
        <v>35</v>
      </c>
      <c r="AX1309" s="11" t="s">
        <v>72</v>
      </c>
      <c r="AY1309" s="192" t="s">
        <v>185</v>
      </c>
    </row>
    <row r="1310" spans="2:65" s="13" customFormat="1">
      <c r="B1310" s="207"/>
      <c r="D1310" s="208" t="s">
        <v>197</v>
      </c>
      <c r="E1310" s="209" t="s">
        <v>5</v>
      </c>
      <c r="F1310" s="210" t="s">
        <v>222</v>
      </c>
      <c r="H1310" s="211">
        <v>8</v>
      </c>
      <c r="I1310" s="212"/>
      <c r="L1310" s="207"/>
      <c r="M1310" s="213"/>
      <c r="N1310" s="214"/>
      <c r="O1310" s="214"/>
      <c r="P1310" s="214"/>
      <c r="Q1310" s="214"/>
      <c r="R1310" s="214"/>
      <c r="S1310" s="214"/>
      <c r="T1310" s="215"/>
      <c r="AT1310" s="216" t="s">
        <v>197</v>
      </c>
      <c r="AU1310" s="216" t="s">
        <v>82</v>
      </c>
      <c r="AV1310" s="13" t="s">
        <v>193</v>
      </c>
      <c r="AW1310" s="13" t="s">
        <v>35</v>
      </c>
      <c r="AX1310" s="13" t="s">
        <v>80</v>
      </c>
      <c r="AY1310" s="216" t="s">
        <v>185</v>
      </c>
    </row>
    <row r="1311" spans="2:65" s="1" customFormat="1" ht="44.25" customHeight="1">
      <c r="B1311" s="174"/>
      <c r="C1311" s="221" t="s">
        <v>2076</v>
      </c>
      <c r="D1311" s="221" t="s">
        <v>258</v>
      </c>
      <c r="E1311" s="222" t="s">
        <v>2077</v>
      </c>
      <c r="F1311" s="223" t="s">
        <v>2078</v>
      </c>
      <c r="G1311" s="224" t="s">
        <v>1046</v>
      </c>
      <c r="H1311" s="225">
        <v>2</v>
      </c>
      <c r="I1311" s="226"/>
      <c r="J1311" s="227">
        <f t="shared" ref="J1311:J1317" si="90">ROUND(I1311*H1311,2)</f>
        <v>0</v>
      </c>
      <c r="K1311" s="223" t="s">
        <v>5</v>
      </c>
      <c r="L1311" s="228"/>
      <c r="M1311" s="229" t="s">
        <v>5</v>
      </c>
      <c r="N1311" s="230" t="s">
        <v>43</v>
      </c>
      <c r="O1311" s="42"/>
      <c r="P1311" s="184">
        <f t="shared" ref="P1311:P1317" si="91">O1311*H1311</f>
        <v>0</v>
      </c>
      <c r="Q1311" s="184">
        <v>0</v>
      </c>
      <c r="R1311" s="184">
        <f t="shared" ref="R1311:R1317" si="92">Q1311*H1311</f>
        <v>0</v>
      </c>
      <c r="S1311" s="184">
        <v>0</v>
      </c>
      <c r="T1311" s="185">
        <f t="shared" ref="T1311:T1317" si="93">S1311*H1311</f>
        <v>0</v>
      </c>
      <c r="AR1311" s="24" t="s">
        <v>932</v>
      </c>
      <c r="AT1311" s="24" t="s">
        <v>258</v>
      </c>
      <c r="AU1311" s="24" t="s">
        <v>82</v>
      </c>
      <c r="AY1311" s="24" t="s">
        <v>185</v>
      </c>
      <c r="BE1311" s="186">
        <f t="shared" ref="BE1311:BE1317" si="94">IF(N1311="základní",J1311,0)</f>
        <v>0</v>
      </c>
      <c r="BF1311" s="186">
        <f t="shared" ref="BF1311:BF1317" si="95">IF(N1311="snížená",J1311,0)</f>
        <v>0</v>
      </c>
      <c r="BG1311" s="186">
        <f t="shared" ref="BG1311:BG1317" si="96">IF(N1311="zákl. přenesená",J1311,0)</f>
        <v>0</v>
      </c>
      <c r="BH1311" s="186">
        <f t="shared" ref="BH1311:BH1317" si="97">IF(N1311="sníž. přenesená",J1311,0)</f>
        <v>0</v>
      </c>
      <c r="BI1311" s="186">
        <f t="shared" ref="BI1311:BI1317" si="98">IF(N1311="nulová",J1311,0)</f>
        <v>0</v>
      </c>
      <c r="BJ1311" s="24" t="s">
        <v>80</v>
      </c>
      <c r="BK1311" s="186">
        <f t="shared" ref="BK1311:BK1317" si="99">ROUND(I1311*H1311,2)</f>
        <v>0</v>
      </c>
      <c r="BL1311" s="24" t="s">
        <v>373</v>
      </c>
      <c r="BM1311" s="24" t="s">
        <v>2079</v>
      </c>
    </row>
    <row r="1312" spans="2:65" s="1" customFormat="1" ht="31.5" customHeight="1">
      <c r="B1312" s="174"/>
      <c r="C1312" s="221" t="s">
        <v>2080</v>
      </c>
      <c r="D1312" s="221" t="s">
        <v>258</v>
      </c>
      <c r="E1312" s="222" t="s">
        <v>2081</v>
      </c>
      <c r="F1312" s="223" t="s">
        <v>2082</v>
      </c>
      <c r="G1312" s="224" t="s">
        <v>1046</v>
      </c>
      <c r="H1312" s="225">
        <v>1</v>
      </c>
      <c r="I1312" s="226"/>
      <c r="J1312" s="227">
        <f t="shared" si="90"/>
        <v>0</v>
      </c>
      <c r="K1312" s="223" t="s">
        <v>5</v>
      </c>
      <c r="L1312" s="228"/>
      <c r="M1312" s="229" t="s">
        <v>5</v>
      </c>
      <c r="N1312" s="230" t="s">
        <v>43</v>
      </c>
      <c r="O1312" s="42"/>
      <c r="P1312" s="184">
        <f t="shared" si="91"/>
        <v>0</v>
      </c>
      <c r="Q1312" s="184">
        <v>0</v>
      </c>
      <c r="R1312" s="184">
        <f t="shared" si="92"/>
        <v>0</v>
      </c>
      <c r="S1312" s="184">
        <v>0</v>
      </c>
      <c r="T1312" s="185">
        <f t="shared" si="93"/>
        <v>0</v>
      </c>
      <c r="AR1312" s="24" t="s">
        <v>932</v>
      </c>
      <c r="AT1312" s="24" t="s">
        <v>258</v>
      </c>
      <c r="AU1312" s="24" t="s">
        <v>82</v>
      </c>
      <c r="AY1312" s="24" t="s">
        <v>185</v>
      </c>
      <c r="BE1312" s="186">
        <f t="shared" si="94"/>
        <v>0</v>
      </c>
      <c r="BF1312" s="186">
        <f t="shared" si="95"/>
        <v>0</v>
      </c>
      <c r="BG1312" s="186">
        <f t="shared" si="96"/>
        <v>0</v>
      </c>
      <c r="BH1312" s="186">
        <f t="shared" si="97"/>
        <v>0</v>
      </c>
      <c r="BI1312" s="186">
        <f t="shared" si="98"/>
        <v>0</v>
      </c>
      <c r="BJ1312" s="24" t="s">
        <v>80</v>
      </c>
      <c r="BK1312" s="186">
        <f t="shared" si="99"/>
        <v>0</v>
      </c>
      <c r="BL1312" s="24" t="s">
        <v>373</v>
      </c>
      <c r="BM1312" s="24" t="s">
        <v>2083</v>
      </c>
    </row>
    <row r="1313" spans="2:65" s="1" customFormat="1" ht="44.25" customHeight="1">
      <c r="B1313" s="174"/>
      <c r="C1313" s="221" t="s">
        <v>2084</v>
      </c>
      <c r="D1313" s="221" t="s">
        <v>258</v>
      </c>
      <c r="E1313" s="222" t="s">
        <v>2085</v>
      </c>
      <c r="F1313" s="223" t="s">
        <v>2086</v>
      </c>
      <c r="G1313" s="224" t="s">
        <v>1046</v>
      </c>
      <c r="H1313" s="225">
        <v>1</v>
      </c>
      <c r="I1313" s="226"/>
      <c r="J1313" s="227">
        <f t="shared" si="90"/>
        <v>0</v>
      </c>
      <c r="K1313" s="223" t="s">
        <v>5</v>
      </c>
      <c r="L1313" s="228"/>
      <c r="M1313" s="229" t="s">
        <v>5</v>
      </c>
      <c r="N1313" s="230" t="s">
        <v>43</v>
      </c>
      <c r="O1313" s="42"/>
      <c r="P1313" s="184">
        <f t="shared" si="91"/>
        <v>0</v>
      </c>
      <c r="Q1313" s="184">
        <v>0</v>
      </c>
      <c r="R1313" s="184">
        <f t="shared" si="92"/>
        <v>0</v>
      </c>
      <c r="S1313" s="184">
        <v>0</v>
      </c>
      <c r="T1313" s="185">
        <f t="shared" si="93"/>
        <v>0</v>
      </c>
      <c r="AR1313" s="24" t="s">
        <v>932</v>
      </c>
      <c r="AT1313" s="24" t="s">
        <v>258</v>
      </c>
      <c r="AU1313" s="24" t="s">
        <v>82</v>
      </c>
      <c r="AY1313" s="24" t="s">
        <v>185</v>
      </c>
      <c r="BE1313" s="186">
        <f t="shared" si="94"/>
        <v>0</v>
      </c>
      <c r="BF1313" s="186">
        <f t="shared" si="95"/>
        <v>0</v>
      </c>
      <c r="BG1313" s="186">
        <f t="shared" si="96"/>
        <v>0</v>
      </c>
      <c r="BH1313" s="186">
        <f t="shared" si="97"/>
        <v>0</v>
      </c>
      <c r="BI1313" s="186">
        <f t="shared" si="98"/>
        <v>0</v>
      </c>
      <c r="BJ1313" s="24" t="s">
        <v>80</v>
      </c>
      <c r="BK1313" s="186">
        <f t="shared" si="99"/>
        <v>0</v>
      </c>
      <c r="BL1313" s="24" t="s">
        <v>373</v>
      </c>
      <c r="BM1313" s="24" t="s">
        <v>2087</v>
      </c>
    </row>
    <row r="1314" spans="2:65" s="1" customFormat="1" ht="44.25" customHeight="1">
      <c r="B1314" s="174"/>
      <c r="C1314" s="221" t="s">
        <v>2088</v>
      </c>
      <c r="D1314" s="221" t="s">
        <v>258</v>
      </c>
      <c r="E1314" s="222" t="s">
        <v>2089</v>
      </c>
      <c r="F1314" s="223" t="s">
        <v>2090</v>
      </c>
      <c r="G1314" s="224" t="s">
        <v>1046</v>
      </c>
      <c r="H1314" s="225">
        <v>1</v>
      </c>
      <c r="I1314" s="226"/>
      <c r="J1314" s="227">
        <f t="shared" si="90"/>
        <v>0</v>
      </c>
      <c r="K1314" s="223" t="s">
        <v>5</v>
      </c>
      <c r="L1314" s="228"/>
      <c r="M1314" s="229" t="s">
        <v>5</v>
      </c>
      <c r="N1314" s="230" t="s">
        <v>43</v>
      </c>
      <c r="O1314" s="42"/>
      <c r="P1314" s="184">
        <f t="shared" si="91"/>
        <v>0</v>
      </c>
      <c r="Q1314" s="184">
        <v>0</v>
      </c>
      <c r="R1314" s="184">
        <f t="shared" si="92"/>
        <v>0</v>
      </c>
      <c r="S1314" s="184">
        <v>0</v>
      </c>
      <c r="T1314" s="185">
        <f t="shared" si="93"/>
        <v>0</v>
      </c>
      <c r="AR1314" s="24" t="s">
        <v>932</v>
      </c>
      <c r="AT1314" s="24" t="s">
        <v>258</v>
      </c>
      <c r="AU1314" s="24" t="s">
        <v>82</v>
      </c>
      <c r="AY1314" s="24" t="s">
        <v>185</v>
      </c>
      <c r="BE1314" s="186">
        <f t="shared" si="94"/>
        <v>0</v>
      </c>
      <c r="BF1314" s="186">
        <f t="shared" si="95"/>
        <v>0</v>
      </c>
      <c r="BG1314" s="186">
        <f t="shared" si="96"/>
        <v>0</v>
      </c>
      <c r="BH1314" s="186">
        <f t="shared" si="97"/>
        <v>0</v>
      </c>
      <c r="BI1314" s="186">
        <f t="shared" si="98"/>
        <v>0</v>
      </c>
      <c r="BJ1314" s="24" t="s">
        <v>80</v>
      </c>
      <c r="BK1314" s="186">
        <f t="shared" si="99"/>
        <v>0</v>
      </c>
      <c r="BL1314" s="24" t="s">
        <v>373</v>
      </c>
      <c r="BM1314" s="24" t="s">
        <v>2091</v>
      </c>
    </row>
    <row r="1315" spans="2:65" s="1" customFormat="1" ht="44.25" customHeight="1">
      <c r="B1315" s="174"/>
      <c r="C1315" s="221" t="s">
        <v>2092</v>
      </c>
      <c r="D1315" s="221" t="s">
        <v>258</v>
      </c>
      <c r="E1315" s="222" t="s">
        <v>2093</v>
      </c>
      <c r="F1315" s="223" t="s">
        <v>2094</v>
      </c>
      <c r="G1315" s="224" t="s">
        <v>1046</v>
      </c>
      <c r="H1315" s="225">
        <v>2</v>
      </c>
      <c r="I1315" s="226"/>
      <c r="J1315" s="227">
        <f t="shared" si="90"/>
        <v>0</v>
      </c>
      <c r="K1315" s="223" t="s">
        <v>5</v>
      </c>
      <c r="L1315" s="228"/>
      <c r="M1315" s="229" t="s">
        <v>5</v>
      </c>
      <c r="N1315" s="230" t="s">
        <v>43</v>
      </c>
      <c r="O1315" s="42"/>
      <c r="P1315" s="184">
        <f t="shared" si="91"/>
        <v>0</v>
      </c>
      <c r="Q1315" s="184">
        <v>0</v>
      </c>
      <c r="R1315" s="184">
        <f t="shared" si="92"/>
        <v>0</v>
      </c>
      <c r="S1315" s="184">
        <v>0</v>
      </c>
      <c r="T1315" s="185">
        <f t="shared" si="93"/>
        <v>0</v>
      </c>
      <c r="AR1315" s="24" t="s">
        <v>932</v>
      </c>
      <c r="AT1315" s="24" t="s">
        <v>258</v>
      </c>
      <c r="AU1315" s="24" t="s">
        <v>82</v>
      </c>
      <c r="AY1315" s="24" t="s">
        <v>185</v>
      </c>
      <c r="BE1315" s="186">
        <f t="shared" si="94"/>
        <v>0</v>
      </c>
      <c r="BF1315" s="186">
        <f t="shared" si="95"/>
        <v>0</v>
      </c>
      <c r="BG1315" s="186">
        <f t="shared" si="96"/>
        <v>0</v>
      </c>
      <c r="BH1315" s="186">
        <f t="shared" si="97"/>
        <v>0</v>
      </c>
      <c r="BI1315" s="186">
        <f t="shared" si="98"/>
        <v>0</v>
      </c>
      <c r="BJ1315" s="24" t="s">
        <v>80</v>
      </c>
      <c r="BK1315" s="186">
        <f t="shared" si="99"/>
        <v>0</v>
      </c>
      <c r="BL1315" s="24" t="s">
        <v>373</v>
      </c>
      <c r="BM1315" s="24" t="s">
        <v>2095</v>
      </c>
    </row>
    <row r="1316" spans="2:65" s="1" customFormat="1" ht="31.5" customHeight="1">
      <c r="B1316" s="174"/>
      <c r="C1316" s="221" t="s">
        <v>2096</v>
      </c>
      <c r="D1316" s="221" t="s">
        <v>258</v>
      </c>
      <c r="E1316" s="222" t="s">
        <v>2097</v>
      </c>
      <c r="F1316" s="223" t="s">
        <v>2098</v>
      </c>
      <c r="G1316" s="224" t="s">
        <v>1046</v>
      </c>
      <c r="H1316" s="225">
        <v>1</v>
      </c>
      <c r="I1316" s="226"/>
      <c r="J1316" s="227">
        <f t="shared" si="90"/>
        <v>0</v>
      </c>
      <c r="K1316" s="223" t="s">
        <v>5</v>
      </c>
      <c r="L1316" s="228"/>
      <c r="M1316" s="229" t="s">
        <v>5</v>
      </c>
      <c r="N1316" s="230" t="s">
        <v>43</v>
      </c>
      <c r="O1316" s="42"/>
      <c r="P1316" s="184">
        <f t="shared" si="91"/>
        <v>0</v>
      </c>
      <c r="Q1316" s="184">
        <v>0</v>
      </c>
      <c r="R1316" s="184">
        <f t="shared" si="92"/>
        <v>0</v>
      </c>
      <c r="S1316" s="184">
        <v>0</v>
      </c>
      <c r="T1316" s="185">
        <f t="shared" si="93"/>
        <v>0</v>
      </c>
      <c r="AR1316" s="24" t="s">
        <v>932</v>
      </c>
      <c r="AT1316" s="24" t="s">
        <v>258</v>
      </c>
      <c r="AU1316" s="24" t="s">
        <v>82</v>
      </c>
      <c r="AY1316" s="24" t="s">
        <v>185</v>
      </c>
      <c r="BE1316" s="186">
        <f t="shared" si="94"/>
        <v>0</v>
      </c>
      <c r="BF1316" s="186">
        <f t="shared" si="95"/>
        <v>0</v>
      </c>
      <c r="BG1316" s="186">
        <f t="shared" si="96"/>
        <v>0</v>
      </c>
      <c r="BH1316" s="186">
        <f t="shared" si="97"/>
        <v>0</v>
      </c>
      <c r="BI1316" s="186">
        <f t="shared" si="98"/>
        <v>0</v>
      </c>
      <c r="BJ1316" s="24" t="s">
        <v>80</v>
      </c>
      <c r="BK1316" s="186">
        <f t="shared" si="99"/>
        <v>0</v>
      </c>
      <c r="BL1316" s="24" t="s">
        <v>373</v>
      </c>
      <c r="BM1316" s="24" t="s">
        <v>2099</v>
      </c>
    </row>
    <row r="1317" spans="2:65" s="1" customFormat="1" ht="22.5" customHeight="1">
      <c r="B1317" s="174"/>
      <c r="C1317" s="175" t="s">
        <v>2100</v>
      </c>
      <c r="D1317" s="175" t="s">
        <v>188</v>
      </c>
      <c r="E1317" s="176" t="s">
        <v>2101</v>
      </c>
      <c r="F1317" s="177" t="s">
        <v>2102</v>
      </c>
      <c r="G1317" s="178" t="s">
        <v>254</v>
      </c>
      <c r="H1317" s="179">
        <v>2</v>
      </c>
      <c r="I1317" s="180"/>
      <c r="J1317" s="181">
        <f t="shared" si="90"/>
        <v>0</v>
      </c>
      <c r="K1317" s="177" t="s">
        <v>192</v>
      </c>
      <c r="L1317" s="41"/>
      <c r="M1317" s="182" t="s">
        <v>5</v>
      </c>
      <c r="N1317" s="183" t="s">
        <v>43</v>
      </c>
      <c r="O1317" s="42"/>
      <c r="P1317" s="184">
        <f t="shared" si="91"/>
        <v>0</v>
      </c>
      <c r="Q1317" s="184">
        <v>0</v>
      </c>
      <c r="R1317" s="184">
        <f t="shared" si="92"/>
        <v>0</v>
      </c>
      <c r="S1317" s="184">
        <v>0</v>
      </c>
      <c r="T1317" s="185">
        <f t="shared" si="93"/>
        <v>0</v>
      </c>
      <c r="AR1317" s="24" t="s">
        <v>373</v>
      </c>
      <c r="AT1317" s="24" t="s">
        <v>188</v>
      </c>
      <c r="AU1317" s="24" t="s">
        <v>82</v>
      </c>
      <c r="AY1317" s="24" t="s">
        <v>185</v>
      </c>
      <c r="BE1317" s="186">
        <f t="shared" si="94"/>
        <v>0</v>
      </c>
      <c r="BF1317" s="186">
        <f t="shared" si="95"/>
        <v>0</v>
      </c>
      <c r="BG1317" s="186">
        <f t="shared" si="96"/>
        <v>0</v>
      </c>
      <c r="BH1317" s="186">
        <f t="shared" si="97"/>
        <v>0</v>
      </c>
      <c r="BI1317" s="186">
        <f t="shared" si="98"/>
        <v>0</v>
      </c>
      <c r="BJ1317" s="24" t="s">
        <v>80</v>
      </c>
      <c r="BK1317" s="186">
        <f t="shared" si="99"/>
        <v>0</v>
      </c>
      <c r="BL1317" s="24" t="s">
        <v>373</v>
      </c>
      <c r="BM1317" s="24" t="s">
        <v>2103</v>
      </c>
    </row>
    <row r="1318" spans="2:65" s="1" customFormat="1" ht="40.5">
      <c r="B1318" s="41"/>
      <c r="D1318" s="187" t="s">
        <v>195</v>
      </c>
      <c r="F1318" s="188" t="s">
        <v>2104</v>
      </c>
      <c r="I1318" s="189"/>
      <c r="L1318" s="41"/>
      <c r="M1318" s="190"/>
      <c r="N1318" s="42"/>
      <c r="O1318" s="42"/>
      <c r="P1318" s="42"/>
      <c r="Q1318" s="42"/>
      <c r="R1318" s="42"/>
      <c r="S1318" s="42"/>
      <c r="T1318" s="70"/>
      <c r="AT1318" s="24" t="s">
        <v>195</v>
      </c>
      <c r="AU1318" s="24" t="s">
        <v>82</v>
      </c>
    </row>
    <row r="1319" spans="2:65" s="11" customFormat="1">
      <c r="B1319" s="191"/>
      <c r="D1319" s="208" t="s">
        <v>197</v>
      </c>
      <c r="E1319" s="217" t="s">
        <v>5</v>
      </c>
      <c r="F1319" s="218" t="s">
        <v>2105</v>
      </c>
      <c r="H1319" s="219">
        <v>2</v>
      </c>
      <c r="I1319" s="195"/>
      <c r="L1319" s="191"/>
      <c r="M1319" s="196"/>
      <c r="N1319" s="197"/>
      <c r="O1319" s="197"/>
      <c r="P1319" s="197"/>
      <c r="Q1319" s="197"/>
      <c r="R1319" s="197"/>
      <c r="S1319" s="197"/>
      <c r="T1319" s="198"/>
      <c r="AT1319" s="192" t="s">
        <v>197</v>
      </c>
      <c r="AU1319" s="192" t="s">
        <v>82</v>
      </c>
      <c r="AV1319" s="11" t="s">
        <v>82</v>
      </c>
      <c r="AW1319" s="11" t="s">
        <v>35</v>
      </c>
      <c r="AX1319" s="11" t="s">
        <v>80</v>
      </c>
      <c r="AY1319" s="192" t="s">
        <v>185</v>
      </c>
    </row>
    <row r="1320" spans="2:65" s="1" customFormat="1" ht="22.5" customHeight="1">
      <c r="B1320" s="174"/>
      <c r="C1320" s="221" t="s">
        <v>2106</v>
      </c>
      <c r="D1320" s="221" t="s">
        <v>258</v>
      </c>
      <c r="E1320" s="222" t="s">
        <v>2107</v>
      </c>
      <c r="F1320" s="223" t="s">
        <v>2108</v>
      </c>
      <c r="G1320" s="224" t="s">
        <v>1046</v>
      </c>
      <c r="H1320" s="225">
        <v>2</v>
      </c>
      <c r="I1320" s="226"/>
      <c r="J1320" s="227">
        <f>ROUND(I1320*H1320,2)</f>
        <v>0</v>
      </c>
      <c r="K1320" s="223" t="s">
        <v>5</v>
      </c>
      <c r="L1320" s="228"/>
      <c r="M1320" s="229" t="s">
        <v>5</v>
      </c>
      <c r="N1320" s="230" t="s">
        <v>43</v>
      </c>
      <c r="O1320" s="42"/>
      <c r="P1320" s="184">
        <f>O1320*H1320</f>
        <v>0</v>
      </c>
      <c r="Q1320" s="184">
        <v>0</v>
      </c>
      <c r="R1320" s="184">
        <f>Q1320*H1320</f>
        <v>0</v>
      </c>
      <c r="S1320" s="184">
        <v>0</v>
      </c>
      <c r="T1320" s="185">
        <f>S1320*H1320</f>
        <v>0</v>
      </c>
      <c r="AR1320" s="24" t="s">
        <v>932</v>
      </c>
      <c r="AT1320" s="24" t="s">
        <v>258</v>
      </c>
      <c r="AU1320" s="24" t="s">
        <v>82</v>
      </c>
      <c r="AY1320" s="24" t="s">
        <v>185</v>
      </c>
      <c r="BE1320" s="186">
        <f>IF(N1320="základní",J1320,0)</f>
        <v>0</v>
      </c>
      <c r="BF1320" s="186">
        <f>IF(N1320="snížená",J1320,0)</f>
        <v>0</v>
      </c>
      <c r="BG1320" s="186">
        <f>IF(N1320="zákl. přenesená",J1320,0)</f>
        <v>0</v>
      </c>
      <c r="BH1320" s="186">
        <f>IF(N1320="sníž. přenesená",J1320,0)</f>
        <v>0</v>
      </c>
      <c r="BI1320" s="186">
        <f>IF(N1320="nulová",J1320,0)</f>
        <v>0</v>
      </c>
      <c r="BJ1320" s="24" t="s">
        <v>80</v>
      </c>
      <c r="BK1320" s="186">
        <f>ROUND(I1320*H1320,2)</f>
        <v>0</v>
      </c>
      <c r="BL1320" s="24" t="s">
        <v>373</v>
      </c>
      <c r="BM1320" s="24" t="s">
        <v>2109</v>
      </c>
    </row>
    <row r="1321" spans="2:65" s="1" customFormat="1" ht="31.5" customHeight="1">
      <c r="B1321" s="174"/>
      <c r="C1321" s="175" t="s">
        <v>2110</v>
      </c>
      <c r="D1321" s="175" t="s">
        <v>188</v>
      </c>
      <c r="E1321" s="176" t="s">
        <v>2111</v>
      </c>
      <c r="F1321" s="177" t="s">
        <v>2112</v>
      </c>
      <c r="G1321" s="178" t="s">
        <v>191</v>
      </c>
      <c r="H1321" s="179">
        <v>2.9000000000000001E-2</v>
      </c>
      <c r="I1321" s="180"/>
      <c r="J1321" s="181">
        <f>ROUND(I1321*H1321,2)</f>
        <v>0</v>
      </c>
      <c r="K1321" s="177" t="s">
        <v>192</v>
      </c>
      <c r="L1321" s="41"/>
      <c r="M1321" s="182" t="s">
        <v>5</v>
      </c>
      <c r="N1321" s="183" t="s">
        <v>43</v>
      </c>
      <c r="O1321" s="42"/>
      <c r="P1321" s="184">
        <f>O1321*H1321</f>
        <v>0</v>
      </c>
      <c r="Q1321" s="184">
        <v>0</v>
      </c>
      <c r="R1321" s="184">
        <f>Q1321*H1321</f>
        <v>0</v>
      </c>
      <c r="S1321" s="184">
        <v>0</v>
      </c>
      <c r="T1321" s="185">
        <f>S1321*H1321</f>
        <v>0</v>
      </c>
      <c r="AR1321" s="24" t="s">
        <v>373</v>
      </c>
      <c r="AT1321" s="24" t="s">
        <v>188</v>
      </c>
      <c r="AU1321" s="24" t="s">
        <v>82</v>
      </c>
      <c r="AY1321" s="24" t="s">
        <v>185</v>
      </c>
      <c r="BE1321" s="186">
        <f>IF(N1321="základní",J1321,0)</f>
        <v>0</v>
      </c>
      <c r="BF1321" s="186">
        <f>IF(N1321="snížená",J1321,0)</f>
        <v>0</v>
      </c>
      <c r="BG1321" s="186">
        <f>IF(N1321="zákl. přenesená",J1321,0)</f>
        <v>0</v>
      </c>
      <c r="BH1321" s="186">
        <f>IF(N1321="sníž. přenesená",J1321,0)</f>
        <v>0</v>
      </c>
      <c r="BI1321" s="186">
        <f>IF(N1321="nulová",J1321,0)</f>
        <v>0</v>
      </c>
      <c r="BJ1321" s="24" t="s">
        <v>80</v>
      </c>
      <c r="BK1321" s="186">
        <f>ROUND(I1321*H1321,2)</f>
        <v>0</v>
      </c>
      <c r="BL1321" s="24" t="s">
        <v>373</v>
      </c>
      <c r="BM1321" s="24" t="s">
        <v>2113</v>
      </c>
    </row>
    <row r="1322" spans="2:65" s="1" customFormat="1" ht="121.5">
      <c r="B1322" s="41"/>
      <c r="D1322" s="187" t="s">
        <v>195</v>
      </c>
      <c r="F1322" s="188" t="s">
        <v>2114</v>
      </c>
      <c r="I1322" s="189"/>
      <c r="L1322" s="41"/>
      <c r="M1322" s="190"/>
      <c r="N1322" s="42"/>
      <c r="O1322" s="42"/>
      <c r="P1322" s="42"/>
      <c r="Q1322" s="42"/>
      <c r="R1322" s="42"/>
      <c r="S1322" s="42"/>
      <c r="T1322" s="70"/>
      <c r="AT1322" s="24" t="s">
        <v>195</v>
      </c>
      <c r="AU1322" s="24" t="s">
        <v>82</v>
      </c>
    </row>
    <row r="1323" spans="2:65" s="10" customFormat="1" ht="29.85" customHeight="1">
      <c r="B1323" s="160"/>
      <c r="D1323" s="171" t="s">
        <v>71</v>
      </c>
      <c r="E1323" s="172" t="s">
        <v>2115</v>
      </c>
      <c r="F1323" s="172" t="s">
        <v>2116</v>
      </c>
      <c r="I1323" s="163"/>
      <c r="J1323" s="173">
        <f>BK1323</f>
        <v>0</v>
      </c>
      <c r="L1323" s="160"/>
      <c r="M1323" s="165"/>
      <c r="N1323" s="166"/>
      <c r="O1323" s="166"/>
      <c r="P1323" s="167">
        <f>SUM(P1324:P1344)</f>
        <v>0</v>
      </c>
      <c r="Q1323" s="166"/>
      <c r="R1323" s="167">
        <f>SUM(R1324:R1344)</f>
        <v>1.2912500000000001E-3</v>
      </c>
      <c r="S1323" s="166"/>
      <c r="T1323" s="168">
        <f>SUM(T1324:T1344)</f>
        <v>0</v>
      </c>
      <c r="AR1323" s="161" t="s">
        <v>82</v>
      </c>
      <c r="AT1323" s="169" t="s">
        <v>71</v>
      </c>
      <c r="AU1323" s="169" t="s">
        <v>80</v>
      </c>
      <c r="AY1323" s="161" t="s">
        <v>185</v>
      </c>
      <c r="BK1323" s="170">
        <f>SUM(BK1324:BK1344)</f>
        <v>0</v>
      </c>
    </row>
    <row r="1324" spans="2:65" s="1" customFormat="1" ht="22.5" customHeight="1">
      <c r="B1324" s="174"/>
      <c r="C1324" s="175" t="s">
        <v>2117</v>
      </c>
      <c r="D1324" s="175" t="s">
        <v>188</v>
      </c>
      <c r="E1324" s="176" t="s">
        <v>2118</v>
      </c>
      <c r="F1324" s="177" t="s">
        <v>2119</v>
      </c>
      <c r="G1324" s="178" t="s">
        <v>232</v>
      </c>
      <c r="H1324" s="179">
        <v>5.165</v>
      </c>
      <c r="I1324" s="180"/>
      <c r="J1324" s="181">
        <f>ROUND(I1324*H1324,2)</f>
        <v>0</v>
      </c>
      <c r="K1324" s="177" t="s">
        <v>5</v>
      </c>
      <c r="L1324" s="41"/>
      <c r="M1324" s="182" t="s">
        <v>5</v>
      </c>
      <c r="N1324" s="183" t="s">
        <v>43</v>
      </c>
      <c r="O1324" s="42"/>
      <c r="P1324" s="184">
        <f>O1324*H1324</f>
        <v>0</v>
      </c>
      <c r="Q1324" s="184">
        <v>2.5000000000000001E-4</v>
      </c>
      <c r="R1324" s="184">
        <f>Q1324*H1324</f>
        <v>1.2912500000000001E-3</v>
      </c>
      <c r="S1324" s="184">
        <v>0</v>
      </c>
      <c r="T1324" s="185">
        <f>S1324*H1324</f>
        <v>0</v>
      </c>
      <c r="AR1324" s="24" t="s">
        <v>373</v>
      </c>
      <c r="AT1324" s="24" t="s">
        <v>188</v>
      </c>
      <c r="AU1324" s="24" t="s">
        <v>82</v>
      </c>
      <c r="AY1324" s="24" t="s">
        <v>185</v>
      </c>
      <c r="BE1324" s="186">
        <f>IF(N1324="základní",J1324,0)</f>
        <v>0</v>
      </c>
      <c r="BF1324" s="186">
        <f>IF(N1324="snížená",J1324,0)</f>
        <v>0</v>
      </c>
      <c r="BG1324" s="186">
        <f>IF(N1324="zákl. přenesená",J1324,0)</f>
        <v>0</v>
      </c>
      <c r="BH1324" s="186">
        <f>IF(N1324="sníž. přenesená",J1324,0)</f>
        <v>0</v>
      </c>
      <c r="BI1324" s="186">
        <f>IF(N1324="nulová",J1324,0)</f>
        <v>0</v>
      </c>
      <c r="BJ1324" s="24" t="s">
        <v>80</v>
      </c>
      <c r="BK1324" s="186">
        <f>ROUND(I1324*H1324,2)</f>
        <v>0</v>
      </c>
      <c r="BL1324" s="24" t="s">
        <v>373</v>
      </c>
      <c r="BM1324" s="24" t="s">
        <v>2120</v>
      </c>
    </row>
    <row r="1325" spans="2:65" s="11" customFormat="1">
      <c r="B1325" s="191"/>
      <c r="D1325" s="187" t="s">
        <v>197</v>
      </c>
      <c r="E1325" s="192" t="s">
        <v>5</v>
      </c>
      <c r="F1325" s="193" t="s">
        <v>2121</v>
      </c>
      <c r="H1325" s="194">
        <v>1.68</v>
      </c>
      <c r="I1325" s="195"/>
      <c r="L1325" s="191"/>
      <c r="M1325" s="196"/>
      <c r="N1325" s="197"/>
      <c r="O1325" s="197"/>
      <c r="P1325" s="197"/>
      <c r="Q1325" s="197"/>
      <c r="R1325" s="197"/>
      <c r="S1325" s="197"/>
      <c r="T1325" s="198"/>
      <c r="AT1325" s="192" t="s">
        <v>197</v>
      </c>
      <c r="AU1325" s="192" t="s">
        <v>82</v>
      </c>
      <c r="AV1325" s="11" t="s">
        <v>82</v>
      </c>
      <c r="AW1325" s="11" t="s">
        <v>35</v>
      </c>
      <c r="AX1325" s="11" t="s">
        <v>72</v>
      </c>
      <c r="AY1325" s="192" t="s">
        <v>185</v>
      </c>
    </row>
    <row r="1326" spans="2:65" s="11" customFormat="1">
      <c r="B1326" s="191"/>
      <c r="D1326" s="187" t="s">
        <v>197</v>
      </c>
      <c r="E1326" s="192" t="s">
        <v>5</v>
      </c>
      <c r="F1326" s="193" t="s">
        <v>2122</v>
      </c>
      <c r="H1326" s="194">
        <v>1.6</v>
      </c>
      <c r="I1326" s="195"/>
      <c r="L1326" s="191"/>
      <c r="M1326" s="196"/>
      <c r="N1326" s="197"/>
      <c r="O1326" s="197"/>
      <c r="P1326" s="197"/>
      <c r="Q1326" s="197"/>
      <c r="R1326" s="197"/>
      <c r="S1326" s="197"/>
      <c r="T1326" s="198"/>
      <c r="AT1326" s="192" t="s">
        <v>197</v>
      </c>
      <c r="AU1326" s="192" t="s">
        <v>82</v>
      </c>
      <c r="AV1326" s="11" t="s">
        <v>82</v>
      </c>
      <c r="AW1326" s="11" t="s">
        <v>35</v>
      </c>
      <c r="AX1326" s="11" t="s">
        <v>72</v>
      </c>
      <c r="AY1326" s="192" t="s">
        <v>185</v>
      </c>
    </row>
    <row r="1327" spans="2:65" s="11" customFormat="1">
      <c r="B1327" s="191"/>
      <c r="D1327" s="187" t="s">
        <v>197</v>
      </c>
      <c r="E1327" s="192" t="s">
        <v>5</v>
      </c>
      <c r="F1327" s="193" t="s">
        <v>2123</v>
      </c>
      <c r="H1327" s="194">
        <v>1.885</v>
      </c>
      <c r="I1327" s="195"/>
      <c r="L1327" s="191"/>
      <c r="M1327" s="196"/>
      <c r="N1327" s="197"/>
      <c r="O1327" s="197"/>
      <c r="P1327" s="197"/>
      <c r="Q1327" s="197"/>
      <c r="R1327" s="197"/>
      <c r="S1327" s="197"/>
      <c r="T1327" s="198"/>
      <c r="AT1327" s="192" t="s">
        <v>197</v>
      </c>
      <c r="AU1327" s="192" t="s">
        <v>82</v>
      </c>
      <c r="AV1327" s="11" t="s">
        <v>82</v>
      </c>
      <c r="AW1327" s="11" t="s">
        <v>35</v>
      </c>
      <c r="AX1327" s="11" t="s">
        <v>72</v>
      </c>
      <c r="AY1327" s="192" t="s">
        <v>185</v>
      </c>
    </row>
    <row r="1328" spans="2:65" s="13" customFormat="1">
      <c r="B1328" s="207"/>
      <c r="D1328" s="208" t="s">
        <v>197</v>
      </c>
      <c r="E1328" s="209" t="s">
        <v>5</v>
      </c>
      <c r="F1328" s="210" t="s">
        <v>222</v>
      </c>
      <c r="H1328" s="211">
        <v>5.165</v>
      </c>
      <c r="I1328" s="212"/>
      <c r="L1328" s="207"/>
      <c r="M1328" s="213"/>
      <c r="N1328" s="214"/>
      <c r="O1328" s="214"/>
      <c r="P1328" s="214"/>
      <c r="Q1328" s="214"/>
      <c r="R1328" s="214"/>
      <c r="S1328" s="214"/>
      <c r="T1328" s="215"/>
      <c r="AT1328" s="216" t="s">
        <v>197</v>
      </c>
      <c r="AU1328" s="216" t="s">
        <v>82</v>
      </c>
      <c r="AV1328" s="13" t="s">
        <v>193</v>
      </c>
      <c r="AW1328" s="13" t="s">
        <v>35</v>
      </c>
      <c r="AX1328" s="13" t="s">
        <v>80</v>
      </c>
      <c r="AY1328" s="216" t="s">
        <v>185</v>
      </c>
    </row>
    <row r="1329" spans="2:65" s="1" customFormat="1" ht="31.5" customHeight="1">
      <c r="B1329" s="174"/>
      <c r="C1329" s="221" t="s">
        <v>2124</v>
      </c>
      <c r="D1329" s="221" t="s">
        <v>258</v>
      </c>
      <c r="E1329" s="222" t="s">
        <v>2125</v>
      </c>
      <c r="F1329" s="223" t="s">
        <v>2126</v>
      </c>
      <c r="G1329" s="224" t="s">
        <v>1046</v>
      </c>
      <c r="H1329" s="225">
        <v>1</v>
      </c>
      <c r="I1329" s="226"/>
      <c r="J1329" s="227">
        <f>ROUND(I1329*H1329,2)</f>
        <v>0</v>
      </c>
      <c r="K1329" s="223" t="s">
        <v>5</v>
      </c>
      <c r="L1329" s="228"/>
      <c r="M1329" s="229" t="s">
        <v>5</v>
      </c>
      <c r="N1329" s="230" t="s">
        <v>43</v>
      </c>
      <c r="O1329" s="42"/>
      <c r="P1329" s="184">
        <f>O1329*H1329</f>
        <v>0</v>
      </c>
      <c r="Q1329" s="184">
        <v>0</v>
      </c>
      <c r="R1329" s="184">
        <f>Q1329*H1329</f>
        <v>0</v>
      </c>
      <c r="S1329" s="184">
        <v>0</v>
      </c>
      <c r="T1329" s="185">
        <f>S1329*H1329</f>
        <v>0</v>
      </c>
      <c r="AR1329" s="24" t="s">
        <v>932</v>
      </c>
      <c r="AT1329" s="24" t="s">
        <v>258</v>
      </c>
      <c r="AU1329" s="24" t="s">
        <v>82</v>
      </c>
      <c r="AY1329" s="24" t="s">
        <v>185</v>
      </c>
      <c r="BE1329" s="186">
        <f>IF(N1329="základní",J1329,0)</f>
        <v>0</v>
      </c>
      <c r="BF1329" s="186">
        <f>IF(N1329="snížená",J1329,0)</f>
        <v>0</v>
      </c>
      <c r="BG1329" s="186">
        <f>IF(N1329="zákl. přenesená",J1329,0)</f>
        <v>0</v>
      </c>
      <c r="BH1329" s="186">
        <f>IF(N1329="sníž. přenesená",J1329,0)</f>
        <v>0</v>
      </c>
      <c r="BI1329" s="186">
        <f>IF(N1329="nulová",J1329,0)</f>
        <v>0</v>
      </c>
      <c r="BJ1329" s="24" t="s">
        <v>80</v>
      </c>
      <c r="BK1329" s="186">
        <f>ROUND(I1329*H1329,2)</f>
        <v>0</v>
      </c>
      <c r="BL1329" s="24" t="s">
        <v>373</v>
      </c>
      <c r="BM1329" s="24" t="s">
        <v>2127</v>
      </c>
    </row>
    <row r="1330" spans="2:65" s="1" customFormat="1" ht="31.5" customHeight="1">
      <c r="B1330" s="174"/>
      <c r="C1330" s="221" t="s">
        <v>2128</v>
      </c>
      <c r="D1330" s="221" t="s">
        <v>258</v>
      </c>
      <c r="E1330" s="222" t="s">
        <v>2129</v>
      </c>
      <c r="F1330" s="223" t="s">
        <v>2130</v>
      </c>
      <c r="G1330" s="224" t="s">
        <v>1046</v>
      </c>
      <c r="H1330" s="225">
        <v>1</v>
      </c>
      <c r="I1330" s="226"/>
      <c r="J1330" s="227">
        <f>ROUND(I1330*H1330,2)</f>
        <v>0</v>
      </c>
      <c r="K1330" s="223" t="s">
        <v>5</v>
      </c>
      <c r="L1330" s="228"/>
      <c r="M1330" s="229" t="s">
        <v>5</v>
      </c>
      <c r="N1330" s="230" t="s">
        <v>43</v>
      </c>
      <c r="O1330" s="42"/>
      <c r="P1330" s="184">
        <f>O1330*H1330</f>
        <v>0</v>
      </c>
      <c r="Q1330" s="184">
        <v>0</v>
      </c>
      <c r="R1330" s="184">
        <f>Q1330*H1330</f>
        <v>0</v>
      </c>
      <c r="S1330" s="184">
        <v>0</v>
      </c>
      <c r="T1330" s="185">
        <f>S1330*H1330</f>
        <v>0</v>
      </c>
      <c r="AR1330" s="24" t="s">
        <v>932</v>
      </c>
      <c r="AT1330" s="24" t="s">
        <v>258</v>
      </c>
      <c r="AU1330" s="24" t="s">
        <v>82</v>
      </c>
      <c r="AY1330" s="24" t="s">
        <v>185</v>
      </c>
      <c r="BE1330" s="186">
        <f>IF(N1330="základní",J1330,0)</f>
        <v>0</v>
      </c>
      <c r="BF1330" s="186">
        <f>IF(N1330="snížená",J1330,0)</f>
        <v>0</v>
      </c>
      <c r="BG1330" s="186">
        <f>IF(N1330="zákl. přenesená",J1330,0)</f>
        <v>0</v>
      </c>
      <c r="BH1330" s="186">
        <f>IF(N1330="sníž. přenesená",J1330,0)</f>
        <v>0</v>
      </c>
      <c r="BI1330" s="186">
        <f>IF(N1330="nulová",J1330,0)</f>
        <v>0</v>
      </c>
      <c r="BJ1330" s="24" t="s">
        <v>80</v>
      </c>
      <c r="BK1330" s="186">
        <f>ROUND(I1330*H1330,2)</f>
        <v>0</v>
      </c>
      <c r="BL1330" s="24" t="s">
        <v>373</v>
      </c>
      <c r="BM1330" s="24" t="s">
        <v>2131</v>
      </c>
    </row>
    <row r="1331" spans="2:65" s="1" customFormat="1" ht="31.5" customHeight="1">
      <c r="B1331" s="174"/>
      <c r="C1331" s="221" t="s">
        <v>2132</v>
      </c>
      <c r="D1331" s="221" t="s">
        <v>258</v>
      </c>
      <c r="E1331" s="222" t="s">
        <v>2133</v>
      </c>
      <c r="F1331" s="223" t="s">
        <v>2134</v>
      </c>
      <c r="G1331" s="224" t="s">
        <v>1046</v>
      </c>
      <c r="H1331" s="225">
        <v>3</v>
      </c>
      <c r="I1331" s="226"/>
      <c r="J1331" s="227">
        <f>ROUND(I1331*H1331,2)</f>
        <v>0</v>
      </c>
      <c r="K1331" s="223" t="s">
        <v>5</v>
      </c>
      <c r="L1331" s="228"/>
      <c r="M1331" s="229" t="s">
        <v>5</v>
      </c>
      <c r="N1331" s="230" t="s">
        <v>43</v>
      </c>
      <c r="O1331" s="42"/>
      <c r="P1331" s="184">
        <f>O1331*H1331</f>
        <v>0</v>
      </c>
      <c r="Q1331" s="184">
        <v>0</v>
      </c>
      <c r="R1331" s="184">
        <f>Q1331*H1331</f>
        <v>0</v>
      </c>
      <c r="S1331" s="184">
        <v>0</v>
      </c>
      <c r="T1331" s="185">
        <f>S1331*H1331</f>
        <v>0</v>
      </c>
      <c r="AR1331" s="24" t="s">
        <v>932</v>
      </c>
      <c r="AT1331" s="24" t="s">
        <v>258</v>
      </c>
      <c r="AU1331" s="24" t="s">
        <v>82</v>
      </c>
      <c r="AY1331" s="24" t="s">
        <v>185</v>
      </c>
      <c r="BE1331" s="186">
        <f>IF(N1331="základní",J1331,0)</f>
        <v>0</v>
      </c>
      <c r="BF1331" s="186">
        <f>IF(N1331="snížená",J1331,0)</f>
        <v>0</v>
      </c>
      <c r="BG1331" s="186">
        <f>IF(N1331="zákl. přenesená",J1331,0)</f>
        <v>0</v>
      </c>
      <c r="BH1331" s="186">
        <f>IF(N1331="sníž. přenesená",J1331,0)</f>
        <v>0</v>
      </c>
      <c r="BI1331" s="186">
        <f>IF(N1331="nulová",J1331,0)</f>
        <v>0</v>
      </c>
      <c r="BJ1331" s="24" t="s">
        <v>80</v>
      </c>
      <c r="BK1331" s="186">
        <f>ROUND(I1331*H1331,2)</f>
        <v>0</v>
      </c>
      <c r="BL1331" s="24" t="s">
        <v>373</v>
      </c>
      <c r="BM1331" s="24" t="s">
        <v>2135</v>
      </c>
    </row>
    <row r="1332" spans="2:65" s="1" customFormat="1" ht="31.5" customHeight="1">
      <c r="B1332" s="174"/>
      <c r="C1332" s="175" t="s">
        <v>2136</v>
      </c>
      <c r="D1332" s="175" t="s">
        <v>188</v>
      </c>
      <c r="E1332" s="176" t="s">
        <v>2137</v>
      </c>
      <c r="F1332" s="177" t="s">
        <v>2138</v>
      </c>
      <c r="G1332" s="178" t="s">
        <v>376</v>
      </c>
      <c r="H1332" s="179">
        <v>1.22</v>
      </c>
      <c r="I1332" s="180"/>
      <c r="J1332" s="181">
        <f>ROUND(I1332*H1332,2)</f>
        <v>0</v>
      </c>
      <c r="K1332" s="177" t="s">
        <v>192</v>
      </c>
      <c r="L1332" s="41"/>
      <c r="M1332" s="182" t="s">
        <v>5</v>
      </c>
      <c r="N1332" s="183" t="s">
        <v>43</v>
      </c>
      <c r="O1332" s="42"/>
      <c r="P1332" s="184">
        <f>O1332*H1332</f>
        <v>0</v>
      </c>
      <c r="Q1332" s="184">
        <v>0</v>
      </c>
      <c r="R1332" s="184">
        <f>Q1332*H1332</f>
        <v>0</v>
      </c>
      <c r="S1332" s="184">
        <v>0</v>
      </c>
      <c r="T1332" s="185">
        <f>S1332*H1332</f>
        <v>0</v>
      </c>
      <c r="AR1332" s="24" t="s">
        <v>373</v>
      </c>
      <c r="AT1332" s="24" t="s">
        <v>188</v>
      </c>
      <c r="AU1332" s="24" t="s">
        <v>82</v>
      </c>
      <c r="AY1332" s="24" t="s">
        <v>185</v>
      </c>
      <c r="BE1332" s="186">
        <f>IF(N1332="základní",J1332,0)</f>
        <v>0</v>
      </c>
      <c r="BF1332" s="186">
        <f>IF(N1332="snížená",J1332,0)</f>
        <v>0</v>
      </c>
      <c r="BG1332" s="186">
        <f>IF(N1332="zákl. přenesená",J1332,0)</f>
        <v>0</v>
      </c>
      <c r="BH1332" s="186">
        <f>IF(N1332="sníž. přenesená",J1332,0)</f>
        <v>0</v>
      </c>
      <c r="BI1332" s="186">
        <f>IF(N1332="nulová",J1332,0)</f>
        <v>0</v>
      </c>
      <c r="BJ1332" s="24" t="s">
        <v>80</v>
      </c>
      <c r="BK1332" s="186">
        <f>ROUND(I1332*H1332,2)</f>
        <v>0</v>
      </c>
      <c r="BL1332" s="24" t="s">
        <v>373</v>
      </c>
      <c r="BM1332" s="24" t="s">
        <v>2139</v>
      </c>
    </row>
    <row r="1333" spans="2:65" s="1" customFormat="1" ht="108">
      <c r="B1333" s="41"/>
      <c r="D1333" s="187" t="s">
        <v>195</v>
      </c>
      <c r="F1333" s="188" t="s">
        <v>2140</v>
      </c>
      <c r="I1333" s="189"/>
      <c r="L1333" s="41"/>
      <c r="M1333" s="190"/>
      <c r="N1333" s="42"/>
      <c r="O1333" s="42"/>
      <c r="P1333" s="42"/>
      <c r="Q1333" s="42"/>
      <c r="R1333" s="42"/>
      <c r="S1333" s="42"/>
      <c r="T1333" s="70"/>
      <c r="AT1333" s="24" t="s">
        <v>195</v>
      </c>
      <c r="AU1333" s="24" t="s">
        <v>82</v>
      </c>
    </row>
    <row r="1334" spans="2:65" s="11" customFormat="1">
      <c r="B1334" s="191"/>
      <c r="D1334" s="187" t="s">
        <v>197</v>
      </c>
      <c r="E1334" s="192" t="s">
        <v>5</v>
      </c>
      <c r="F1334" s="193" t="s">
        <v>2141</v>
      </c>
      <c r="H1334" s="194">
        <v>1.22</v>
      </c>
      <c r="I1334" s="195"/>
      <c r="L1334" s="191"/>
      <c r="M1334" s="196"/>
      <c r="N1334" s="197"/>
      <c r="O1334" s="197"/>
      <c r="P1334" s="197"/>
      <c r="Q1334" s="197"/>
      <c r="R1334" s="197"/>
      <c r="S1334" s="197"/>
      <c r="T1334" s="198"/>
      <c r="AT1334" s="192" t="s">
        <v>197</v>
      </c>
      <c r="AU1334" s="192" t="s">
        <v>82</v>
      </c>
      <c r="AV1334" s="11" t="s">
        <v>82</v>
      </c>
      <c r="AW1334" s="11" t="s">
        <v>35</v>
      </c>
      <c r="AX1334" s="11" t="s">
        <v>72</v>
      </c>
      <c r="AY1334" s="192" t="s">
        <v>185</v>
      </c>
    </row>
    <row r="1335" spans="2:65" s="13" customFormat="1">
      <c r="B1335" s="207"/>
      <c r="D1335" s="208" t="s">
        <v>197</v>
      </c>
      <c r="E1335" s="209" t="s">
        <v>5</v>
      </c>
      <c r="F1335" s="210" t="s">
        <v>222</v>
      </c>
      <c r="H1335" s="211">
        <v>1.22</v>
      </c>
      <c r="I1335" s="212"/>
      <c r="L1335" s="207"/>
      <c r="M1335" s="213"/>
      <c r="N1335" s="214"/>
      <c r="O1335" s="214"/>
      <c r="P1335" s="214"/>
      <c r="Q1335" s="214"/>
      <c r="R1335" s="214"/>
      <c r="S1335" s="214"/>
      <c r="T1335" s="215"/>
      <c r="AT1335" s="216" t="s">
        <v>197</v>
      </c>
      <c r="AU1335" s="216" t="s">
        <v>82</v>
      </c>
      <c r="AV1335" s="13" t="s">
        <v>193</v>
      </c>
      <c r="AW1335" s="13" t="s">
        <v>35</v>
      </c>
      <c r="AX1335" s="13" t="s">
        <v>80</v>
      </c>
      <c r="AY1335" s="216" t="s">
        <v>185</v>
      </c>
    </row>
    <row r="1336" spans="2:65" s="1" customFormat="1" ht="22.5" customHeight="1">
      <c r="B1336" s="174"/>
      <c r="C1336" s="221" t="s">
        <v>2142</v>
      </c>
      <c r="D1336" s="221" t="s">
        <v>258</v>
      </c>
      <c r="E1336" s="222" t="s">
        <v>2143</v>
      </c>
      <c r="F1336" s="223" t="s">
        <v>2144</v>
      </c>
      <c r="G1336" s="224" t="s">
        <v>1046</v>
      </c>
      <c r="H1336" s="225">
        <v>2</v>
      </c>
      <c r="I1336" s="226"/>
      <c r="J1336" s="227">
        <f t="shared" ref="J1336:J1343" si="100">ROUND(I1336*H1336,2)</f>
        <v>0</v>
      </c>
      <c r="K1336" s="223" t="s">
        <v>5</v>
      </c>
      <c r="L1336" s="228"/>
      <c r="M1336" s="229" t="s">
        <v>5</v>
      </c>
      <c r="N1336" s="230" t="s">
        <v>43</v>
      </c>
      <c r="O1336" s="42"/>
      <c r="P1336" s="184">
        <f t="shared" ref="P1336:P1343" si="101">O1336*H1336</f>
        <v>0</v>
      </c>
      <c r="Q1336" s="184">
        <v>0</v>
      </c>
      <c r="R1336" s="184">
        <f t="shared" ref="R1336:R1343" si="102">Q1336*H1336</f>
        <v>0</v>
      </c>
      <c r="S1336" s="184">
        <v>0</v>
      </c>
      <c r="T1336" s="185">
        <f t="shared" ref="T1336:T1343" si="103">S1336*H1336</f>
        <v>0</v>
      </c>
      <c r="AR1336" s="24" t="s">
        <v>932</v>
      </c>
      <c r="AT1336" s="24" t="s">
        <v>258</v>
      </c>
      <c r="AU1336" s="24" t="s">
        <v>82</v>
      </c>
      <c r="AY1336" s="24" t="s">
        <v>185</v>
      </c>
      <c r="BE1336" s="186">
        <f t="shared" ref="BE1336:BE1343" si="104">IF(N1336="základní",J1336,0)</f>
        <v>0</v>
      </c>
      <c r="BF1336" s="186">
        <f t="shared" ref="BF1336:BF1343" si="105">IF(N1336="snížená",J1336,0)</f>
        <v>0</v>
      </c>
      <c r="BG1336" s="186">
        <f t="shared" ref="BG1336:BG1343" si="106">IF(N1336="zákl. přenesená",J1336,0)</f>
        <v>0</v>
      </c>
      <c r="BH1336" s="186">
        <f t="shared" ref="BH1336:BH1343" si="107">IF(N1336="sníž. přenesená",J1336,0)</f>
        <v>0</v>
      </c>
      <c r="BI1336" s="186">
        <f t="shared" ref="BI1336:BI1343" si="108">IF(N1336="nulová",J1336,0)</f>
        <v>0</v>
      </c>
      <c r="BJ1336" s="24" t="s">
        <v>80</v>
      </c>
      <c r="BK1336" s="186">
        <f t="shared" ref="BK1336:BK1343" si="109">ROUND(I1336*H1336,2)</f>
        <v>0</v>
      </c>
      <c r="BL1336" s="24" t="s">
        <v>373</v>
      </c>
      <c r="BM1336" s="24" t="s">
        <v>2145</v>
      </c>
    </row>
    <row r="1337" spans="2:65" s="1" customFormat="1" ht="22.5" customHeight="1">
      <c r="B1337" s="174"/>
      <c r="C1337" s="221" t="s">
        <v>2146</v>
      </c>
      <c r="D1337" s="221" t="s">
        <v>258</v>
      </c>
      <c r="E1337" s="222" t="s">
        <v>2147</v>
      </c>
      <c r="F1337" s="223" t="s">
        <v>2148</v>
      </c>
      <c r="G1337" s="224" t="s">
        <v>1046</v>
      </c>
      <c r="H1337" s="225">
        <v>1</v>
      </c>
      <c r="I1337" s="226"/>
      <c r="J1337" s="227">
        <f t="shared" si="100"/>
        <v>0</v>
      </c>
      <c r="K1337" s="223" t="s">
        <v>5</v>
      </c>
      <c r="L1337" s="228"/>
      <c r="M1337" s="229" t="s">
        <v>5</v>
      </c>
      <c r="N1337" s="230" t="s">
        <v>43</v>
      </c>
      <c r="O1337" s="42"/>
      <c r="P1337" s="184">
        <f t="shared" si="101"/>
        <v>0</v>
      </c>
      <c r="Q1337" s="184">
        <v>0</v>
      </c>
      <c r="R1337" s="184">
        <f t="shared" si="102"/>
        <v>0</v>
      </c>
      <c r="S1337" s="184">
        <v>0</v>
      </c>
      <c r="T1337" s="185">
        <f t="shared" si="103"/>
        <v>0</v>
      </c>
      <c r="AR1337" s="24" t="s">
        <v>932</v>
      </c>
      <c r="AT1337" s="24" t="s">
        <v>258</v>
      </c>
      <c r="AU1337" s="24" t="s">
        <v>82</v>
      </c>
      <c r="AY1337" s="24" t="s">
        <v>185</v>
      </c>
      <c r="BE1337" s="186">
        <f t="shared" si="104"/>
        <v>0</v>
      </c>
      <c r="BF1337" s="186">
        <f t="shared" si="105"/>
        <v>0</v>
      </c>
      <c r="BG1337" s="186">
        <f t="shared" si="106"/>
        <v>0</v>
      </c>
      <c r="BH1337" s="186">
        <f t="shared" si="107"/>
        <v>0</v>
      </c>
      <c r="BI1337" s="186">
        <f t="shared" si="108"/>
        <v>0</v>
      </c>
      <c r="BJ1337" s="24" t="s">
        <v>80</v>
      </c>
      <c r="BK1337" s="186">
        <f t="shared" si="109"/>
        <v>0</v>
      </c>
      <c r="BL1337" s="24" t="s">
        <v>373</v>
      </c>
      <c r="BM1337" s="24" t="s">
        <v>2149</v>
      </c>
    </row>
    <row r="1338" spans="2:65" s="1" customFormat="1" ht="22.5" customHeight="1">
      <c r="B1338" s="174"/>
      <c r="C1338" s="221" t="s">
        <v>2150</v>
      </c>
      <c r="D1338" s="221" t="s">
        <v>258</v>
      </c>
      <c r="E1338" s="222" t="s">
        <v>2151</v>
      </c>
      <c r="F1338" s="223" t="s">
        <v>2152</v>
      </c>
      <c r="G1338" s="224" t="s">
        <v>1046</v>
      </c>
      <c r="H1338" s="225">
        <v>3</v>
      </c>
      <c r="I1338" s="226"/>
      <c r="J1338" s="227">
        <f t="shared" si="100"/>
        <v>0</v>
      </c>
      <c r="K1338" s="223" t="s">
        <v>5</v>
      </c>
      <c r="L1338" s="228"/>
      <c r="M1338" s="229" t="s">
        <v>5</v>
      </c>
      <c r="N1338" s="230" t="s">
        <v>43</v>
      </c>
      <c r="O1338" s="42"/>
      <c r="P1338" s="184">
        <f t="shared" si="101"/>
        <v>0</v>
      </c>
      <c r="Q1338" s="184">
        <v>0</v>
      </c>
      <c r="R1338" s="184">
        <f t="shared" si="102"/>
        <v>0</v>
      </c>
      <c r="S1338" s="184">
        <v>0</v>
      </c>
      <c r="T1338" s="185">
        <f t="shared" si="103"/>
        <v>0</v>
      </c>
      <c r="AR1338" s="24" t="s">
        <v>932</v>
      </c>
      <c r="AT1338" s="24" t="s">
        <v>258</v>
      </c>
      <c r="AU1338" s="24" t="s">
        <v>82</v>
      </c>
      <c r="AY1338" s="24" t="s">
        <v>185</v>
      </c>
      <c r="BE1338" s="186">
        <f t="shared" si="104"/>
        <v>0</v>
      </c>
      <c r="BF1338" s="186">
        <f t="shared" si="105"/>
        <v>0</v>
      </c>
      <c r="BG1338" s="186">
        <f t="shared" si="106"/>
        <v>0</v>
      </c>
      <c r="BH1338" s="186">
        <f t="shared" si="107"/>
        <v>0</v>
      </c>
      <c r="BI1338" s="186">
        <f t="shared" si="108"/>
        <v>0</v>
      </c>
      <c r="BJ1338" s="24" t="s">
        <v>80</v>
      </c>
      <c r="BK1338" s="186">
        <f t="shared" si="109"/>
        <v>0</v>
      </c>
      <c r="BL1338" s="24" t="s">
        <v>373</v>
      </c>
      <c r="BM1338" s="24" t="s">
        <v>2153</v>
      </c>
    </row>
    <row r="1339" spans="2:65" s="1" customFormat="1" ht="22.5" customHeight="1">
      <c r="B1339" s="174"/>
      <c r="C1339" s="221" t="s">
        <v>2154</v>
      </c>
      <c r="D1339" s="221" t="s">
        <v>258</v>
      </c>
      <c r="E1339" s="222" t="s">
        <v>2155</v>
      </c>
      <c r="F1339" s="223" t="s">
        <v>2156</v>
      </c>
      <c r="G1339" s="224" t="s">
        <v>376</v>
      </c>
      <c r="H1339" s="225">
        <v>7</v>
      </c>
      <c r="I1339" s="226"/>
      <c r="J1339" s="227">
        <f t="shared" si="100"/>
        <v>0</v>
      </c>
      <c r="K1339" s="223" t="s">
        <v>5</v>
      </c>
      <c r="L1339" s="228"/>
      <c r="M1339" s="229" t="s">
        <v>5</v>
      </c>
      <c r="N1339" s="230" t="s">
        <v>43</v>
      </c>
      <c r="O1339" s="42"/>
      <c r="P1339" s="184">
        <f t="shared" si="101"/>
        <v>0</v>
      </c>
      <c r="Q1339" s="184">
        <v>0</v>
      </c>
      <c r="R1339" s="184">
        <f t="shared" si="102"/>
        <v>0</v>
      </c>
      <c r="S1339" s="184">
        <v>0</v>
      </c>
      <c r="T1339" s="185">
        <f t="shared" si="103"/>
        <v>0</v>
      </c>
      <c r="AR1339" s="24" t="s">
        <v>932</v>
      </c>
      <c r="AT1339" s="24" t="s">
        <v>258</v>
      </c>
      <c r="AU1339" s="24" t="s">
        <v>82</v>
      </c>
      <c r="AY1339" s="24" t="s">
        <v>185</v>
      </c>
      <c r="BE1339" s="186">
        <f t="shared" si="104"/>
        <v>0</v>
      </c>
      <c r="BF1339" s="186">
        <f t="shared" si="105"/>
        <v>0</v>
      </c>
      <c r="BG1339" s="186">
        <f t="shared" si="106"/>
        <v>0</v>
      </c>
      <c r="BH1339" s="186">
        <f t="shared" si="107"/>
        <v>0</v>
      </c>
      <c r="BI1339" s="186">
        <f t="shared" si="108"/>
        <v>0</v>
      </c>
      <c r="BJ1339" s="24" t="s">
        <v>80</v>
      </c>
      <c r="BK1339" s="186">
        <f t="shared" si="109"/>
        <v>0</v>
      </c>
      <c r="BL1339" s="24" t="s">
        <v>373</v>
      </c>
      <c r="BM1339" s="24" t="s">
        <v>2157</v>
      </c>
    </row>
    <row r="1340" spans="2:65" s="1" customFormat="1" ht="22.5" customHeight="1">
      <c r="B1340" s="174"/>
      <c r="C1340" s="221" t="s">
        <v>2158</v>
      </c>
      <c r="D1340" s="221" t="s">
        <v>258</v>
      </c>
      <c r="E1340" s="222" t="s">
        <v>2159</v>
      </c>
      <c r="F1340" s="223" t="s">
        <v>2160</v>
      </c>
      <c r="G1340" s="224" t="s">
        <v>376</v>
      </c>
      <c r="H1340" s="225">
        <v>2</v>
      </c>
      <c r="I1340" s="226"/>
      <c r="J1340" s="227">
        <f t="shared" si="100"/>
        <v>0</v>
      </c>
      <c r="K1340" s="223" t="s">
        <v>5</v>
      </c>
      <c r="L1340" s="228"/>
      <c r="M1340" s="229" t="s">
        <v>5</v>
      </c>
      <c r="N1340" s="230" t="s">
        <v>43</v>
      </c>
      <c r="O1340" s="42"/>
      <c r="P1340" s="184">
        <f t="shared" si="101"/>
        <v>0</v>
      </c>
      <c r="Q1340" s="184">
        <v>0</v>
      </c>
      <c r="R1340" s="184">
        <f t="shared" si="102"/>
        <v>0</v>
      </c>
      <c r="S1340" s="184">
        <v>0</v>
      </c>
      <c r="T1340" s="185">
        <f t="shared" si="103"/>
        <v>0</v>
      </c>
      <c r="AR1340" s="24" t="s">
        <v>932</v>
      </c>
      <c r="AT1340" s="24" t="s">
        <v>258</v>
      </c>
      <c r="AU1340" s="24" t="s">
        <v>82</v>
      </c>
      <c r="AY1340" s="24" t="s">
        <v>185</v>
      </c>
      <c r="BE1340" s="186">
        <f t="shared" si="104"/>
        <v>0</v>
      </c>
      <c r="BF1340" s="186">
        <f t="shared" si="105"/>
        <v>0</v>
      </c>
      <c r="BG1340" s="186">
        <f t="shared" si="106"/>
        <v>0</v>
      </c>
      <c r="BH1340" s="186">
        <f t="shared" si="107"/>
        <v>0</v>
      </c>
      <c r="BI1340" s="186">
        <f t="shared" si="108"/>
        <v>0</v>
      </c>
      <c r="BJ1340" s="24" t="s">
        <v>80</v>
      </c>
      <c r="BK1340" s="186">
        <f t="shared" si="109"/>
        <v>0</v>
      </c>
      <c r="BL1340" s="24" t="s">
        <v>373</v>
      </c>
      <c r="BM1340" s="24" t="s">
        <v>2161</v>
      </c>
    </row>
    <row r="1341" spans="2:65" s="1" customFormat="1" ht="22.5" customHeight="1">
      <c r="B1341" s="174"/>
      <c r="C1341" s="221" t="s">
        <v>2162</v>
      </c>
      <c r="D1341" s="221" t="s">
        <v>258</v>
      </c>
      <c r="E1341" s="222" t="s">
        <v>2163</v>
      </c>
      <c r="F1341" s="223" t="s">
        <v>2164</v>
      </c>
      <c r="G1341" s="224" t="s">
        <v>1046</v>
      </c>
      <c r="H1341" s="225">
        <v>18</v>
      </c>
      <c r="I1341" s="226"/>
      <c r="J1341" s="227">
        <f t="shared" si="100"/>
        <v>0</v>
      </c>
      <c r="K1341" s="223" t="s">
        <v>5</v>
      </c>
      <c r="L1341" s="228"/>
      <c r="M1341" s="229" t="s">
        <v>5</v>
      </c>
      <c r="N1341" s="230" t="s">
        <v>43</v>
      </c>
      <c r="O1341" s="42"/>
      <c r="P1341" s="184">
        <f t="shared" si="101"/>
        <v>0</v>
      </c>
      <c r="Q1341" s="184">
        <v>0</v>
      </c>
      <c r="R1341" s="184">
        <f t="shared" si="102"/>
        <v>0</v>
      </c>
      <c r="S1341" s="184">
        <v>0</v>
      </c>
      <c r="T1341" s="185">
        <f t="shared" si="103"/>
        <v>0</v>
      </c>
      <c r="AR1341" s="24" t="s">
        <v>932</v>
      </c>
      <c r="AT1341" s="24" t="s">
        <v>258</v>
      </c>
      <c r="AU1341" s="24" t="s">
        <v>82</v>
      </c>
      <c r="AY1341" s="24" t="s">
        <v>185</v>
      </c>
      <c r="BE1341" s="186">
        <f t="shared" si="104"/>
        <v>0</v>
      </c>
      <c r="BF1341" s="186">
        <f t="shared" si="105"/>
        <v>0</v>
      </c>
      <c r="BG1341" s="186">
        <f t="shared" si="106"/>
        <v>0</v>
      </c>
      <c r="BH1341" s="186">
        <f t="shared" si="107"/>
        <v>0</v>
      </c>
      <c r="BI1341" s="186">
        <f t="shared" si="108"/>
        <v>0</v>
      </c>
      <c r="BJ1341" s="24" t="s">
        <v>80</v>
      </c>
      <c r="BK1341" s="186">
        <f t="shared" si="109"/>
        <v>0</v>
      </c>
      <c r="BL1341" s="24" t="s">
        <v>373</v>
      </c>
      <c r="BM1341" s="24" t="s">
        <v>2165</v>
      </c>
    </row>
    <row r="1342" spans="2:65" s="1" customFormat="1" ht="22.5" customHeight="1">
      <c r="B1342" s="174"/>
      <c r="C1342" s="221" t="s">
        <v>2166</v>
      </c>
      <c r="D1342" s="221" t="s">
        <v>258</v>
      </c>
      <c r="E1342" s="222" t="s">
        <v>2167</v>
      </c>
      <c r="F1342" s="223" t="s">
        <v>2168</v>
      </c>
      <c r="G1342" s="224" t="s">
        <v>1046</v>
      </c>
      <c r="H1342" s="225">
        <v>18</v>
      </c>
      <c r="I1342" s="226"/>
      <c r="J1342" s="227">
        <f t="shared" si="100"/>
        <v>0</v>
      </c>
      <c r="K1342" s="223" t="s">
        <v>5</v>
      </c>
      <c r="L1342" s="228"/>
      <c r="M1342" s="229" t="s">
        <v>5</v>
      </c>
      <c r="N1342" s="230" t="s">
        <v>43</v>
      </c>
      <c r="O1342" s="42"/>
      <c r="P1342" s="184">
        <f t="shared" si="101"/>
        <v>0</v>
      </c>
      <c r="Q1342" s="184">
        <v>0</v>
      </c>
      <c r="R1342" s="184">
        <f t="shared" si="102"/>
        <v>0</v>
      </c>
      <c r="S1342" s="184">
        <v>0</v>
      </c>
      <c r="T1342" s="185">
        <f t="shared" si="103"/>
        <v>0</v>
      </c>
      <c r="AR1342" s="24" t="s">
        <v>932</v>
      </c>
      <c r="AT1342" s="24" t="s">
        <v>258</v>
      </c>
      <c r="AU1342" s="24" t="s">
        <v>82</v>
      </c>
      <c r="AY1342" s="24" t="s">
        <v>185</v>
      </c>
      <c r="BE1342" s="186">
        <f t="shared" si="104"/>
        <v>0</v>
      </c>
      <c r="BF1342" s="186">
        <f t="shared" si="105"/>
        <v>0</v>
      </c>
      <c r="BG1342" s="186">
        <f t="shared" si="106"/>
        <v>0</v>
      </c>
      <c r="BH1342" s="186">
        <f t="shared" si="107"/>
        <v>0</v>
      </c>
      <c r="BI1342" s="186">
        <f t="shared" si="108"/>
        <v>0</v>
      </c>
      <c r="BJ1342" s="24" t="s">
        <v>80</v>
      </c>
      <c r="BK1342" s="186">
        <f t="shared" si="109"/>
        <v>0</v>
      </c>
      <c r="BL1342" s="24" t="s">
        <v>373</v>
      </c>
      <c r="BM1342" s="24" t="s">
        <v>2169</v>
      </c>
    </row>
    <row r="1343" spans="2:65" s="1" customFormat="1" ht="31.5" customHeight="1">
      <c r="B1343" s="174"/>
      <c r="C1343" s="175" t="s">
        <v>2170</v>
      </c>
      <c r="D1343" s="175" t="s">
        <v>188</v>
      </c>
      <c r="E1343" s="176" t="s">
        <v>2171</v>
      </c>
      <c r="F1343" s="177" t="s">
        <v>2172</v>
      </c>
      <c r="G1343" s="178" t="s">
        <v>191</v>
      </c>
      <c r="H1343" s="179">
        <v>1E-3</v>
      </c>
      <c r="I1343" s="180"/>
      <c r="J1343" s="181">
        <f t="shared" si="100"/>
        <v>0</v>
      </c>
      <c r="K1343" s="177" t="s">
        <v>192</v>
      </c>
      <c r="L1343" s="41"/>
      <c r="M1343" s="182" t="s">
        <v>5</v>
      </c>
      <c r="N1343" s="183" t="s">
        <v>43</v>
      </c>
      <c r="O1343" s="42"/>
      <c r="P1343" s="184">
        <f t="shared" si="101"/>
        <v>0</v>
      </c>
      <c r="Q1343" s="184">
        <v>0</v>
      </c>
      <c r="R1343" s="184">
        <f t="shared" si="102"/>
        <v>0</v>
      </c>
      <c r="S1343" s="184">
        <v>0</v>
      </c>
      <c r="T1343" s="185">
        <f t="shared" si="103"/>
        <v>0</v>
      </c>
      <c r="AR1343" s="24" t="s">
        <v>373</v>
      </c>
      <c r="AT1343" s="24" t="s">
        <v>188</v>
      </c>
      <c r="AU1343" s="24" t="s">
        <v>82</v>
      </c>
      <c r="AY1343" s="24" t="s">
        <v>185</v>
      </c>
      <c r="BE1343" s="186">
        <f t="shared" si="104"/>
        <v>0</v>
      </c>
      <c r="BF1343" s="186">
        <f t="shared" si="105"/>
        <v>0</v>
      </c>
      <c r="BG1343" s="186">
        <f t="shared" si="106"/>
        <v>0</v>
      </c>
      <c r="BH1343" s="186">
        <f t="shared" si="107"/>
        <v>0</v>
      </c>
      <c r="BI1343" s="186">
        <f t="shared" si="108"/>
        <v>0</v>
      </c>
      <c r="BJ1343" s="24" t="s">
        <v>80</v>
      </c>
      <c r="BK1343" s="186">
        <f t="shared" si="109"/>
        <v>0</v>
      </c>
      <c r="BL1343" s="24" t="s">
        <v>373</v>
      </c>
      <c r="BM1343" s="24" t="s">
        <v>2173</v>
      </c>
    </row>
    <row r="1344" spans="2:65" s="1" customFormat="1" ht="121.5">
      <c r="B1344" s="41"/>
      <c r="D1344" s="187" t="s">
        <v>195</v>
      </c>
      <c r="F1344" s="188" t="s">
        <v>2174</v>
      </c>
      <c r="I1344" s="189"/>
      <c r="L1344" s="41"/>
      <c r="M1344" s="190"/>
      <c r="N1344" s="42"/>
      <c r="O1344" s="42"/>
      <c r="P1344" s="42"/>
      <c r="Q1344" s="42"/>
      <c r="R1344" s="42"/>
      <c r="S1344" s="42"/>
      <c r="T1344" s="70"/>
      <c r="AT1344" s="24" t="s">
        <v>195</v>
      </c>
      <c r="AU1344" s="24" t="s">
        <v>82</v>
      </c>
    </row>
    <row r="1345" spans="2:65" s="10" customFormat="1" ht="29.85" customHeight="1">
      <c r="B1345" s="160"/>
      <c r="D1345" s="171" t="s">
        <v>71</v>
      </c>
      <c r="E1345" s="172" t="s">
        <v>2175</v>
      </c>
      <c r="F1345" s="172" t="s">
        <v>2176</v>
      </c>
      <c r="I1345" s="163"/>
      <c r="J1345" s="173">
        <f>BK1345</f>
        <v>0</v>
      </c>
      <c r="L1345" s="160"/>
      <c r="M1345" s="165"/>
      <c r="N1345" s="166"/>
      <c r="O1345" s="166"/>
      <c r="P1345" s="167">
        <f>SUM(P1346:P1376)</f>
        <v>0</v>
      </c>
      <c r="Q1345" s="166"/>
      <c r="R1345" s="167">
        <f>SUM(R1346:R1376)</f>
        <v>24.0058936</v>
      </c>
      <c r="S1345" s="166"/>
      <c r="T1345" s="168">
        <f>SUM(T1346:T1376)</f>
        <v>0</v>
      </c>
      <c r="AR1345" s="161" t="s">
        <v>82</v>
      </c>
      <c r="AT1345" s="169" t="s">
        <v>71</v>
      </c>
      <c r="AU1345" s="169" t="s">
        <v>80</v>
      </c>
      <c r="AY1345" s="161" t="s">
        <v>185</v>
      </c>
      <c r="BK1345" s="170">
        <f>SUM(BK1346:BK1376)</f>
        <v>0</v>
      </c>
    </row>
    <row r="1346" spans="2:65" s="1" customFormat="1" ht="31.5" customHeight="1">
      <c r="B1346" s="174"/>
      <c r="C1346" s="175" t="s">
        <v>2177</v>
      </c>
      <c r="D1346" s="175" t="s">
        <v>188</v>
      </c>
      <c r="E1346" s="176" t="s">
        <v>2178</v>
      </c>
      <c r="F1346" s="177" t="s">
        <v>2179</v>
      </c>
      <c r="G1346" s="178" t="s">
        <v>232</v>
      </c>
      <c r="H1346" s="179">
        <v>315.29000000000002</v>
      </c>
      <c r="I1346" s="180"/>
      <c r="J1346" s="181">
        <f>ROUND(I1346*H1346,2)</f>
        <v>0</v>
      </c>
      <c r="K1346" s="177" t="s">
        <v>192</v>
      </c>
      <c r="L1346" s="41"/>
      <c r="M1346" s="182" t="s">
        <v>5</v>
      </c>
      <c r="N1346" s="183" t="s">
        <v>43</v>
      </c>
      <c r="O1346" s="42"/>
      <c r="P1346" s="184">
        <f>O1346*H1346</f>
        <v>0</v>
      </c>
      <c r="Q1346" s="184">
        <v>0</v>
      </c>
      <c r="R1346" s="184">
        <f>Q1346*H1346</f>
        <v>0</v>
      </c>
      <c r="S1346" s="184">
        <v>0</v>
      </c>
      <c r="T1346" s="185">
        <f>S1346*H1346</f>
        <v>0</v>
      </c>
      <c r="AR1346" s="24" t="s">
        <v>373</v>
      </c>
      <c r="AT1346" s="24" t="s">
        <v>188</v>
      </c>
      <c r="AU1346" s="24" t="s">
        <v>82</v>
      </c>
      <c r="AY1346" s="24" t="s">
        <v>185</v>
      </c>
      <c r="BE1346" s="186">
        <f>IF(N1346="základní",J1346,0)</f>
        <v>0</v>
      </c>
      <c r="BF1346" s="186">
        <f>IF(N1346="snížená",J1346,0)</f>
        <v>0</v>
      </c>
      <c r="BG1346" s="186">
        <f>IF(N1346="zákl. přenesená",J1346,0)</f>
        <v>0</v>
      </c>
      <c r="BH1346" s="186">
        <f>IF(N1346="sníž. přenesená",J1346,0)</f>
        <v>0</v>
      </c>
      <c r="BI1346" s="186">
        <f>IF(N1346="nulová",J1346,0)</f>
        <v>0</v>
      </c>
      <c r="BJ1346" s="24" t="s">
        <v>80</v>
      </c>
      <c r="BK1346" s="186">
        <f>ROUND(I1346*H1346,2)</f>
        <v>0</v>
      </c>
      <c r="BL1346" s="24" t="s">
        <v>373</v>
      </c>
      <c r="BM1346" s="24" t="s">
        <v>2180</v>
      </c>
    </row>
    <row r="1347" spans="2:65" s="1" customFormat="1" ht="40.5">
      <c r="B1347" s="41"/>
      <c r="D1347" s="187" t="s">
        <v>195</v>
      </c>
      <c r="F1347" s="188" t="s">
        <v>2181</v>
      </c>
      <c r="I1347" s="189"/>
      <c r="L1347" s="41"/>
      <c r="M1347" s="190"/>
      <c r="N1347" s="42"/>
      <c r="O1347" s="42"/>
      <c r="P1347" s="42"/>
      <c r="Q1347" s="42"/>
      <c r="R1347" s="42"/>
      <c r="S1347" s="42"/>
      <c r="T1347" s="70"/>
      <c r="AT1347" s="24" t="s">
        <v>195</v>
      </c>
      <c r="AU1347" s="24" t="s">
        <v>82</v>
      </c>
    </row>
    <row r="1348" spans="2:65" s="11" customFormat="1">
      <c r="B1348" s="191"/>
      <c r="D1348" s="187" t="s">
        <v>197</v>
      </c>
      <c r="E1348" s="192" t="s">
        <v>5</v>
      </c>
      <c r="F1348" s="193" t="s">
        <v>2182</v>
      </c>
      <c r="H1348" s="194">
        <v>49.43</v>
      </c>
      <c r="I1348" s="195"/>
      <c r="L1348" s="191"/>
      <c r="M1348" s="196"/>
      <c r="N1348" s="197"/>
      <c r="O1348" s="197"/>
      <c r="P1348" s="197"/>
      <c r="Q1348" s="197"/>
      <c r="R1348" s="197"/>
      <c r="S1348" s="197"/>
      <c r="T1348" s="198"/>
      <c r="AT1348" s="192" t="s">
        <v>197</v>
      </c>
      <c r="AU1348" s="192" t="s">
        <v>82</v>
      </c>
      <c r="AV1348" s="11" t="s">
        <v>82</v>
      </c>
      <c r="AW1348" s="11" t="s">
        <v>35</v>
      </c>
      <c r="AX1348" s="11" t="s">
        <v>72</v>
      </c>
      <c r="AY1348" s="192" t="s">
        <v>185</v>
      </c>
    </row>
    <row r="1349" spans="2:65" s="11" customFormat="1">
      <c r="B1349" s="191"/>
      <c r="D1349" s="187" t="s">
        <v>197</v>
      </c>
      <c r="E1349" s="192" t="s">
        <v>5</v>
      </c>
      <c r="F1349" s="193" t="s">
        <v>2183</v>
      </c>
      <c r="H1349" s="194">
        <v>176.14</v>
      </c>
      <c r="I1349" s="195"/>
      <c r="L1349" s="191"/>
      <c r="M1349" s="196"/>
      <c r="N1349" s="197"/>
      <c r="O1349" s="197"/>
      <c r="P1349" s="197"/>
      <c r="Q1349" s="197"/>
      <c r="R1349" s="197"/>
      <c r="S1349" s="197"/>
      <c r="T1349" s="198"/>
      <c r="AT1349" s="192" t="s">
        <v>197</v>
      </c>
      <c r="AU1349" s="192" t="s">
        <v>82</v>
      </c>
      <c r="AV1349" s="11" t="s">
        <v>82</v>
      </c>
      <c r="AW1349" s="11" t="s">
        <v>35</v>
      </c>
      <c r="AX1349" s="11" t="s">
        <v>72</v>
      </c>
      <c r="AY1349" s="192" t="s">
        <v>185</v>
      </c>
    </row>
    <row r="1350" spans="2:65" s="11" customFormat="1">
      <c r="B1350" s="191"/>
      <c r="D1350" s="187" t="s">
        <v>197</v>
      </c>
      <c r="E1350" s="192" t="s">
        <v>5</v>
      </c>
      <c r="F1350" s="193" t="s">
        <v>2184</v>
      </c>
      <c r="H1350" s="194">
        <v>2.97</v>
      </c>
      <c r="I1350" s="195"/>
      <c r="L1350" s="191"/>
      <c r="M1350" s="196"/>
      <c r="N1350" s="197"/>
      <c r="O1350" s="197"/>
      <c r="P1350" s="197"/>
      <c r="Q1350" s="197"/>
      <c r="R1350" s="197"/>
      <c r="S1350" s="197"/>
      <c r="T1350" s="198"/>
      <c r="AT1350" s="192" t="s">
        <v>197</v>
      </c>
      <c r="AU1350" s="192" t="s">
        <v>82</v>
      </c>
      <c r="AV1350" s="11" t="s">
        <v>82</v>
      </c>
      <c r="AW1350" s="11" t="s">
        <v>35</v>
      </c>
      <c r="AX1350" s="11" t="s">
        <v>72</v>
      </c>
      <c r="AY1350" s="192" t="s">
        <v>185</v>
      </c>
    </row>
    <row r="1351" spans="2:65" s="11" customFormat="1">
      <c r="B1351" s="191"/>
      <c r="D1351" s="187" t="s">
        <v>197</v>
      </c>
      <c r="E1351" s="192" t="s">
        <v>5</v>
      </c>
      <c r="F1351" s="193" t="s">
        <v>2185</v>
      </c>
      <c r="H1351" s="194">
        <v>5.91</v>
      </c>
      <c r="I1351" s="195"/>
      <c r="L1351" s="191"/>
      <c r="M1351" s="196"/>
      <c r="N1351" s="197"/>
      <c r="O1351" s="197"/>
      <c r="P1351" s="197"/>
      <c r="Q1351" s="197"/>
      <c r="R1351" s="197"/>
      <c r="S1351" s="197"/>
      <c r="T1351" s="198"/>
      <c r="AT1351" s="192" t="s">
        <v>197</v>
      </c>
      <c r="AU1351" s="192" t="s">
        <v>82</v>
      </c>
      <c r="AV1351" s="11" t="s">
        <v>82</v>
      </c>
      <c r="AW1351" s="11" t="s">
        <v>35</v>
      </c>
      <c r="AX1351" s="11" t="s">
        <v>72</v>
      </c>
      <c r="AY1351" s="192" t="s">
        <v>185</v>
      </c>
    </row>
    <row r="1352" spans="2:65" s="11" customFormat="1">
      <c r="B1352" s="191"/>
      <c r="D1352" s="187" t="s">
        <v>197</v>
      </c>
      <c r="E1352" s="192" t="s">
        <v>5</v>
      </c>
      <c r="F1352" s="193" t="s">
        <v>2186</v>
      </c>
      <c r="H1352" s="194">
        <v>80.84</v>
      </c>
      <c r="I1352" s="195"/>
      <c r="L1352" s="191"/>
      <c r="M1352" s="196"/>
      <c r="N1352" s="197"/>
      <c r="O1352" s="197"/>
      <c r="P1352" s="197"/>
      <c r="Q1352" s="197"/>
      <c r="R1352" s="197"/>
      <c r="S1352" s="197"/>
      <c r="T1352" s="198"/>
      <c r="AT1352" s="192" t="s">
        <v>197</v>
      </c>
      <c r="AU1352" s="192" t="s">
        <v>82</v>
      </c>
      <c r="AV1352" s="11" t="s">
        <v>82</v>
      </c>
      <c r="AW1352" s="11" t="s">
        <v>35</v>
      </c>
      <c r="AX1352" s="11" t="s">
        <v>72</v>
      </c>
      <c r="AY1352" s="192" t="s">
        <v>185</v>
      </c>
    </row>
    <row r="1353" spans="2:65" s="13" customFormat="1">
      <c r="B1353" s="207"/>
      <c r="D1353" s="208" t="s">
        <v>197</v>
      </c>
      <c r="E1353" s="209" t="s">
        <v>5</v>
      </c>
      <c r="F1353" s="210" t="s">
        <v>222</v>
      </c>
      <c r="H1353" s="211">
        <v>315.29000000000002</v>
      </c>
      <c r="I1353" s="212"/>
      <c r="L1353" s="207"/>
      <c r="M1353" s="213"/>
      <c r="N1353" s="214"/>
      <c r="O1353" s="214"/>
      <c r="P1353" s="214"/>
      <c r="Q1353" s="214"/>
      <c r="R1353" s="214"/>
      <c r="S1353" s="214"/>
      <c r="T1353" s="215"/>
      <c r="AT1353" s="216" t="s">
        <v>197</v>
      </c>
      <c r="AU1353" s="216" t="s">
        <v>82</v>
      </c>
      <c r="AV1353" s="13" t="s">
        <v>193</v>
      </c>
      <c r="AW1353" s="13" t="s">
        <v>35</v>
      </c>
      <c r="AX1353" s="13" t="s">
        <v>80</v>
      </c>
      <c r="AY1353" s="216" t="s">
        <v>185</v>
      </c>
    </row>
    <row r="1354" spans="2:65" s="1" customFormat="1" ht="22.5" customHeight="1">
      <c r="B1354" s="174"/>
      <c r="C1354" s="221" t="s">
        <v>2187</v>
      </c>
      <c r="D1354" s="221" t="s">
        <v>258</v>
      </c>
      <c r="E1354" s="222" t="s">
        <v>2188</v>
      </c>
      <c r="F1354" s="223" t="s">
        <v>2189</v>
      </c>
      <c r="G1354" s="224" t="s">
        <v>2190</v>
      </c>
      <c r="H1354" s="225">
        <v>693.63800000000003</v>
      </c>
      <c r="I1354" s="226"/>
      <c r="J1354" s="227">
        <f>ROUND(I1354*H1354,2)</f>
        <v>0</v>
      </c>
      <c r="K1354" s="223" t="s">
        <v>192</v>
      </c>
      <c r="L1354" s="228"/>
      <c r="M1354" s="229" t="s">
        <v>5</v>
      </c>
      <c r="N1354" s="230" t="s">
        <v>43</v>
      </c>
      <c r="O1354" s="42"/>
      <c r="P1354" s="184">
        <f>O1354*H1354</f>
        <v>0</v>
      </c>
      <c r="Q1354" s="184">
        <v>1E-3</v>
      </c>
      <c r="R1354" s="184">
        <f>Q1354*H1354</f>
        <v>0.69363800000000009</v>
      </c>
      <c r="S1354" s="184">
        <v>0</v>
      </c>
      <c r="T1354" s="185">
        <f>S1354*H1354</f>
        <v>0</v>
      </c>
      <c r="AR1354" s="24" t="s">
        <v>932</v>
      </c>
      <c r="AT1354" s="24" t="s">
        <v>258</v>
      </c>
      <c r="AU1354" s="24" t="s">
        <v>82</v>
      </c>
      <c r="AY1354" s="24" t="s">
        <v>185</v>
      </c>
      <c r="BE1354" s="186">
        <f>IF(N1354="základní",J1354,0)</f>
        <v>0</v>
      </c>
      <c r="BF1354" s="186">
        <f>IF(N1354="snížená",J1354,0)</f>
        <v>0</v>
      </c>
      <c r="BG1354" s="186">
        <f>IF(N1354="zákl. přenesená",J1354,0)</f>
        <v>0</v>
      </c>
      <c r="BH1354" s="186">
        <f>IF(N1354="sníž. přenesená",J1354,0)</f>
        <v>0</v>
      </c>
      <c r="BI1354" s="186">
        <f>IF(N1354="nulová",J1354,0)</f>
        <v>0</v>
      </c>
      <c r="BJ1354" s="24" t="s">
        <v>80</v>
      </c>
      <c r="BK1354" s="186">
        <f>ROUND(I1354*H1354,2)</f>
        <v>0</v>
      </c>
      <c r="BL1354" s="24" t="s">
        <v>373</v>
      </c>
      <c r="BM1354" s="24" t="s">
        <v>2191</v>
      </c>
    </row>
    <row r="1355" spans="2:65" s="11" customFormat="1">
      <c r="B1355" s="191"/>
      <c r="D1355" s="208" t="s">
        <v>197</v>
      </c>
      <c r="E1355" s="217" t="s">
        <v>5</v>
      </c>
      <c r="F1355" s="218" t="s">
        <v>2192</v>
      </c>
      <c r="H1355" s="219">
        <v>693.63800000000003</v>
      </c>
      <c r="I1355" s="195"/>
      <c r="L1355" s="191"/>
      <c r="M1355" s="196"/>
      <c r="N1355" s="197"/>
      <c r="O1355" s="197"/>
      <c r="P1355" s="197"/>
      <c r="Q1355" s="197"/>
      <c r="R1355" s="197"/>
      <c r="S1355" s="197"/>
      <c r="T1355" s="198"/>
      <c r="AT1355" s="192" t="s">
        <v>197</v>
      </c>
      <c r="AU1355" s="192" t="s">
        <v>82</v>
      </c>
      <c r="AV1355" s="11" t="s">
        <v>82</v>
      </c>
      <c r="AW1355" s="11" t="s">
        <v>35</v>
      </c>
      <c r="AX1355" s="11" t="s">
        <v>80</v>
      </c>
      <c r="AY1355" s="192" t="s">
        <v>185</v>
      </c>
    </row>
    <row r="1356" spans="2:65" s="1" customFormat="1" ht="31.5" customHeight="1">
      <c r="B1356" s="174"/>
      <c r="C1356" s="175" t="s">
        <v>2193</v>
      </c>
      <c r="D1356" s="175" t="s">
        <v>188</v>
      </c>
      <c r="E1356" s="176" t="s">
        <v>2194</v>
      </c>
      <c r="F1356" s="177" t="s">
        <v>2195</v>
      </c>
      <c r="G1356" s="178" t="s">
        <v>376</v>
      </c>
      <c r="H1356" s="179">
        <v>650.44000000000005</v>
      </c>
      <c r="I1356" s="180"/>
      <c r="J1356" s="181">
        <f>ROUND(I1356*H1356,2)</f>
        <v>0</v>
      </c>
      <c r="K1356" s="177" t="s">
        <v>192</v>
      </c>
      <c r="L1356" s="41"/>
      <c r="M1356" s="182" t="s">
        <v>5</v>
      </c>
      <c r="N1356" s="183" t="s">
        <v>43</v>
      </c>
      <c r="O1356" s="42"/>
      <c r="P1356" s="184">
        <f>O1356*H1356</f>
        <v>0</v>
      </c>
      <c r="Q1356" s="184">
        <v>4.6000000000000001E-4</v>
      </c>
      <c r="R1356" s="184">
        <f>Q1356*H1356</f>
        <v>0.29920240000000003</v>
      </c>
      <c r="S1356" s="184">
        <v>0</v>
      </c>
      <c r="T1356" s="185">
        <f>S1356*H1356</f>
        <v>0</v>
      </c>
      <c r="AR1356" s="24" t="s">
        <v>373</v>
      </c>
      <c r="AT1356" s="24" t="s">
        <v>188</v>
      </c>
      <c r="AU1356" s="24" t="s">
        <v>82</v>
      </c>
      <c r="AY1356" s="24" t="s">
        <v>185</v>
      </c>
      <c r="BE1356" s="186">
        <f>IF(N1356="základní",J1356,0)</f>
        <v>0</v>
      </c>
      <c r="BF1356" s="186">
        <f>IF(N1356="snížená",J1356,0)</f>
        <v>0</v>
      </c>
      <c r="BG1356" s="186">
        <f>IF(N1356="zákl. přenesená",J1356,0)</f>
        <v>0</v>
      </c>
      <c r="BH1356" s="186">
        <f>IF(N1356="sníž. přenesená",J1356,0)</f>
        <v>0</v>
      </c>
      <c r="BI1356" s="186">
        <f>IF(N1356="nulová",J1356,0)</f>
        <v>0</v>
      </c>
      <c r="BJ1356" s="24" t="s">
        <v>80</v>
      </c>
      <c r="BK1356" s="186">
        <f>ROUND(I1356*H1356,2)</f>
        <v>0</v>
      </c>
      <c r="BL1356" s="24" t="s">
        <v>373</v>
      </c>
      <c r="BM1356" s="24" t="s">
        <v>2196</v>
      </c>
    </row>
    <row r="1357" spans="2:65" s="11" customFormat="1">
      <c r="B1357" s="191"/>
      <c r="D1357" s="187" t="s">
        <v>197</v>
      </c>
      <c r="E1357" s="192" t="s">
        <v>5</v>
      </c>
      <c r="F1357" s="193" t="s">
        <v>2197</v>
      </c>
      <c r="H1357" s="194">
        <v>306.70999999999998</v>
      </c>
      <c r="I1357" s="195"/>
      <c r="L1357" s="191"/>
      <c r="M1357" s="196"/>
      <c r="N1357" s="197"/>
      <c r="O1357" s="197"/>
      <c r="P1357" s="197"/>
      <c r="Q1357" s="197"/>
      <c r="R1357" s="197"/>
      <c r="S1357" s="197"/>
      <c r="T1357" s="198"/>
      <c r="AT1357" s="192" t="s">
        <v>197</v>
      </c>
      <c r="AU1357" s="192" t="s">
        <v>82</v>
      </c>
      <c r="AV1357" s="11" t="s">
        <v>82</v>
      </c>
      <c r="AW1357" s="11" t="s">
        <v>35</v>
      </c>
      <c r="AX1357" s="11" t="s">
        <v>72</v>
      </c>
      <c r="AY1357" s="192" t="s">
        <v>185</v>
      </c>
    </row>
    <row r="1358" spans="2:65" s="11" customFormat="1">
      <c r="B1358" s="191"/>
      <c r="D1358" s="187" t="s">
        <v>197</v>
      </c>
      <c r="E1358" s="192" t="s">
        <v>5</v>
      </c>
      <c r="F1358" s="193" t="s">
        <v>2198</v>
      </c>
      <c r="H1358" s="194">
        <v>184.58</v>
      </c>
      <c r="I1358" s="195"/>
      <c r="L1358" s="191"/>
      <c r="M1358" s="196"/>
      <c r="N1358" s="197"/>
      <c r="O1358" s="197"/>
      <c r="P1358" s="197"/>
      <c r="Q1358" s="197"/>
      <c r="R1358" s="197"/>
      <c r="S1358" s="197"/>
      <c r="T1358" s="198"/>
      <c r="AT1358" s="192" t="s">
        <v>197</v>
      </c>
      <c r="AU1358" s="192" t="s">
        <v>82</v>
      </c>
      <c r="AV1358" s="11" t="s">
        <v>82</v>
      </c>
      <c r="AW1358" s="11" t="s">
        <v>35</v>
      </c>
      <c r="AX1358" s="11" t="s">
        <v>72</v>
      </c>
      <c r="AY1358" s="192" t="s">
        <v>185</v>
      </c>
    </row>
    <row r="1359" spans="2:65" s="11" customFormat="1">
      <c r="B1359" s="191"/>
      <c r="D1359" s="187" t="s">
        <v>197</v>
      </c>
      <c r="E1359" s="192" t="s">
        <v>5</v>
      </c>
      <c r="F1359" s="193" t="s">
        <v>2199</v>
      </c>
      <c r="H1359" s="194">
        <v>159.15</v>
      </c>
      <c r="I1359" s="195"/>
      <c r="L1359" s="191"/>
      <c r="M1359" s="196"/>
      <c r="N1359" s="197"/>
      <c r="O1359" s="197"/>
      <c r="P1359" s="197"/>
      <c r="Q1359" s="197"/>
      <c r="R1359" s="197"/>
      <c r="S1359" s="197"/>
      <c r="T1359" s="198"/>
      <c r="AT1359" s="192" t="s">
        <v>197</v>
      </c>
      <c r="AU1359" s="192" t="s">
        <v>82</v>
      </c>
      <c r="AV1359" s="11" t="s">
        <v>82</v>
      </c>
      <c r="AW1359" s="11" t="s">
        <v>35</v>
      </c>
      <c r="AX1359" s="11" t="s">
        <v>72</v>
      </c>
      <c r="AY1359" s="192" t="s">
        <v>185</v>
      </c>
    </row>
    <row r="1360" spans="2:65" s="13" customFormat="1">
      <c r="B1360" s="207"/>
      <c r="D1360" s="208" t="s">
        <v>197</v>
      </c>
      <c r="E1360" s="209" t="s">
        <v>5</v>
      </c>
      <c r="F1360" s="210" t="s">
        <v>222</v>
      </c>
      <c r="H1360" s="211">
        <v>650.44000000000005</v>
      </c>
      <c r="I1360" s="212"/>
      <c r="L1360" s="207"/>
      <c r="M1360" s="213"/>
      <c r="N1360" s="214"/>
      <c r="O1360" s="214"/>
      <c r="P1360" s="214"/>
      <c r="Q1360" s="214"/>
      <c r="R1360" s="214"/>
      <c r="S1360" s="214"/>
      <c r="T1360" s="215"/>
      <c r="AT1360" s="216" t="s">
        <v>197</v>
      </c>
      <c r="AU1360" s="216" t="s">
        <v>82</v>
      </c>
      <c r="AV1360" s="13" t="s">
        <v>193</v>
      </c>
      <c r="AW1360" s="13" t="s">
        <v>35</v>
      </c>
      <c r="AX1360" s="13" t="s">
        <v>80</v>
      </c>
      <c r="AY1360" s="216" t="s">
        <v>185</v>
      </c>
    </row>
    <row r="1361" spans="2:65" s="1" customFormat="1" ht="31.5" customHeight="1">
      <c r="B1361" s="174"/>
      <c r="C1361" s="175" t="s">
        <v>2200</v>
      </c>
      <c r="D1361" s="175" t="s">
        <v>188</v>
      </c>
      <c r="E1361" s="176" t="s">
        <v>2201</v>
      </c>
      <c r="F1361" s="177" t="s">
        <v>2202</v>
      </c>
      <c r="G1361" s="178" t="s">
        <v>232</v>
      </c>
      <c r="H1361" s="179">
        <v>833.8</v>
      </c>
      <c r="I1361" s="180"/>
      <c r="J1361" s="181">
        <f>ROUND(I1361*H1361,2)</f>
        <v>0</v>
      </c>
      <c r="K1361" s="177" t="s">
        <v>192</v>
      </c>
      <c r="L1361" s="41"/>
      <c r="M1361" s="182" t="s">
        <v>5</v>
      </c>
      <c r="N1361" s="183" t="s">
        <v>43</v>
      </c>
      <c r="O1361" s="42"/>
      <c r="P1361" s="184">
        <f>O1361*H1361</f>
        <v>0</v>
      </c>
      <c r="Q1361" s="184">
        <v>3.6700000000000001E-3</v>
      </c>
      <c r="R1361" s="184">
        <f>Q1361*H1361</f>
        <v>3.0600459999999998</v>
      </c>
      <c r="S1361" s="184">
        <v>0</v>
      </c>
      <c r="T1361" s="185">
        <f>S1361*H1361</f>
        <v>0</v>
      </c>
      <c r="AR1361" s="24" t="s">
        <v>373</v>
      </c>
      <c r="AT1361" s="24" t="s">
        <v>188</v>
      </c>
      <c r="AU1361" s="24" t="s">
        <v>82</v>
      </c>
      <c r="AY1361" s="24" t="s">
        <v>185</v>
      </c>
      <c r="BE1361" s="186">
        <f>IF(N1361="základní",J1361,0)</f>
        <v>0</v>
      </c>
      <c r="BF1361" s="186">
        <f>IF(N1361="snížená",J1361,0)</f>
        <v>0</v>
      </c>
      <c r="BG1361" s="186">
        <f>IF(N1361="zákl. přenesená",J1361,0)</f>
        <v>0</v>
      </c>
      <c r="BH1361" s="186">
        <f>IF(N1361="sníž. přenesená",J1361,0)</f>
        <v>0</v>
      </c>
      <c r="BI1361" s="186">
        <f>IF(N1361="nulová",J1361,0)</f>
        <v>0</v>
      </c>
      <c r="BJ1361" s="24" t="s">
        <v>80</v>
      </c>
      <c r="BK1361" s="186">
        <f>ROUND(I1361*H1361,2)</f>
        <v>0</v>
      </c>
      <c r="BL1361" s="24" t="s">
        <v>373</v>
      </c>
      <c r="BM1361" s="24" t="s">
        <v>2203</v>
      </c>
    </row>
    <row r="1362" spans="2:65" s="11" customFormat="1">
      <c r="B1362" s="191"/>
      <c r="D1362" s="187" t="s">
        <v>197</v>
      </c>
      <c r="E1362" s="192" t="s">
        <v>5</v>
      </c>
      <c r="F1362" s="193" t="s">
        <v>2204</v>
      </c>
      <c r="H1362" s="194">
        <v>406.1</v>
      </c>
      <c r="I1362" s="195"/>
      <c r="L1362" s="191"/>
      <c r="M1362" s="196"/>
      <c r="N1362" s="197"/>
      <c r="O1362" s="197"/>
      <c r="P1362" s="197"/>
      <c r="Q1362" s="197"/>
      <c r="R1362" s="197"/>
      <c r="S1362" s="197"/>
      <c r="T1362" s="198"/>
      <c r="AT1362" s="192" t="s">
        <v>197</v>
      </c>
      <c r="AU1362" s="192" t="s">
        <v>82</v>
      </c>
      <c r="AV1362" s="11" t="s">
        <v>82</v>
      </c>
      <c r="AW1362" s="11" t="s">
        <v>35</v>
      </c>
      <c r="AX1362" s="11" t="s">
        <v>72</v>
      </c>
      <c r="AY1362" s="192" t="s">
        <v>185</v>
      </c>
    </row>
    <row r="1363" spans="2:65" s="11" customFormat="1">
      <c r="B1363" s="191"/>
      <c r="D1363" s="187" t="s">
        <v>197</v>
      </c>
      <c r="E1363" s="192" t="s">
        <v>5</v>
      </c>
      <c r="F1363" s="193" t="s">
        <v>2205</v>
      </c>
      <c r="H1363" s="194">
        <v>278.2</v>
      </c>
      <c r="I1363" s="195"/>
      <c r="L1363" s="191"/>
      <c r="M1363" s="196"/>
      <c r="N1363" s="197"/>
      <c r="O1363" s="197"/>
      <c r="P1363" s="197"/>
      <c r="Q1363" s="197"/>
      <c r="R1363" s="197"/>
      <c r="S1363" s="197"/>
      <c r="T1363" s="198"/>
      <c r="AT1363" s="192" t="s">
        <v>197</v>
      </c>
      <c r="AU1363" s="192" t="s">
        <v>82</v>
      </c>
      <c r="AV1363" s="11" t="s">
        <v>82</v>
      </c>
      <c r="AW1363" s="11" t="s">
        <v>35</v>
      </c>
      <c r="AX1363" s="11" t="s">
        <v>72</v>
      </c>
      <c r="AY1363" s="192" t="s">
        <v>185</v>
      </c>
    </row>
    <row r="1364" spans="2:65" s="11" customFormat="1">
      <c r="B1364" s="191"/>
      <c r="D1364" s="187" t="s">
        <v>197</v>
      </c>
      <c r="E1364" s="192" t="s">
        <v>5</v>
      </c>
      <c r="F1364" s="193" t="s">
        <v>2206</v>
      </c>
      <c r="H1364" s="194">
        <v>89</v>
      </c>
      <c r="I1364" s="195"/>
      <c r="L1364" s="191"/>
      <c r="M1364" s="196"/>
      <c r="N1364" s="197"/>
      <c r="O1364" s="197"/>
      <c r="P1364" s="197"/>
      <c r="Q1364" s="197"/>
      <c r="R1364" s="197"/>
      <c r="S1364" s="197"/>
      <c r="T1364" s="198"/>
      <c r="AT1364" s="192" t="s">
        <v>197</v>
      </c>
      <c r="AU1364" s="192" t="s">
        <v>82</v>
      </c>
      <c r="AV1364" s="11" t="s">
        <v>82</v>
      </c>
      <c r="AW1364" s="11" t="s">
        <v>35</v>
      </c>
      <c r="AX1364" s="11" t="s">
        <v>72</v>
      </c>
      <c r="AY1364" s="192" t="s">
        <v>185</v>
      </c>
    </row>
    <row r="1365" spans="2:65" s="11" customFormat="1">
      <c r="B1365" s="191"/>
      <c r="D1365" s="187" t="s">
        <v>197</v>
      </c>
      <c r="E1365" s="192" t="s">
        <v>5</v>
      </c>
      <c r="F1365" s="193" t="s">
        <v>2207</v>
      </c>
      <c r="H1365" s="194">
        <v>60.5</v>
      </c>
      <c r="I1365" s="195"/>
      <c r="L1365" s="191"/>
      <c r="M1365" s="196"/>
      <c r="N1365" s="197"/>
      <c r="O1365" s="197"/>
      <c r="P1365" s="197"/>
      <c r="Q1365" s="197"/>
      <c r="R1365" s="197"/>
      <c r="S1365" s="197"/>
      <c r="T1365" s="198"/>
      <c r="AT1365" s="192" t="s">
        <v>197</v>
      </c>
      <c r="AU1365" s="192" t="s">
        <v>82</v>
      </c>
      <c r="AV1365" s="11" t="s">
        <v>82</v>
      </c>
      <c r="AW1365" s="11" t="s">
        <v>35</v>
      </c>
      <c r="AX1365" s="11" t="s">
        <v>72</v>
      </c>
      <c r="AY1365" s="192" t="s">
        <v>185</v>
      </c>
    </row>
    <row r="1366" spans="2:65" s="13" customFormat="1">
      <c r="B1366" s="207"/>
      <c r="D1366" s="208" t="s">
        <v>197</v>
      </c>
      <c r="E1366" s="209" t="s">
        <v>5</v>
      </c>
      <c r="F1366" s="210" t="s">
        <v>222</v>
      </c>
      <c r="H1366" s="211">
        <v>833.8</v>
      </c>
      <c r="I1366" s="212"/>
      <c r="L1366" s="207"/>
      <c r="M1366" s="213"/>
      <c r="N1366" s="214"/>
      <c r="O1366" s="214"/>
      <c r="P1366" s="214"/>
      <c r="Q1366" s="214"/>
      <c r="R1366" s="214"/>
      <c r="S1366" s="214"/>
      <c r="T1366" s="215"/>
      <c r="AT1366" s="216" t="s">
        <v>197</v>
      </c>
      <c r="AU1366" s="216" t="s">
        <v>82</v>
      </c>
      <c r="AV1366" s="13" t="s">
        <v>193</v>
      </c>
      <c r="AW1366" s="13" t="s">
        <v>35</v>
      </c>
      <c r="AX1366" s="13" t="s">
        <v>80</v>
      </c>
      <c r="AY1366" s="216" t="s">
        <v>185</v>
      </c>
    </row>
    <row r="1367" spans="2:65" s="1" customFormat="1" ht="22.5" customHeight="1">
      <c r="B1367" s="174"/>
      <c r="C1367" s="175" t="s">
        <v>2208</v>
      </c>
      <c r="D1367" s="175" t="s">
        <v>188</v>
      </c>
      <c r="E1367" s="176" t="s">
        <v>2209</v>
      </c>
      <c r="F1367" s="177" t="s">
        <v>2210</v>
      </c>
      <c r="G1367" s="178" t="s">
        <v>232</v>
      </c>
      <c r="H1367" s="179">
        <v>20.92</v>
      </c>
      <c r="I1367" s="180"/>
      <c r="J1367" s="181">
        <f>ROUND(I1367*H1367,2)</f>
        <v>0</v>
      </c>
      <c r="K1367" s="177" t="s">
        <v>192</v>
      </c>
      <c r="L1367" s="41"/>
      <c r="M1367" s="182" t="s">
        <v>5</v>
      </c>
      <c r="N1367" s="183" t="s">
        <v>43</v>
      </c>
      <c r="O1367" s="42"/>
      <c r="P1367" s="184">
        <f>O1367*H1367</f>
        <v>0</v>
      </c>
      <c r="Q1367" s="184">
        <v>0</v>
      </c>
      <c r="R1367" s="184">
        <f>Q1367*H1367</f>
        <v>0</v>
      </c>
      <c r="S1367" s="184">
        <v>0</v>
      </c>
      <c r="T1367" s="185">
        <f>S1367*H1367</f>
        <v>0</v>
      </c>
      <c r="AR1367" s="24" t="s">
        <v>373</v>
      </c>
      <c r="AT1367" s="24" t="s">
        <v>188</v>
      </c>
      <c r="AU1367" s="24" t="s">
        <v>82</v>
      </c>
      <c r="AY1367" s="24" t="s">
        <v>185</v>
      </c>
      <c r="BE1367" s="186">
        <f>IF(N1367="základní",J1367,0)</f>
        <v>0</v>
      </c>
      <c r="BF1367" s="186">
        <f>IF(N1367="snížená",J1367,0)</f>
        <v>0</v>
      </c>
      <c r="BG1367" s="186">
        <f>IF(N1367="zákl. přenesená",J1367,0)</f>
        <v>0</v>
      </c>
      <c r="BH1367" s="186">
        <f>IF(N1367="sníž. přenesená",J1367,0)</f>
        <v>0</v>
      </c>
      <c r="BI1367" s="186">
        <f>IF(N1367="nulová",J1367,0)</f>
        <v>0</v>
      </c>
      <c r="BJ1367" s="24" t="s">
        <v>80</v>
      </c>
      <c r="BK1367" s="186">
        <f>ROUND(I1367*H1367,2)</f>
        <v>0</v>
      </c>
      <c r="BL1367" s="24" t="s">
        <v>373</v>
      </c>
      <c r="BM1367" s="24" t="s">
        <v>2211</v>
      </c>
    </row>
    <row r="1368" spans="2:65" s="1" customFormat="1" ht="22.5" customHeight="1">
      <c r="B1368" s="174"/>
      <c r="C1368" s="175" t="s">
        <v>2212</v>
      </c>
      <c r="D1368" s="175" t="s">
        <v>188</v>
      </c>
      <c r="E1368" s="176" t="s">
        <v>2213</v>
      </c>
      <c r="F1368" s="177" t="s">
        <v>2214</v>
      </c>
      <c r="G1368" s="178" t="s">
        <v>232</v>
      </c>
      <c r="H1368" s="179">
        <v>833.8</v>
      </c>
      <c r="I1368" s="180"/>
      <c r="J1368" s="181">
        <f>ROUND(I1368*H1368,2)</f>
        <v>0</v>
      </c>
      <c r="K1368" s="177" t="s">
        <v>192</v>
      </c>
      <c r="L1368" s="41"/>
      <c r="M1368" s="182" t="s">
        <v>5</v>
      </c>
      <c r="N1368" s="183" t="s">
        <v>43</v>
      </c>
      <c r="O1368" s="42"/>
      <c r="P1368" s="184">
        <f>O1368*H1368</f>
        <v>0</v>
      </c>
      <c r="Q1368" s="184">
        <v>2.9999999999999997E-4</v>
      </c>
      <c r="R1368" s="184">
        <f>Q1368*H1368</f>
        <v>0.25013999999999997</v>
      </c>
      <c r="S1368" s="184">
        <v>0</v>
      </c>
      <c r="T1368" s="185">
        <f>S1368*H1368</f>
        <v>0</v>
      </c>
      <c r="AR1368" s="24" t="s">
        <v>373</v>
      </c>
      <c r="AT1368" s="24" t="s">
        <v>188</v>
      </c>
      <c r="AU1368" s="24" t="s">
        <v>82</v>
      </c>
      <c r="AY1368" s="24" t="s">
        <v>185</v>
      </c>
      <c r="BE1368" s="186">
        <f>IF(N1368="základní",J1368,0)</f>
        <v>0</v>
      </c>
      <c r="BF1368" s="186">
        <f>IF(N1368="snížená",J1368,0)</f>
        <v>0</v>
      </c>
      <c r="BG1368" s="186">
        <f>IF(N1368="zákl. přenesená",J1368,0)</f>
        <v>0</v>
      </c>
      <c r="BH1368" s="186">
        <f>IF(N1368="sníž. přenesená",J1368,0)</f>
        <v>0</v>
      </c>
      <c r="BI1368" s="186">
        <f>IF(N1368="nulová",J1368,0)</f>
        <v>0</v>
      </c>
      <c r="BJ1368" s="24" t="s">
        <v>80</v>
      </c>
      <c r="BK1368" s="186">
        <f>ROUND(I1368*H1368,2)</f>
        <v>0</v>
      </c>
      <c r="BL1368" s="24" t="s">
        <v>373</v>
      </c>
      <c r="BM1368" s="24" t="s">
        <v>2215</v>
      </c>
    </row>
    <row r="1369" spans="2:65" s="1" customFormat="1" ht="40.5">
      <c r="B1369" s="41"/>
      <c r="D1369" s="187" t="s">
        <v>195</v>
      </c>
      <c r="F1369" s="188" t="s">
        <v>2216</v>
      </c>
      <c r="I1369" s="189"/>
      <c r="L1369" s="41"/>
      <c r="M1369" s="190"/>
      <c r="N1369" s="42"/>
      <c r="O1369" s="42"/>
      <c r="P1369" s="42"/>
      <c r="Q1369" s="42"/>
      <c r="R1369" s="42"/>
      <c r="S1369" s="42"/>
      <c r="T1369" s="70"/>
      <c r="AT1369" s="24" t="s">
        <v>195</v>
      </c>
      <c r="AU1369" s="24" t="s">
        <v>82</v>
      </c>
    </row>
    <row r="1370" spans="2:65" s="11" customFormat="1">
      <c r="B1370" s="191"/>
      <c r="D1370" s="208" t="s">
        <v>197</v>
      </c>
      <c r="E1370" s="217" t="s">
        <v>5</v>
      </c>
      <c r="F1370" s="218" t="s">
        <v>2217</v>
      </c>
      <c r="H1370" s="219">
        <v>833.8</v>
      </c>
      <c r="I1370" s="195"/>
      <c r="L1370" s="191"/>
      <c r="M1370" s="196"/>
      <c r="N1370" s="197"/>
      <c r="O1370" s="197"/>
      <c r="P1370" s="197"/>
      <c r="Q1370" s="197"/>
      <c r="R1370" s="197"/>
      <c r="S1370" s="197"/>
      <c r="T1370" s="198"/>
      <c r="AT1370" s="192" t="s">
        <v>197</v>
      </c>
      <c r="AU1370" s="192" t="s">
        <v>82</v>
      </c>
      <c r="AV1370" s="11" t="s">
        <v>82</v>
      </c>
      <c r="AW1370" s="11" t="s">
        <v>35</v>
      </c>
      <c r="AX1370" s="11" t="s">
        <v>80</v>
      </c>
      <c r="AY1370" s="192" t="s">
        <v>185</v>
      </c>
    </row>
    <row r="1371" spans="2:65" s="1" customFormat="1" ht="22.5" customHeight="1">
      <c r="B1371" s="174"/>
      <c r="C1371" s="221" t="s">
        <v>2218</v>
      </c>
      <c r="D1371" s="221" t="s">
        <v>258</v>
      </c>
      <c r="E1371" s="222" t="s">
        <v>2219</v>
      </c>
      <c r="F1371" s="223" t="s">
        <v>2220</v>
      </c>
      <c r="G1371" s="224" t="s">
        <v>232</v>
      </c>
      <c r="H1371" s="225">
        <v>1026.191</v>
      </c>
      <c r="I1371" s="226"/>
      <c r="J1371" s="227">
        <f>ROUND(I1371*H1371,2)</f>
        <v>0</v>
      </c>
      <c r="K1371" s="223" t="s">
        <v>192</v>
      </c>
      <c r="L1371" s="228"/>
      <c r="M1371" s="229" t="s">
        <v>5</v>
      </c>
      <c r="N1371" s="230" t="s">
        <v>43</v>
      </c>
      <c r="O1371" s="42"/>
      <c r="P1371" s="184">
        <f>O1371*H1371</f>
        <v>0</v>
      </c>
      <c r="Q1371" s="184">
        <v>1.9199999999999998E-2</v>
      </c>
      <c r="R1371" s="184">
        <f>Q1371*H1371</f>
        <v>19.7028672</v>
      </c>
      <c r="S1371" s="184">
        <v>0</v>
      </c>
      <c r="T1371" s="185">
        <f>S1371*H1371</f>
        <v>0</v>
      </c>
      <c r="AR1371" s="24" t="s">
        <v>932</v>
      </c>
      <c r="AT1371" s="24" t="s">
        <v>258</v>
      </c>
      <c r="AU1371" s="24" t="s">
        <v>82</v>
      </c>
      <c r="AY1371" s="24" t="s">
        <v>185</v>
      </c>
      <c r="BE1371" s="186">
        <f>IF(N1371="základní",J1371,0)</f>
        <v>0</v>
      </c>
      <c r="BF1371" s="186">
        <f>IF(N1371="snížená",J1371,0)</f>
        <v>0</v>
      </c>
      <c r="BG1371" s="186">
        <f>IF(N1371="zákl. přenesená",J1371,0)</f>
        <v>0</v>
      </c>
      <c r="BH1371" s="186">
        <f>IF(N1371="sníž. přenesená",J1371,0)</f>
        <v>0</v>
      </c>
      <c r="BI1371" s="186">
        <f>IF(N1371="nulová",J1371,0)</f>
        <v>0</v>
      </c>
      <c r="BJ1371" s="24" t="s">
        <v>80</v>
      </c>
      <c r="BK1371" s="186">
        <f>ROUND(I1371*H1371,2)</f>
        <v>0</v>
      </c>
      <c r="BL1371" s="24" t="s">
        <v>373</v>
      </c>
      <c r="BM1371" s="24" t="s">
        <v>2221</v>
      </c>
    </row>
    <row r="1372" spans="2:65" s="11" customFormat="1">
      <c r="B1372" s="191"/>
      <c r="D1372" s="187" t="s">
        <v>197</v>
      </c>
      <c r="E1372" s="192" t="s">
        <v>5</v>
      </c>
      <c r="F1372" s="193" t="s">
        <v>2222</v>
      </c>
      <c r="H1372" s="194">
        <v>67.320999999999998</v>
      </c>
      <c r="I1372" s="195"/>
      <c r="L1372" s="191"/>
      <c r="M1372" s="196"/>
      <c r="N1372" s="197"/>
      <c r="O1372" s="197"/>
      <c r="P1372" s="197"/>
      <c r="Q1372" s="197"/>
      <c r="R1372" s="197"/>
      <c r="S1372" s="197"/>
      <c r="T1372" s="198"/>
      <c r="AT1372" s="192" t="s">
        <v>197</v>
      </c>
      <c r="AU1372" s="192" t="s">
        <v>82</v>
      </c>
      <c r="AV1372" s="11" t="s">
        <v>82</v>
      </c>
      <c r="AW1372" s="11" t="s">
        <v>35</v>
      </c>
      <c r="AX1372" s="11" t="s">
        <v>72</v>
      </c>
      <c r="AY1372" s="192" t="s">
        <v>185</v>
      </c>
    </row>
    <row r="1373" spans="2:65" s="11" customFormat="1">
      <c r="B1373" s="191"/>
      <c r="D1373" s="187" t="s">
        <v>197</v>
      </c>
      <c r="E1373" s="192" t="s">
        <v>5</v>
      </c>
      <c r="F1373" s="193" t="s">
        <v>2223</v>
      </c>
      <c r="H1373" s="194">
        <v>958.87</v>
      </c>
      <c r="I1373" s="195"/>
      <c r="L1373" s="191"/>
      <c r="M1373" s="196"/>
      <c r="N1373" s="197"/>
      <c r="O1373" s="197"/>
      <c r="P1373" s="197"/>
      <c r="Q1373" s="197"/>
      <c r="R1373" s="197"/>
      <c r="S1373" s="197"/>
      <c r="T1373" s="198"/>
      <c r="AT1373" s="192" t="s">
        <v>197</v>
      </c>
      <c r="AU1373" s="192" t="s">
        <v>82</v>
      </c>
      <c r="AV1373" s="11" t="s">
        <v>82</v>
      </c>
      <c r="AW1373" s="11" t="s">
        <v>35</v>
      </c>
      <c r="AX1373" s="11" t="s">
        <v>72</v>
      </c>
      <c r="AY1373" s="192" t="s">
        <v>185</v>
      </c>
    </row>
    <row r="1374" spans="2:65" s="13" customFormat="1">
      <c r="B1374" s="207"/>
      <c r="D1374" s="208" t="s">
        <v>197</v>
      </c>
      <c r="E1374" s="209" t="s">
        <v>5</v>
      </c>
      <c r="F1374" s="210" t="s">
        <v>222</v>
      </c>
      <c r="H1374" s="211">
        <v>1026.191</v>
      </c>
      <c r="I1374" s="212"/>
      <c r="L1374" s="207"/>
      <c r="M1374" s="213"/>
      <c r="N1374" s="214"/>
      <c r="O1374" s="214"/>
      <c r="P1374" s="214"/>
      <c r="Q1374" s="214"/>
      <c r="R1374" s="214"/>
      <c r="S1374" s="214"/>
      <c r="T1374" s="215"/>
      <c r="AT1374" s="216" t="s">
        <v>197</v>
      </c>
      <c r="AU1374" s="216" t="s">
        <v>82</v>
      </c>
      <c r="AV1374" s="13" t="s">
        <v>193</v>
      </c>
      <c r="AW1374" s="13" t="s">
        <v>35</v>
      </c>
      <c r="AX1374" s="13" t="s">
        <v>80</v>
      </c>
      <c r="AY1374" s="216" t="s">
        <v>185</v>
      </c>
    </row>
    <row r="1375" spans="2:65" s="1" customFormat="1" ht="31.5" customHeight="1">
      <c r="B1375" s="174"/>
      <c r="C1375" s="175" t="s">
        <v>2224</v>
      </c>
      <c r="D1375" s="175" t="s">
        <v>188</v>
      </c>
      <c r="E1375" s="176" t="s">
        <v>2225</v>
      </c>
      <c r="F1375" s="177" t="s">
        <v>2226</v>
      </c>
      <c r="G1375" s="178" t="s">
        <v>191</v>
      </c>
      <c r="H1375" s="179">
        <v>24.006</v>
      </c>
      <c r="I1375" s="180"/>
      <c r="J1375" s="181">
        <f>ROUND(I1375*H1375,2)</f>
        <v>0</v>
      </c>
      <c r="K1375" s="177" t="s">
        <v>192</v>
      </c>
      <c r="L1375" s="41"/>
      <c r="M1375" s="182" t="s">
        <v>5</v>
      </c>
      <c r="N1375" s="183" t="s">
        <v>43</v>
      </c>
      <c r="O1375" s="42"/>
      <c r="P1375" s="184">
        <f>O1375*H1375</f>
        <v>0</v>
      </c>
      <c r="Q1375" s="184">
        <v>0</v>
      </c>
      <c r="R1375" s="184">
        <f>Q1375*H1375</f>
        <v>0</v>
      </c>
      <c r="S1375" s="184">
        <v>0</v>
      </c>
      <c r="T1375" s="185">
        <f>S1375*H1375</f>
        <v>0</v>
      </c>
      <c r="AR1375" s="24" t="s">
        <v>373</v>
      </c>
      <c r="AT1375" s="24" t="s">
        <v>188</v>
      </c>
      <c r="AU1375" s="24" t="s">
        <v>82</v>
      </c>
      <c r="AY1375" s="24" t="s">
        <v>185</v>
      </c>
      <c r="BE1375" s="186">
        <f>IF(N1375="základní",J1375,0)</f>
        <v>0</v>
      </c>
      <c r="BF1375" s="186">
        <f>IF(N1375="snížená",J1375,0)</f>
        <v>0</v>
      </c>
      <c r="BG1375" s="186">
        <f>IF(N1375="zákl. přenesená",J1375,0)</f>
        <v>0</v>
      </c>
      <c r="BH1375" s="186">
        <f>IF(N1375="sníž. přenesená",J1375,0)</f>
        <v>0</v>
      </c>
      <c r="BI1375" s="186">
        <f>IF(N1375="nulová",J1375,0)</f>
        <v>0</v>
      </c>
      <c r="BJ1375" s="24" t="s">
        <v>80</v>
      </c>
      <c r="BK1375" s="186">
        <f>ROUND(I1375*H1375,2)</f>
        <v>0</v>
      </c>
      <c r="BL1375" s="24" t="s">
        <v>373</v>
      </c>
      <c r="BM1375" s="24" t="s">
        <v>2227</v>
      </c>
    </row>
    <row r="1376" spans="2:65" s="1" customFormat="1" ht="121.5">
      <c r="B1376" s="41"/>
      <c r="D1376" s="187" t="s">
        <v>195</v>
      </c>
      <c r="F1376" s="188" t="s">
        <v>1551</v>
      </c>
      <c r="I1376" s="189"/>
      <c r="L1376" s="41"/>
      <c r="M1376" s="190"/>
      <c r="N1376" s="42"/>
      <c r="O1376" s="42"/>
      <c r="P1376" s="42"/>
      <c r="Q1376" s="42"/>
      <c r="R1376" s="42"/>
      <c r="S1376" s="42"/>
      <c r="T1376" s="70"/>
      <c r="AT1376" s="24" t="s">
        <v>195</v>
      </c>
      <c r="AU1376" s="24" t="s">
        <v>82</v>
      </c>
    </row>
    <row r="1377" spans="2:65" s="10" customFormat="1" ht="29.85" customHeight="1">
      <c r="B1377" s="160"/>
      <c r="D1377" s="171" t="s">
        <v>71</v>
      </c>
      <c r="E1377" s="172" t="s">
        <v>2228</v>
      </c>
      <c r="F1377" s="172" t="s">
        <v>2229</v>
      </c>
      <c r="I1377" s="163"/>
      <c r="J1377" s="173">
        <f>BK1377</f>
        <v>0</v>
      </c>
      <c r="L1377" s="160"/>
      <c r="M1377" s="165"/>
      <c r="N1377" s="166"/>
      <c r="O1377" s="166"/>
      <c r="P1377" s="167">
        <f>SUM(P1378:P1398)</f>
        <v>0</v>
      </c>
      <c r="Q1377" s="166"/>
      <c r="R1377" s="167">
        <f>SUM(R1378:R1398)</f>
        <v>2.12214759</v>
      </c>
      <c r="S1377" s="166"/>
      <c r="T1377" s="168">
        <f>SUM(T1378:T1398)</f>
        <v>0</v>
      </c>
      <c r="AR1377" s="161" t="s">
        <v>82</v>
      </c>
      <c r="AT1377" s="169" t="s">
        <v>71</v>
      </c>
      <c r="AU1377" s="169" t="s">
        <v>80</v>
      </c>
      <c r="AY1377" s="161" t="s">
        <v>185</v>
      </c>
      <c r="BK1377" s="170">
        <f>SUM(BK1378:BK1398)</f>
        <v>0</v>
      </c>
    </row>
    <row r="1378" spans="2:65" s="1" customFormat="1" ht="22.5" customHeight="1">
      <c r="B1378" s="174"/>
      <c r="C1378" s="175" t="s">
        <v>2230</v>
      </c>
      <c r="D1378" s="175" t="s">
        <v>188</v>
      </c>
      <c r="E1378" s="176" t="s">
        <v>2231</v>
      </c>
      <c r="F1378" s="177" t="s">
        <v>2232</v>
      </c>
      <c r="G1378" s="178" t="s">
        <v>232</v>
      </c>
      <c r="H1378" s="179">
        <v>389.21</v>
      </c>
      <c r="I1378" s="180"/>
      <c r="J1378" s="181">
        <f>ROUND(I1378*H1378,2)</f>
        <v>0</v>
      </c>
      <c r="K1378" s="177" t="s">
        <v>192</v>
      </c>
      <c r="L1378" s="41"/>
      <c r="M1378" s="182" t="s">
        <v>5</v>
      </c>
      <c r="N1378" s="183" t="s">
        <v>43</v>
      </c>
      <c r="O1378" s="42"/>
      <c r="P1378" s="184">
        <f>O1378*H1378</f>
        <v>0</v>
      </c>
      <c r="Q1378" s="184">
        <v>0</v>
      </c>
      <c r="R1378" s="184">
        <f>Q1378*H1378</f>
        <v>0</v>
      </c>
      <c r="S1378" s="184">
        <v>0</v>
      </c>
      <c r="T1378" s="185">
        <f>S1378*H1378</f>
        <v>0</v>
      </c>
      <c r="AR1378" s="24" t="s">
        <v>373</v>
      </c>
      <c r="AT1378" s="24" t="s">
        <v>188</v>
      </c>
      <c r="AU1378" s="24" t="s">
        <v>82</v>
      </c>
      <c r="AY1378" s="24" t="s">
        <v>185</v>
      </c>
      <c r="BE1378" s="186">
        <f>IF(N1378="základní",J1378,0)</f>
        <v>0</v>
      </c>
      <c r="BF1378" s="186">
        <f>IF(N1378="snížená",J1378,0)</f>
        <v>0</v>
      </c>
      <c r="BG1378" s="186">
        <f>IF(N1378="zákl. přenesená",J1378,0)</f>
        <v>0</v>
      </c>
      <c r="BH1378" s="186">
        <f>IF(N1378="sníž. přenesená",J1378,0)</f>
        <v>0</v>
      </c>
      <c r="BI1378" s="186">
        <f>IF(N1378="nulová",J1378,0)</f>
        <v>0</v>
      </c>
      <c r="BJ1378" s="24" t="s">
        <v>80</v>
      </c>
      <c r="BK1378" s="186">
        <f>ROUND(I1378*H1378,2)</f>
        <v>0</v>
      </c>
      <c r="BL1378" s="24" t="s">
        <v>373</v>
      </c>
      <c r="BM1378" s="24" t="s">
        <v>2233</v>
      </c>
    </row>
    <row r="1379" spans="2:65" s="1" customFormat="1" ht="67.5">
      <c r="B1379" s="41"/>
      <c r="D1379" s="187" t="s">
        <v>195</v>
      </c>
      <c r="F1379" s="188" t="s">
        <v>2234</v>
      </c>
      <c r="I1379" s="189"/>
      <c r="L1379" s="41"/>
      <c r="M1379" s="190"/>
      <c r="N1379" s="42"/>
      <c r="O1379" s="42"/>
      <c r="P1379" s="42"/>
      <c r="Q1379" s="42"/>
      <c r="R1379" s="42"/>
      <c r="S1379" s="42"/>
      <c r="T1379" s="70"/>
      <c r="AT1379" s="24" t="s">
        <v>195</v>
      </c>
      <c r="AU1379" s="24" t="s">
        <v>82</v>
      </c>
    </row>
    <row r="1380" spans="2:65" s="11" customFormat="1">
      <c r="B1380" s="191"/>
      <c r="D1380" s="187" t="s">
        <v>197</v>
      </c>
      <c r="E1380" s="192" t="s">
        <v>5</v>
      </c>
      <c r="F1380" s="193" t="s">
        <v>2235</v>
      </c>
      <c r="H1380" s="194">
        <v>187.93</v>
      </c>
      <c r="I1380" s="195"/>
      <c r="L1380" s="191"/>
      <c r="M1380" s="196"/>
      <c r="N1380" s="197"/>
      <c r="O1380" s="197"/>
      <c r="P1380" s="197"/>
      <c r="Q1380" s="197"/>
      <c r="R1380" s="197"/>
      <c r="S1380" s="197"/>
      <c r="T1380" s="198"/>
      <c r="AT1380" s="192" t="s">
        <v>197</v>
      </c>
      <c r="AU1380" s="192" t="s">
        <v>82</v>
      </c>
      <c r="AV1380" s="11" t="s">
        <v>82</v>
      </c>
      <c r="AW1380" s="11" t="s">
        <v>35</v>
      </c>
      <c r="AX1380" s="11" t="s">
        <v>72</v>
      </c>
      <c r="AY1380" s="192" t="s">
        <v>185</v>
      </c>
    </row>
    <row r="1381" spans="2:65" s="11" customFormat="1">
      <c r="B1381" s="191"/>
      <c r="D1381" s="187" t="s">
        <v>197</v>
      </c>
      <c r="E1381" s="192" t="s">
        <v>5</v>
      </c>
      <c r="F1381" s="193" t="s">
        <v>2236</v>
      </c>
      <c r="H1381" s="194">
        <v>201.28</v>
      </c>
      <c r="I1381" s="195"/>
      <c r="L1381" s="191"/>
      <c r="M1381" s="196"/>
      <c r="N1381" s="197"/>
      <c r="O1381" s="197"/>
      <c r="P1381" s="197"/>
      <c r="Q1381" s="197"/>
      <c r="R1381" s="197"/>
      <c r="S1381" s="197"/>
      <c r="T1381" s="198"/>
      <c r="AT1381" s="192" t="s">
        <v>197</v>
      </c>
      <c r="AU1381" s="192" t="s">
        <v>82</v>
      </c>
      <c r="AV1381" s="11" t="s">
        <v>82</v>
      </c>
      <c r="AW1381" s="11" t="s">
        <v>35</v>
      </c>
      <c r="AX1381" s="11" t="s">
        <v>72</v>
      </c>
      <c r="AY1381" s="192" t="s">
        <v>185</v>
      </c>
    </row>
    <row r="1382" spans="2:65" s="13" customFormat="1">
      <c r="B1382" s="207"/>
      <c r="D1382" s="208" t="s">
        <v>197</v>
      </c>
      <c r="E1382" s="209" t="s">
        <v>5</v>
      </c>
      <c r="F1382" s="210" t="s">
        <v>222</v>
      </c>
      <c r="H1382" s="211">
        <v>389.21</v>
      </c>
      <c r="I1382" s="212"/>
      <c r="L1382" s="207"/>
      <c r="M1382" s="213"/>
      <c r="N1382" s="214"/>
      <c r="O1382" s="214"/>
      <c r="P1382" s="214"/>
      <c r="Q1382" s="214"/>
      <c r="R1382" s="214"/>
      <c r="S1382" s="214"/>
      <c r="T1382" s="215"/>
      <c r="AT1382" s="216" t="s">
        <v>197</v>
      </c>
      <c r="AU1382" s="216" t="s">
        <v>82</v>
      </c>
      <c r="AV1382" s="13" t="s">
        <v>193</v>
      </c>
      <c r="AW1382" s="13" t="s">
        <v>35</v>
      </c>
      <c r="AX1382" s="13" t="s">
        <v>80</v>
      </c>
      <c r="AY1382" s="216" t="s">
        <v>185</v>
      </c>
    </row>
    <row r="1383" spans="2:65" s="1" customFormat="1" ht="31.5" customHeight="1">
      <c r="B1383" s="174"/>
      <c r="C1383" s="175" t="s">
        <v>2237</v>
      </c>
      <c r="D1383" s="175" t="s">
        <v>188</v>
      </c>
      <c r="E1383" s="176" t="s">
        <v>2238</v>
      </c>
      <c r="F1383" s="177" t="s">
        <v>2239</v>
      </c>
      <c r="G1383" s="178" t="s">
        <v>232</v>
      </c>
      <c r="H1383" s="179">
        <v>389.21</v>
      </c>
      <c r="I1383" s="180"/>
      <c r="J1383" s="181">
        <f>ROUND(I1383*H1383,2)</f>
        <v>0</v>
      </c>
      <c r="K1383" s="177" t="s">
        <v>192</v>
      </c>
      <c r="L1383" s="41"/>
      <c r="M1383" s="182" t="s">
        <v>5</v>
      </c>
      <c r="N1383" s="183" t="s">
        <v>43</v>
      </c>
      <c r="O1383" s="42"/>
      <c r="P1383" s="184">
        <f>O1383*H1383</f>
        <v>0</v>
      </c>
      <c r="Q1383" s="184">
        <v>3.0000000000000001E-5</v>
      </c>
      <c r="R1383" s="184">
        <f>Q1383*H1383</f>
        <v>1.1676299999999999E-2</v>
      </c>
      <c r="S1383" s="184">
        <v>0</v>
      </c>
      <c r="T1383" s="185">
        <f>S1383*H1383</f>
        <v>0</v>
      </c>
      <c r="AR1383" s="24" t="s">
        <v>373</v>
      </c>
      <c r="AT1383" s="24" t="s">
        <v>188</v>
      </c>
      <c r="AU1383" s="24" t="s">
        <v>82</v>
      </c>
      <c r="AY1383" s="24" t="s">
        <v>185</v>
      </c>
      <c r="BE1383" s="186">
        <f>IF(N1383="základní",J1383,0)</f>
        <v>0</v>
      </c>
      <c r="BF1383" s="186">
        <f>IF(N1383="snížená",J1383,0)</f>
        <v>0</v>
      </c>
      <c r="BG1383" s="186">
        <f>IF(N1383="zákl. přenesená",J1383,0)</f>
        <v>0</v>
      </c>
      <c r="BH1383" s="186">
        <f>IF(N1383="sníž. přenesená",J1383,0)</f>
        <v>0</v>
      </c>
      <c r="BI1383" s="186">
        <f>IF(N1383="nulová",J1383,0)</f>
        <v>0</v>
      </c>
      <c r="BJ1383" s="24" t="s">
        <v>80</v>
      </c>
      <c r="BK1383" s="186">
        <f>ROUND(I1383*H1383,2)</f>
        <v>0</v>
      </c>
      <c r="BL1383" s="24" t="s">
        <v>373</v>
      </c>
      <c r="BM1383" s="24" t="s">
        <v>2240</v>
      </c>
    </row>
    <row r="1384" spans="2:65" s="1" customFormat="1" ht="67.5">
      <c r="B1384" s="41"/>
      <c r="D1384" s="187" t="s">
        <v>195</v>
      </c>
      <c r="F1384" s="188" t="s">
        <v>2234</v>
      </c>
      <c r="I1384" s="189"/>
      <c r="L1384" s="41"/>
      <c r="M1384" s="190"/>
      <c r="N1384" s="42"/>
      <c r="O1384" s="42"/>
      <c r="P1384" s="42"/>
      <c r="Q1384" s="42"/>
      <c r="R1384" s="42"/>
      <c r="S1384" s="42"/>
      <c r="T1384" s="70"/>
      <c r="AT1384" s="24" t="s">
        <v>195</v>
      </c>
      <c r="AU1384" s="24" t="s">
        <v>82</v>
      </c>
    </row>
    <row r="1385" spans="2:65" s="11" customFormat="1">
      <c r="B1385" s="191"/>
      <c r="D1385" s="208" t="s">
        <v>197</v>
      </c>
      <c r="E1385" s="217" t="s">
        <v>5</v>
      </c>
      <c r="F1385" s="218" t="s">
        <v>2241</v>
      </c>
      <c r="H1385" s="219">
        <v>389.21</v>
      </c>
      <c r="I1385" s="195"/>
      <c r="L1385" s="191"/>
      <c r="M1385" s="196"/>
      <c r="N1385" s="197"/>
      <c r="O1385" s="197"/>
      <c r="P1385" s="197"/>
      <c r="Q1385" s="197"/>
      <c r="R1385" s="197"/>
      <c r="S1385" s="197"/>
      <c r="T1385" s="198"/>
      <c r="AT1385" s="192" t="s">
        <v>197</v>
      </c>
      <c r="AU1385" s="192" t="s">
        <v>82</v>
      </c>
      <c r="AV1385" s="11" t="s">
        <v>82</v>
      </c>
      <c r="AW1385" s="11" t="s">
        <v>35</v>
      </c>
      <c r="AX1385" s="11" t="s">
        <v>80</v>
      </c>
      <c r="AY1385" s="192" t="s">
        <v>185</v>
      </c>
    </row>
    <row r="1386" spans="2:65" s="1" customFormat="1" ht="22.5" customHeight="1">
      <c r="B1386" s="174"/>
      <c r="C1386" s="175" t="s">
        <v>2242</v>
      </c>
      <c r="D1386" s="175" t="s">
        <v>188</v>
      </c>
      <c r="E1386" s="176" t="s">
        <v>2243</v>
      </c>
      <c r="F1386" s="177" t="s">
        <v>2244</v>
      </c>
      <c r="G1386" s="178" t="s">
        <v>232</v>
      </c>
      <c r="H1386" s="179">
        <v>509.13</v>
      </c>
      <c r="I1386" s="180"/>
      <c r="J1386" s="181">
        <f>ROUND(I1386*H1386,2)</f>
        <v>0</v>
      </c>
      <c r="K1386" s="177" t="s">
        <v>192</v>
      </c>
      <c r="L1386" s="41"/>
      <c r="M1386" s="182" t="s">
        <v>5</v>
      </c>
      <c r="N1386" s="183" t="s">
        <v>43</v>
      </c>
      <c r="O1386" s="42"/>
      <c r="P1386" s="184">
        <f>O1386*H1386</f>
        <v>0</v>
      </c>
      <c r="Q1386" s="184">
        <v>2.9999999999999997E-4</v>
      </c>
      <c r="R1386" s="184">
        <f>Q1386*H1386</f>
        <v>0.15273899999999999</v>
      </c>
      <c r="S1386" s="184">
        <v>0</v>
      </c>
      <c r="T1386" s="185">
        <f>S1386*H1386</f>
        <v>0</v>
      </c>
      <c r="AR1386" s="24" t="s">
        <v>373</v>
      </c>
      <c r="AT1386" s="24" t="s">
        <v>188</v>
      </c>
      <c r="AU1386" s="24" t="s">
        <v>82</v>
      </c>
      <c r="AY1386" s="24" t="s">
        <v>185</v>
      </c>
      <c r="BE1386" s="186">
        <f>IF(N1386="základní",J1386,0)</f>
        <v>0</v>
      </c>
      <c r="BF1386" s="186">
        <f>IF(N1386="snížená",J1386,0)</f>
        <v>0</v>
      </c>
      <c r="BG1386" s="186">
        <f>IF(N1386="zákl. přenesená",J1386,0)</f>
        <v>0</v>
      </c>
      <c r="BH1386" s="186">
        <f>IF(N1386="sníž. přenesená",J1386,0)</f>
        <v>0</v>
      </c>
      <c r="BI1386" s="186">
        <f>IF(N1386="nulová",J1386,0)</f>
        <v>0</v>
      </c>
      <c r="BJ1386" s="24" t="s">
        <v>80</v>
      </c>
      <c r="BK1386" s="186">
        <f>ROUND(I1386*H1386,2)</f>
        <v>0</v>
      </c>
      <c r="BL1386" s="24" t="s">
        <v>373</v>
      </c>
      <c r="BM1386" s="24" t="s">
        <v>2245</v>
      </c>
    </row>
    <row r="1387" spans="2:65" s="11" customFormat="1">
      <c r="B1387" s="191"/>
      <c r="D1387" s="187" t="s">
        <v>197</v>
      </c>
      <c r="E1387" s="192" t="s">
        <v>5</v>
      </c>
      <c r="F1387" s="193" t="s">
        <v>2246</v>
      </c>
      <c r="H1387" s="194">
        <v>78.209999999999994</v>
      </c>
      <c r="I1387" s="195"/>
      <c r="L1387" s="191"/>
      <c r="M1387" s="196"/>
      <c r="N1387" s="197"/>
      <c r="O1387" s="197"/>
      <c r="P1387" s="197"/>
      <c r="Q1387" s="197"/>
      <c r="R1387" s="197"/>
      <c r="S1387" s="197"/>
      <c r="T1387" s="198"/>
      <c r="AT1387" s="192" t="s">
        <v>197</v>
      </c>
      <c r="AU1387" s="192" t="s">
        <v>82</v>
      </c>
      <c r="AV1387" s="11" t="s">
        <v>82</v>
      </c>
      <c r="AW1387" s="11" t="s">
        <v>35</v>
      </c>
      <c r="AX1387" s="11" t="s">
        <v>72</v>
      </c>
      <c r="AY1387" s="192" t="s">
        <v>185</v>
      </c>
    </row>
    <row r="1388" spans="2:65" s="11" customFormat="1">
      <c r="B1388" s="191"/>
      <c r="D1388" s="187" t="s">
        <v>197</v>
      </c>
      <c r="E1388" s="192" t="s">
        <v>5</v>
      </c>
      <c r="F1388" s="193" t="s">
        <v>2247</v>
      </c>
      <c r="H1388" s="194">
        <v>200.71</v>
      </c>
      <c r="I1388" s="195"/>
      <c r="L1388" s="191"/>
      <c r="M1388" s="196"/>
      <c r="N1388" s="197"/>
      <c r="O1388" s="197"/>
      <c r="P1388" s="197"/>
      <c r="Q1388" s="197"/>
      <c r="R1388" s="197"/>
      <c r="S1388" s="197"/>
      <c r="T1388" s="198"/>
      <c r="AT1388" s="192" t="s">
        <v>197</v>
      </c>
      <c r="AU1388" s="192" t="s">
        <v>82</v>
      </c>
      <c r="AV1388" s="11" t="s">
        <v>82</v>
      </c>
      <c r="AW1388" s="11" t="s">
        <v>35</v>
      </c>
      <c r="AX1388" s="11" t="s">
        <v>72</v>
      </c>
      <c r="AY1388" s="192" t="s">
        <v>185</v>
      </c>
    </row>
    <row r="1389" spans="2:65" s="11" customFormat="1">
      <c r="B1389" s="191"/>
      <c r="D1389" s="187" t="s">
        <v>197</v>
      </c>
      <c r="E1389" s="192" t="s">
        <v>5</v>
      </c>
      <c r="F1389" s="193" t="s">
        <v>2248</v>
      </c>
      <c r="H1389" s="194">
        <v>230.21</v>
      </c>
      <c r="I1389" s="195"/>
      <c r="L1389" s="191"/>
      <c r="M1389" s="196"/>
      <c r="N1389" s="197"/>
      <c r="O1389" s="197"/>
      <c r="P1389" s="197"/>
      <c r="Q1389" s="197"/>
      <c r="R1389" s="197"/>
      <c r="S1389" s="197"/>
      <c r="T1389" s="198"/>
      <c r="AT1389" s="192" t="s">
        <v>197</v>
      </c>
      <c r="AU1389" s="192" t="s">
        <v>82</v>
      </c>
      <c r="AV1389" s="11" t="s">
        <v>82</v>
      </c>
      <c r="AW1389" s="11" t="s">
        <v>35</v>
      </c>
      <c r="AX1389" s="11" t="s">
        <v>72</v>
      </c>
      <c r="AY1389" s="192" t="s">
        <v>185</v>
      </c>
    </row>
    <row r="1390" spans="2:65" s="13" customFormat="1">
      <c r="B1390" s="207"/>
      <c r="D1390" s="208" t="s">
        <v>197</v>
      </c>
      <c r="E1390" s="209" t="s">
        <v>5</v>
      </c>
      <c r="F1390" s="210" t="s">
        <v>222</v>
      </c>
      <c r="H1390" s="211">
        <v>509.13</v>
      </c>
      <c r="I1390" s="212"/>
      <c r="L1390" s="207"/>
      <c r="M1390" s="213"/>
      <c r="N1390" s="214"/>
      <c r="O1390" s="214"/>
      <c r="P1390" s="214"/>
      <c r="Q1390" s="214"/>
      <c r="R1390" s="214"/>
      <c r="S1390" s="214"/>
      <c r="T1390" s="215"/>
      <c r="AT1390" s="216" t="s">
        <v>197</v>
      </c>
      <c r="AU1390" s="216" t="s">
        <v>82</v>
      </c>
      <c r="AV1390" s="13" t="s">
        <v>193</v>
      </c>
      <c r="AW1390" s="13" t="s">
        <v>35</v>
      </c>
      <c r="AX1390" s="13" t="s">
        <v>80</v>
      </c>
      <c r="AY1390" s="216" t="s">
        <v>185</v>
      </c>
    </row>
    <row r="1391" spans="2:65" s="1" customFormat="1" ht="22.5" customHeight="1">
      <c r="B1391" s="174"/>
      <c r="C1391" s="175" t="s">
        <v>2249</v>
      </c>
      <c r="D1391" s="175" t="s">
        <v>188</v>
      </c>
      <c r="E1391" s="176" t="s">
        <v>2250</v>
      </c>
      <c r="F1391" s="177" t="s">
        <v>2251</v>
      </c>
      <c r="G1391" s="178" t="s">
        <v>376</v>
      </c>
      <c r="H1391" s="179">
        <v>458.21699999999998</v>
      </c>
      <c r="I1391" s="180"/>
      <c r="J1391" s="181">
        <f>ROUND(I1391*H1391,2)</f>
        <v>0</v>
      </c>
      <c r="K1391" s="177" t="s">
        <v>192</v>
      </c>
      <c r="L1391" s="41"/>
      <c r="M1391" s="182" t="s">
        <v>5</v>
      </c>
      <c r="N1391" s="183" t="s">
        <v>43</v>
      </c>
      <c r="O1391" s="42"/>
      <c r="P1391" s="184">
        <f>O1391*H1391</f>
        <v>0</v>
      </c>
      <c r="Q1391" s="184">
        <v>2.0000000000000002E-5</v>
      </c>
      <c r="R1391" s="184">
        <f>Q1391*H1391</f>
        <v>9.16434E-3</v>
      </c>
      <c r="S1391" s="184">
        <v>0</v>
      </c>
      <c r="T1391" s="185">
        <f>S1391*H1391</f>
        <v>0</v>
      </c>
      <c r="AR1391" s="24" t="s">
        <v>373</v>
      </c>
      <c r="AT1391" s="24" t="s">
        <v>188</v>
      </c>
      <c r="AU1391" s="24" t="s">
        <v>82</v>
      </c>
      <c r="AY1391" s="24" t="s">
        <v>185</v>
      </c>
      <c r="BE1391" s="186">
        <f>IF(N1391="základní",J1391,0)</f>
        <v>0</v>
      </c>
      <c r="BF1391" s="186">
        <f>IF(N1391="snížená",J1391,0)</f>
        <v>0</v>
      </c>
      <c r="BG1391" s="186">
        <f>IF(N1391="zákl. přenesená",J1391,0)</f>
        <v>0</v>
      </c>
      <c r="BH1391" s="186">
        <f>IF(N1391="sníž. přenesená",J1391,0)</f>
        <v>0</v>
      </c>
      <c r="BI1391" s="186">
        <f>IF(N1391="nulová",J1391,0)</f>
        <v>0</v>
      </c>
      <c r="BJ1391" s="24" t="s">
        <v>80</v>
      </c>
      <c r="BK1391" s="186">
        <f>ROUND(I1391*H1391,2)</f>
        <v>0</v>
      </c>
      <c r="BL1391" s="24" t="s">
        <v>373</v>
      </c>
      <c r="BM1391" s="24" t="s">
        <v>2252</v>
      </c>
    </row>
    <row r="1392" spans="2:65" s="11" customFormat="1">
      <c r="B1392" s="191"/>
      <c r="D1392" s="208" t="s">
        <v>197</v>
      </c>
      <c r="E1392" s="217" t="s">
        <v>5</v>
      </c>
      <c r="F1392" s="218" t="s">
        <v>2253</v>
      </c>
      <c r="H1392" s="219">
        <v>458.21699999999998</v>
      </c>
      <c r="I1392" s="195"/>
      <c r="L1392" s="191"/>
      <c r="M1392" s="196"/>
      <c r="N1392" s="197"/>
      <c r="O1392" s="197"/>
      <c r="P1392" s="197"/>
      <c r="Q1392" s="197"/>
      <c r="R1392" s="197"/>
      <c r="S1392" s="197"/>
      <c r="T1392" s="198"/>
      <c r="AT1392" s="192" t="s">
        <v>197</v>
      </c>
      <c r="AU1392" s="192" t="s">
        <v>82</v>
      </c>
      <c r="AV1392" s="11" t="s">
        <v>82</v>
      </c>
      <c r="AW1392" s="11" t="s">
        <v>35</v>
      </c>
      <c r="AX1392" s="11" t="s">
        <v>80</v>
      </c>
      <c r="AY1392" s="192" t="s">
        <v>185</v>
      </c>
    </row>
    <row r="1393" spans="2:65" s="1" customFormat="1" ht="31.5" customHeight="1">
      <c r="B1393" s="174"/>
      <c r="C1393" s="221" t="s">
        <v>2254</v>
      </c>
      <c r="D1393" s="221" t="s">
        <v>258</v>
      </c>
      <c r="E1393" s="222" t="s">
        <v>2255</v>
      </c>
      <c r="F1393" s="223" t="s">
        <v>2256</v>
      </c>
      <c r="G1393" s="224" t="s">
        <v>232</v>
      </c>
      <c r="H1393" s="225">
        <v>560.04300000000001</v>
      </c>
      <c r="I1393" s="226"/>
      <c r="J1393" s="227">
        <f>ROUND(I1393*H1393,2)</f>
        <v>0</v>
      </c>
      <c r="K1393" s="223" t="s">
        <v>192</v>
      </c>
      <c r="L1393" s="228"/>
      <c r="M1393" s="229" t="s">
        <v>5</v>
      </c>
      <c r="N1393" s="230" t="s">
        <v>43</v>
      </c>
      <c r="O1393" s="42"/>
      <c r="P1393" s="184">
        <f>O1393*H1393</f>
        <v>0</v>
      </c>
      <c r="Q1393" s="184">
        <v>3.15E-3</v>
      </c>
      <c r="R1393" s="184">
        <f>Q1393*H1393</f>
        <v>1.7641354499999999</v>
      </c>
      <c r="S1393" s="184">
        <v>0</v>
      </c>
      <c r="T1393" s="185">
        <f>S1393*H1393</f>
        <v>0</v>
      </c>
      <c r="AR1393" s="24" t="s">
        <v>932</v>
      </c>
      <c r="AT1393" s="24" t="s">
        <v>258</v>
      </c>
      <c r="AU1393" s="24" t="s">
        <v>82</v>
      </c>
      <c r="AY1393" s="24" t="s">
        <v>185</v>
      </c>
      <c r="BE1393" s="186">
        <f>IF(N1393="základní",J1393,0)</f>
        <v>0</v>
      </c>
      <c r="BF1393" s="186">
        <f>IF(N1393="snížená",J1393,0)</f>
        <v>0</v>
      </c>
      <c r="BG1393" s="186">
        <f>IF(N1393="zákl. přenesená",J1393,0)</f>
        <v>0</v>
      </c>
      <c r="BH1393" s="186">
        <f>IF(N1393="sníž. přenesená",J1393,0)</f>
        <v>0</v>
      </c>
      <c r="BI1393" s="186">
        <f>IF(N1393="nulová",J1393,0)</f>
        <v>0</v>
      </c>
      <c r="BJ1393" s="24" t="s">
        <v>80</v>
      </c>
      <c r="BK1393" s="186">
        <f>ROUND(I1393*H1393,2)</f>
        <v>0</v>
      </c>
      <c r="BL1393" s="24" t="s">
        <v>373</v>
      </c>
      <c r="BM1393" s="24" t="s">
        <v>2257</v>
      </c>
    </row>
    <row r="1394" spans="2:65" s="11" customFormat="1">
      <c r="B1394" s="191"/>
      <c r="D1394" s="208" t="s">
        <v>197</v>
      </c>
      <c r="E1394" s="217" t="s">
        <v>5</v>
      </c>
      <c r="F1394" s="218" t="s">
        <v>2258</v>
      </c>
      <c r="H1394" s="219">
        <v>560.04300000000001</v>
      </c>
      <c r="I1394" s="195"/>
      <c r="L1394" s="191"/>
      <c r="M1394" s="196"/>
      <c r="N1394" s="197"/>
      <c r="O1394" s="197"/>
      <c r="P1394" s="197"/>
      <c r="Q1394" s="197"/>
      <c r="R1394" s="197"/>
      <c r="S1394" s="197"/>
      <c r="T1394" s="198"/>
      <c r="AT1394" s="192" t="s">
        <v>197</v>
      </c>
      <c r="AU1394" s="192" t="s">
        <v>82</v>
      </c>
      <c r="AV1394" s="11" t="s">
        <v>82</v>
      </c>
      <c r="AW1394" s="11" t="s">
        <v>35</v>
      </c>
      <c r="AX1394" s="11" t="s">
        <v>80</v>
      </c>
      <c r="AY1394" s="192" t="s">
        <v>185</v>
      </c>
    </row>
    <row r="1395" spans="2:65" s="1" customFormat="1" ht="22.5" customHeight="1">
      <c r="B1395" s="174"/>
      <c r="C1395" s="221" t="s">
        <v>2259</v>
      </c>
      <c r="D1395" s="221" t="s">
        <v>258</v>
      </c>
      <c r="E1395" s="222" t="s">
        <v>2260</v>
      </c>
      <c r="F1395" s="223" t="s">
        <v>2261</v>
      </c>
      <c r="G1395" s="224" t="s">
        <v>376</v>
      </c>
      <c r="H1395" s="225">
        <v>526.95000000000005</v>
      </c>
      <c r="I1395" s="226"/>
      <c r="J1395" s="227">
        <f>ROUND(I1395*H1395,2)</f>
        <v>0</v>
      </c>
      <c r="K1395" s="223" t="s">
        <v>192</v>
      </c>
      <c r="L1395" s="228"/>
      <c r="M1395" s="229" t="s">
        <v>5</v>
      </c>
      <c r="N1395" s="230" t="s">
        <v>43</v>
      </c>
      <c r="O1395" s="42"/>
      <c r="P1395" s="184">
        <f>O1395*H1395</f>
        <v>0</v>
      </c>
      <c r="Q1395" s="184">
        <v>3.5E-4</v>
      </c>
      <c r="R1395" s="184">
        <f>Q1395*H1395</f>
        <v>0.18443250000000003</v>
      </c>
      <c r="S1395" s="184">
        <v>0</v>
      </c>
      <c r="T1395" s="185">
        <f>S1395*H1395</f>
        <v>0</v>
      </c>
      <c r="AR1395" s="24" t="s">
        <v>932</v>
      </c>
      <c r="AT1395" s="24" t="s">
        <v>258</v>
      </c>
      <c r="AU1395" s="24" t="s">
        <v>82</v>
      </c>
      <c r="AY1395" s="24" t="s">
        <v>185</v>
      </c>
      <c r="BE1395" s="186">
        <f>IF(N1395="základní",J1395,0)</f>
        <v>0</v>
      </c>
      <c r="BF1395" s="186">
        <f>IF(N1395="snížená",J1395,0)</f>
        <v>0</v>
      </c>
      <c r="BG1395" s="186">
        <f>IF(N1395="zákl. přenesená",J1395,0)</f>
        <v>0</v>
      </c>
      <c r="BH1395" s="186">
        <f>IF(N1395="sníž. přenesená",J1395,0)</f>
        <v>0</v>
      </c>
      <c r="BI1395" s="186">
        <f>IF(N1395="nulová",J1395,0)</f>
        <v>0</v>
      </c>
      <c r="BJ1395" s="24" t="s">
        <v>80</v>
      </c>
      <c r="BK1395" s="186">
        <f>ROUND(I1395*H1395,2)</f>
        <v>0</v>
      </c>
      <c r="BL1395" s="24" t="s">
        <v>373</v>
      </c>
      <c r="BM1395" s="24" t="s">
        <v>2262</v>
      </c>
    </row>
    <row r="1396" spans="2:65" s="11" customFormat="1">
      <c r="B1396" s="191"/>
      <c r="D1396" s="208" t="s">
        <v>197</v>
      </c>
      <c r="E1396" s="217" t="s">
        <v>5</v>
      </c>
      <c r="F1396" s="218" t="s">
        <v>2263</v>
      </c>
      <c r="H1396" s="219">
        <v>526.95000000000005</v>
      </c>
      <c r="I1396" s="195"/>
      <c r="L1396" s="191"/>
      <c r="M1396" s="196"/>
      <c r="N1396" s="197"/>
      <c r="O1396" s="197"/>
      <c r="P1396" s="197"/>
      <c r="Q1396" s="197"/>
      <c r="R1396" s="197"/>
      <c r="S1396" s="197"/>
      <c r="T1396" s="198"/>
      <c r="AT1396" s="192" t="s">
        <v>197</v>
      </c>
      <c r="AU1396" s="192" t="s">
        <v>82</v>
      </c>
      <c r="AV1396" s="11" t="s">
        <v>82</v>
      </c>
      <c r="AW1396" s="11" t="s">
        <v>35</v>
      </c>
      <c r="AX1396" s="11" t="s">
        <v>80</v>
      </c>
      <c r="AY1396" s="192" t="s">
        <v>185</v>
      </c>
    </row>
    <row r="1397" spans="2:65" s="1" customFormat="1" ht="31.5" customHeight="1">
      <c r="B1397" s="174"/>
      <c r="C1397" s="175" t="s">
        <v>2264</v>
      </c>
      <c r="D1397" s="175" t="s">
        <v>188</v>
      </c>
      <c r="E1397" s="176" t="s">
        <v>2265</v>
      </c>
      <c r="F1397" s="177" t="s">
        <v>2266</v>
      </c>
      <c r="G1397" s="178" t="s">
        <v>191</v>
      </c>
      <c r="H1397" s="179">
        <v>2.1219999999999999</v>
      </c>
      <c r="I1397" s="180"/>
      <c r="J1397" s="181">
        <f>ROUND(I1397*H1397,2)</f>
        <v>0</v>
      </c>
      <c r="K1397" s="177" t="s">
        <v>192</v>
      </c>
      <c r="L1397" s="41"/>
      <c r="M1397" s="182" t="s">
        <v>5</v>
      </c>
      <c r="N1397" s="183" t="s">
        <v>43</v>
      </c>
      <c r="O1397" s="42"/>
      <c r="P1397" s="184">
        <f>O1397*H1397</f>
        <v>0</v>
      </c>
      <c r="Q1397" s="184">
        <v>0</v>
      </c>
      <c r="R1397" s="184">
        <f>Q1397*H1397</f>
        <v>0</v>
      </c>
      <c r="S1397" s="184">
        <v>0</v>
      </c>
      <c r="T1397" s="185">
        <f>S1397*H1397</f>
        <v>0</v>
      </c>
      <c r="AR1397" s="24" t="s">
        <v>373</v>
      </c>
      <c r="AT1397" s="24" t="s">
        <v>188</v>
      </c>
      <c r="AU1397" s="24" t="s">
        <v>82</v>
      </c>
      <c r="AY1397" s="24" t="s">
        <v>185</v>
      </c>
      <c r="BE1397" s="186">
        <f>IF(N1397="základní",J1397,0)</f>
        <v>0</v>
      </c>
      <c r="BF1397" s="186">
        <f>IF(N1397="snížená",J1397,0)</f>
        <v>0</v>
      </c>
      <c r="BG1397" s="186">
        <f>IF(N1397="zákl. přenesená",J1397,0)</f>
        <v>0</v>
      </c>
      <c r="BH1397" s="186">
        <f>IF(N1397="sníž. přenesená",J1397,0)</f>
        <v>0</v>
      </c>
      <c r="BI1397" s="186">
        <f>IF(N1397="nulová",J1397,0)</f>
        <v>0</v>
      </c>
      <c r="BJ1397" s="24" t="s">
        <v>80</v>
      </c>
      <c r="BK1397" s="186">
        <f>ROUND(I1397*H1397,2)</f>
        <v>0</v>
      </c>
      <c r="BL1397" s="24" t="s">
        <v>373</v>
      </c>
      <c r="BM1397" s="24" t="s">
        <v>2267</v>
      </c>
    </row>
    <row r="1398" spans="2:65" s="1" customFormat="1" ht="121.5">
      <c r="B1398" s="41"/>
      <c r="D1398" s="187" t="s">
        <v>195</v>
      </c>
      <c r="F1398" s="188" t="s">
        <v>2114</v>
      </c>
      <c r="I1398" s="189"/>
      <c r="L1398" s="41"/>
      <c r="M1398" s="190"/>
      <c r="N1398" s="42"/>
      <c r="O1398" s="42"/>
      <c r="P1398" s="42"/>
      <c r="Q1398" s="42"/>
      <c r="R1398" s="42"/>
      <c r="S1398" s="42"/>
      <c r="T1398" s="70"/>
      <c r="AT1398" s="24" t="s">
        <v>195</v>
      </c>
      <c r="AU1398" s="24" t="s">
        <v>82</v>
      </c>
    </row>
    <row r="1399" spans="2:65" s="10" customFormat="1" ht="29.85" customHeight="1">
      <c r="B1399" s="160"/>
      <c r="D1399" s="171" t="s">
        <v>71</v>
      </c>
      <c r="E1399" s="172" t="s">
        <v>2268</v>
      </c>
      <c r="F1399" s="172" t="s">
        <v>2269</v>
      </c>
      <c r="I1399" s="163"/>
      <c r="J1399" s="173">
        <f>BK1399</f>
        <v>0</v>
      </c>
      <c r="L1399" s="160"/>
      <c r="M1399" s="165"/>
      <c r="N1399" s="166"/>
      <c r="O1399" s="166"/>
      <c r="P1399" s="167">
        <f>SUM(P1400:P1433)</f>
        <v>0</v>
      </c>
      <c r="Q1399" s="166"/>
      <c r="R1399" s="167">
        <f>SUM(R1400:R1433)</f>
        <v>13.296410999999999</v>
      </c>
      <c r="S1399" s="166"/>
      <c r="T1399" s="168">
        <f>SUM(T1400:T1433)</f>
        <v>0</v>
      </c>
      <c r="AR1399" s="161" t="s">
        <v>82</v>
      </c>
      <c r="AT1399" s="169" t="s">
        <v>71</v>
      </c>
      <c r="AU1399" s="169" t="s">
        <v>80</v>
      </c>
      <c r="AY1399" s="161" t="s">
        <v>185</v>
      </c>
      <c r="BK1399" s="170">
        <f>SUM(BK1400:BK1433)</f>
        <v>0</v>
      </c>
    </row>
    <row r="1400" spans="2:65" s="1" customFormat="1" ht="31.5" customHeight="1">
      <c r="B1400" s="174"/>
      <c r="C1400" s="175" t="s">
        <v>2270</v>
      </c>
      <c r="D1400" s="175" t="s">
        <v>188</v>
      </c>
      <c r="E1400" s="176" t="s">
        <v>2271</v>
      </c>
      <c r="F1400" s="177" t="s">
        <v>2272</v>
      </c>
      <c r="G1400" s="178" t="s">
        <v>232</v>
      </c>
      <c r="H1400" s="179">
        <v>253.55500000000001</v>
      </c>
      <c r="I1400" s="180"/>
      <c r="J1400" s="181">
        <f>ROUND(I1400*H1400,2)</f>
        <v>0</v>
      </c>
      <c r="K1400" s="177" t="s">
        <v>192</v>
      </c>
      <c r="L1400" s="41"/>
      <c r="M1400" s="182" t="s">
        <v>5</v>
      </c>
      <c r="N1400" s="183" t="s">
        <v>43</v>
      </c>
      <c r="O1400" s="42"/>
      <c r="P1400" s="184">
        <f>O1400*H1400</f>
        <v>0</v>
      </c>
      <c r="Q1400" s="184">
        <v>0</v>
      </c>
      <c r="R1400" s="184">
        <f>Q1400*H1400</f>
        <v>0</v>
      </c>
      <c r="S1400" s="184">
        <v>0</v>
      </c>
      <c r="T1400" s="185">
        <f>S1400*H1400</f>
        <v>0</v>
      </c>
      <c r="AR1400" s="24" t="s">
        <v>373</v>
      </c>
      <c r="AT1400" s="24" t="s">
        <v>188</v>
      </c>
      <c r="AU1400" s="24" t="s">
        <v>82</v>
      </c>
      <c r="AY1400" s="24" t="s">
        <v>185</v>
      </c>
      <c r="BE1400" s="186">
        <f>IF(N1400="základní",J1400,0)</f>
        <v>0</v>
      </c>
      <c r="BF1400" s="186">
        <f>IF(N1400="snížená",J1400,0)</f>
        <v>0</v>
      </c>
      <c r="BG1400" s="186">
        <f>IF(N1400="zákl. přenesená",J1400,0)</f>
        <v>0</v>
      </c>
      <c r="BH1400" s="186">
        <f>IF(N1400="sníž. přenesená",J1400,0)</f>
        <v>0</v>
      </c>
      <c r="BI1400" s="186">
        <f>IF(N1400="nulová",J1400,0)</f>
        <v>0</v>
      </c>
      <c r="BJ1400" s="24" t="s">
        <v>80</v>
      </c>
      <c r="BK1400" s="186">
        <f>ROUND(I1400*H1400,2)</f>
        <v>0</v>
      </c>
      <c r="BL1400" s="24" t="s">
        <v>373</v>
      </c>
      <c r="BM1400" s="24" t="s">
        <v>2273</v>
      </c>
    </row>
    <row r="1401" spans="2:65" s="1" customFormat="1" ht="40.5">
      <c r="B1401" s="41"/>
      <c r="D1401" s="187" t="s">
        <v>195</v>
      </c>
      <c r="F1401" s="188" t="s">
        <v>2181</v>
      </c>
      <c r="I1401" s="189"/>
      <c r="L1401" s="41"/>
      <c r="M1401" s="190"/>
      <c r="N1401" s="42"/>
      <c r="O1401" s="42"/>
      <c r="P1401" s="42"/>
      <c r="Q1401" s="42"/>
      <c r="R1401" s="42"/>
      <c r="S1401" s="42"/>
      <c r="T1401" s="70"/>
      <c r="AT1401" s="24" t="s">
        <v>195</v>
      </c>
      <c r="AU1401" s="24" t="s">
        <v>82</v>
      </c>
    </row>
    <row r="1402" spans="2:65" s="11" customFormat="1">
      <c r="B1402" s="191"/>
      <c r="D1402" s="187" t="s">
        <v>197</v>
      </c>
      <c r="E1402" s="192" t="s">
        <v>5</v>
      </c>
      <c r="F1402" s="193" t="s">
        <v>2274</v>
      </c>
      <c r="H1402" s="194">
        <v>13.45</v>
      </c>
      <c r="I1402" s="195"/>
      <c r="L1402" s="191"/>
      <c r="M1402" s="196"/>
      <c r="N1402" s="197"/>
      <c r="O1402" s="197"/>
      <c r="P1402" s="197"/>
      <c r="Q1402" s="197"/>
      <c r="R1402" s="197"/>
      <c r="S1402" s="197"/>
      <c r="T1402" s="198"/>
      <c r="AT1402" s="192" t="s">
        <v>197</v>
      </c>
      <c r="AU1402" s="192" t="s">
        <v>82</v>
      </c>
      <c r="AV1402" s="11" t="s">
        <v>82</v>
      </c>
      <c r="AW1402" s="11" t="s">
        <v>35</v>
      </c>
      <c r="AX1402" s="11" t="s">
        <v>72</v>
      </c>
      <c r="AY1402" s="192" t="s">
        <v>185</v>
      </c>
    </row>
    <row r="1403" spans="2:65" s="11" customFormat="1">
      <c r="B1403" s="191"/>
      <c r="D1403" s="187" t="s">
        <v>197</v>
      </c>
      <c r="E1403" s="192" t="s">
        <v>5</v>
      </c>
      <c r="F1403" s="193" t="s">
        <v>2275</v>
      </c>
      <c r="H1403" s="194">
        <v>15.44</v>
      </c>
      <c r="I1403" s="195"/>
      <c r="L1403" s="191"/>
      <c r="M1403" s="196"/>
      <c r="N1403" s="197"/>
      <c r="O1403" s="197"/>
      <c r="P1403" s="197"/>
      <c r="Q1403" s="197"/>
      <c r="R1403" s="197"/>
      <c r="S1403" s="197"/>
      <c r="T1403" s="198"/>
      <c r="AT1403" s="192" t="s">
        <v>197</v>
      </c>
      <c r="AU1403" s="192" t="s">
        <v>82</v>
      </c>
      <c r="AV1403" s="11" t="s">
        <v>82</v>
      </c>
      <c r="AW1403" s="11" t="s">
        <v>35</v>
      </c>
      <c r="AX1403" s="11" t="s">
        <v>72</v>
      </c>
      <c r="AY1403" s="192" t="s">
        <v>185</v>
      </c>
    </row>
    <row r="1404" spans="2:65" s="11" customFormat="1">
      <c r="B1404" s="191"/>
      <c r="D1404" s="187" t="s">
        <v>197</v>
      </c>
      <c r="E1404" s="192" t="s">
        <v>5</v>
      </c>
      <c r="F1404" s="193" t="s">
        <v>2276</v>
      </c>
      <c r="H1404" s="194">
        <v>58.94</v>
      </c>
      <c r="I1404" s="195"/>
      <c r="L1404" s="191"/>
      <c r="M1404" s="196"/>
      <c r="N1404" s="197"/>
      <c r="O1404" s="197"/>
      <c r="P1404" s="197"/>
      <c r="Q1404" s="197"/>
      <c r="R1404" s="197"/>
      <c r="S1404" s="197"/>
      <c r="T1404" s="198"/>
      <c r="AT1404" s="192" t="s">
        <v>197</v>
      </c>
      <c r="AU1404" s="192" t="s">
        <v>82</v>
      </c>
      <c r="AV1404" s="11" t="s">
        <v>82</v>
      </c>
      <c r="AW1404" s="11" t="s">
        <v>35</v>
      </c>
      <c r="AX1404" s="11" t="s">
        <v>72</v>
      </c>
      <c r="AY1404" s="192" t="s">
        <v>185</v>
      </c>
    </row>
    <row r="1405" spans="2:65" s="11" customFormat="1">
      <c r="B1405" s="191"/>
      <c r="D1405" s="187" t="s">
        <v>197</v>
      </c>
      <c r="E1405" s="192" t="s">
        <v>5</v>
      </c>
      <c r="F1405" s="193" t="s">
        <v>2277</v>
      </c>
      <c r="H1405" s="194">
        <v>17.14</v>
      </c>
      <c r="I1405" s="195"/>
      <c r="L1405" s="191"/>
      <c r="M1405" s="196"/>
      <c r="N1405" s="197"/>
      <c r="O1405" s="197"/>
      <c r="P1405" s="197"/>
      <c r="Q1405" s="197"/>
      <c r="R1405" s="197"/>
      <c r="S1405" s="197"/>
      <c r="T1405" s="198"/>
      <c r="AT1405" s="192" t="s">
        <v>197</v>
      </c>
      <c r="AU1405" s="192" t="s">
        <v>82</v>
      </c>
      <c r="AV1405" s="11" t="s">
        <v>82</v>
      </c>
      <c r="AW1405" s="11" t="s">
        <v>35</v>
      </c>
      <c r="AX1405" s="11" t="s">
        <v>72</v>
      </c>
      <c r="AY1405" s="192" t="s">
        <v>185</v>
      </c>
    </row>
    <row r="1406" spans="2:65" s="11" customFormat="1">
      <c r="B1406" s="191"/>
      <c r="D1406" s="187" t="s">
        <v>197</v>
      </c>
      <c r="E1406" s="192" t="s">
        <v>5</v>
      </c>
      <c r="F1406" s="193" t="s">
        <v>2278</v>
      </c>
      <c r="H1406" s="194">
        <v>17.399999999999999</v>
      </c>
      <c r="I1406" s="195"/>
      <c r="L1406" s="191"/>
      <c r="M1406" s="196"/>
      <c r="N1406" s="197"/>
      <c r="O1406" s="197"/>
      <c r="P1406" s="197"/>
      <c r="Q1406" s="197"/>
      <c r="R1406" s="197"/>
      <c r="S1406" s="197"/>
      <c r="T1406" s="198"/>
      <c r="AT1406" s="192" t="s">
        <v>197</v>
      </c>
      <c r="AU1406" s="192" t="s">
        <v>82</v>
      </c>
      <c r="AV1406" s="11" t="s">
        <v>82</v>
      </c>
      <c r="AW1406" s="11" t="s">
        <v>35</v>
      </c>
      <c r="AX1406" s="11" t="s">
        <v>72</v>
      </c>
      <c r="AY1406" s="192" t="s">
        <v>185</v>
      </c>
    </row>
    <row r="1407" spans="2:65" s="11" customFormat="1">
      <c r="B1407" s="191"/>
      <c r="D1407" s="187" t="s">
        <v>197</v>
      </c>
      <c r="E1407" s="192" t="s">
        <v>5</v>
      </c>
      <c r="F1407" s="193" t="s">
        <v>2279</v>
      </c>
      <c r="H1407" s="194">
        <v>16</v>
      </c>
      <c r="I1407" s="195"/>
      <c r="L1407" s="191"/>
      <c r="M1407" s="196"/>
      <c r="N1407" s="197"/>
      <c r="O1407" s="197"/>
      <c r="P1407" s="197"/>
      <c r="Q1407" s="197"/>
      <c r="R1407" s="197"/>
      <c r="S1407" s="197"/>
      <c r="T1407" s="198"/>
      <c r="AT1407" s="192" t="s">
        <v>197</v>
      </c>
      <c r="AU1407" s="192" t="s">
        <v>82</v>
      </c>
      <c r="AV1407" s="11" t="s">
        <v>82</v>
      </c>
      <c r="AW1407" s="11" t="s">
        <v>35</v>
      </c>
      <c r="AX1407" s="11" t="s">
        <v>72</v>
      </c>
      <c r="AY1407" s="192" t="s">
        <v>185</v>
      </c>
    </row>
    <row r="1408" spans="2:65" s="11" customFormat="1">
      <c r="B1408" s="191"/>
      <c r="D1408" s="187" t="s">
        <v>197</v>
      </c>
      <c r="E1408" s="192" t="s">
        <v>5</v>
      </c>
      <c r="F1408" s="193" t="s">
        <v>2280</v>
      </c>
      <c r="H1408" s="194">
        <v>36.75</v>
      </c>
      <c r="I1408" s="195"/>
      <c r="L1408" s="191"/>
      <c r="M1408" s="196"/>
      <c r="N1408" s="197"/>
      <c r="O1408" s="197"/>
      <c r="P1408" s="197"/>
      <c r="Q1408" s="197"/>
      <c r="R1408" s="197"/>
      <c r="S1408" s="197"/>
      <c r="T1408" s="198"/>
      <c r="AT1408" s="192" t="s">
        <v>197</v>
      </c>
      <c r="AU1408" s="192" t="s">
        <v>82</v>
      </c>
      <c r="AV1408" s="11" t="s">
        <v>82</v>
      </c>
      <c r="AW1408" s="11" t="s">
        <v>35</v>
      </c>
      <c r="AX1408" s="11" t="s">
        <v>72</v>
      </c>
      <c r="AY1408" s="192" t="s">
        <v>185</v>
      </c>
    </row>
    <row r="1409" spans="2:65" s="11" customFormat="1">
      <c r="B1409" s="191"/>
      <c r="D1409" s="187" t="s">
        <v>197</v>
      </c>
      <c r="E1409" s="192" t="s">
        <v>5</v>
      </c>
      <c r="F1409" s="193" t="s">
        <v>2281</v>
      </c>
      <c r="H1409" s="194">
        <v>3</v>
      </c>
      <c r="I1409" s="195"/>
      <c r="L1409" s="191"/>
      <c r="M1409" s="196"/>
      <c r="N1409" s="197"/>
      <c r="O1409" s="197"/>
      <c r="P1409" s="197"/>
      <c r="Q1409" s="197"/>
      <c r="R1409" s="197"/>
      <c r="S1409" s="197"/>
      <c r="T1409" s="198"/>
      <c r="AT1409" s="192" t="s">
        <v>197</v>
      </c>
      <c r="AU1409" s="192" t="s">
        <v>82</v>
      </c>
      <c r="AV1409" s="11" t="s">
        <v>82</v>
      </c>
      <c r="AW1409" s="11" t="s">
        <v>35</v>
      </c>
      <c r="AX1409" s="11" t="s">
        <v>72</v>
      </c>
      <c r="AY1409" s="192" t="s">
        <v>185</v>
      </c>
    </row>
    <row r="1410" spans="2:65" s="11" customFormat="1">
      <c r="B1410" s="191"/>
      <c r="D1410" s="187" t="s">
        <v>197</v>
      </c>
      <c r="E1410" s="192" t="s">
        <v>5</v>
      </c>
      <c r="F1410" s="193" t="s">
        <v>2282</v>
      </c>
      <c r="H1410" s="194">
        <v>3.24</v>
      </c>
      <c r="I1410" s="195"/>
      <c r="L1410" s="191"/>
      <c r="M1410" s="196"/>
      <c r="N1410" s="197"/>
      <c r="O1410" s="197"/>
      <c r="P1410" s="197"/>
      <c r="Q1410" s="197"/>
      <c r="R1410" s="197"/>
      <c r="S1410" s="197"/>
      <c r="T1410" s="198"/>
      <c r="AT1410" s="192" t="s">
        <v>197</v>
      </c>
      <c r="AU1410" s="192" t="s">
        <v>82</v>
      </c>
      <c r="AV1410" s="11" t="s">
        <v>82</v>
      </c>
      <c r="AW1410" s="11" t="s">
        <v>35</v>
      </c>
      <c r="AX1410" s="11" t="s">
        <v>72</v>
      </c>
      <c r="AY1410" s="192" t="s">
        <v>185</v>
      </c>
    </row>
    <row r="1411" spans="2:65" s="11" customFormat="1">
      <c r="B1411" s="191"/>
      <c r="D1411" s="187" t="s">
        <v>197</v>
      </c>
      <c r="E1411" s="192" t="s">
        <v>5</v>
      </c>
      <c r="F1411" s="193" t="s">
        <v>2283</v>
      </c>
      <c r="H1411" s="194">
        <v>2.25</v>
      </c>
      <c r="I1411" s="195"/>
      <c r="L1411" s="191"/>
      <c r="M1411" s="196"/>
      <c r="N1411" s="197"/>
      <c r="O1411" s="197"/>
      <c r="P1411" s="197"/>
      <c r="Q1411" s="197"/>
      <c r="R1411" s="197"/>
      <c r="S1411" s="197"/>
      <c r="T1411" s="198"/>
      <c r="AT1411" s="192" t="s">
        <v>197</v>
      </c>
      <c r="AU1411" s="192" t="s">
        <v>82</v>
      </c>
      <c r="AV1411" s="11" t="s">
        <v>82</v>
      </c>
      <c r="AW1411" s="11" t="s">
        <v>35</v>
      </c>
      <c r="AX1411" s="11" t="s">
        <v>72</v>
      </c>
      <c r="AY1411" s="192" t="s">
        <v>185</v>
      </c>
    </row>
    <row r="1412" spans="2:65" s="11" customFormat="1">
      <c r="B1412" s="191"/>
      <c r="D1412" s="187" t="s">
        <v>197</v>
      </c>
      <c r="E1412" s="192" t="s">
        <v>5</v>
      </c>
      <c r="F1412" s="193" t="s">
        <v>2284</v>
      </c>
      <c r="H1412" s="194">
        <v>9.3000000000000007</v>
      </c>
      <c r="I1412" s="195"/>
      <c r="L1412" s="191"/>
      <c r="M1412" s="196"/>
      <c r="N1412" s="197"/>
      <c r="O1412" s="197"/>
      <c r="P1412" s="197"/>
      <c r="Q1412" s="197"/>
      <c r="R1412" s="197"/>
      <c r="S1412" s="197"/>
      <c r="T1412" s="198"/>
      <c r="AT1412" s="192" t="s">
        <v>197</v>
      </c>
      <c r="AU1412" s="192" t="s">
        <v>82</v>
      </c>
      <c r="AV1412" s="11" t="s">
        <v>82</v>
      </c>
      <c r="AW1412" s="11" t="s">
        <v>35</v>
      </c>
      <c r="AX1412" s="11" t="s">
        <v>72</v>
      </c>
      <c r="AY1412" s="192" t="s">
        <v>185</v>
      </c>
    </row>
    <row r="1413" spans="2:65" s="11" customFormat="1">
      <c r="B1413" s="191"/>
      <c r="D1413" s="187" t="s">
        <v>197</v>
      </c>
      <c r="E1413" s="192" t="s">
        <v>5</v>
      </c>
      <c r="F1413" s="193" t="s">
        <v>2285</v>
      </c>
      <c r="H1413" s="194">
        <v>11.984999999999999</v>
      </c>
      <c r="I1413" s="195"/>
      <c r="L1413" s="191"/>
      <c r="M1413" s="196"/>
      <c r="N1413" s="197"/>
      <c r="O1413" s="197"/>
      <c r="P1413" s="197"/>
      <c r="Q1413" s="197"/>
      <c r="R1413" s="197"/>
      <c r="S1413" s="197"/>
      <c r="T1413" s="198"/>
      <c r="AT1413" s="192" t="s">
        <v>197</v>
      </c>
      <c r="AU1413" s="192" t="s">
        <v>82</v>
      </c>
      <c r="AV1413" s="11" t="s">
        <v>82</v>
      </c>
      <c r="AW1413" s="11" t="s">
        <v>35</v>
      </c>
      <c r="AX1413" s="11" t="s">
        <v>72</v>
      </c>
      <c r="AY1413" s="192" t="s">
        <v>185</v>
      </c>
    </row>
    <row r="1414" spans="2:65" s="11" customFormat="1">
      <c r="B1414" s="191"/>
      <c r="D1414" s="187" t="s">
        <v>197</v>
      </c>
      <c r="E1414" s="192" t="s">
        <v>5</v>
      </c>
      <c r="F1414" s="193" t="s">
        <v>2286</v>
      </c>
      <c r="H1414" s="194">
        <v>2.25</v>
      </c>
      <c r="I1414" s="195"/>
      <c r="L1414" s="191"/>
      <c r="M1414" s="196"/>
      <c r="N1414" s="197"/>
      <c r="O1414" s="197"/>
      <c r="P1414" s="197"/>
      <c r="Q1414" s="197"/>
      <c r="R1414" s="197"/>
      <c r="S1414" s="197"/>
      <c r="T1414" s="198"/>
      <c r="AT1414" s="192" t="s">
        <v>197</v>
      </c>
      <c r="AU1414" s="192" t="s">
        <v>82</v>
      </c>
      <c r="AV1414" s="11" t="s">
        <v>82</v>
      </c>
      <c r="AW1414" s="11" t="s">
        <v>35</v>
      </c>
      <c r="AX1414" s="11" t="s">
        <v>72</v>
      </c>
      <c r="AY1414" s="192" t="s">
        <v>185</v>
      </c>
    </row>
    <row r="1415" spans="2:65" s="11" customFormat="1">
      <c r="B1415" s="191"/>
      <c r="D1415" s="187" t="s">
        <v>197</v>
      </c>
      <c r="E1415" s="192" t="s">
        <v>5</v>
      </c>
      <c r="F1415" s="193" t="s">
        <v>2287</v>
      </c>
      <c r="H1415" s="194">
        <v>10.26</v>
      </c>
      <c r="I1415" s="195"/>
      <c r="L1415" s="191"/>
      <c r="M1415" s="196"/>
      <c r="N1415" s="197"/>
      <c r="O1415" s="197"/>
      <c r="P1415" s="197"/>
      <c r="Q1415" s="197"/>
      <c r="R1415" s="197"/>
      <c r="S1415" s="197"/>
      <c r="T1415" s="198"/>
      <c r="AT1415" s="192" t="s">
        <v>197</v>
      </c>
      <c r="AU1415" s="192" t="s">
        <v>82</v>
      </c>
      <c r="AV1415" s="11" t="s">
        <v>82</v>
      </c>
      <c r="AW1415" s="11" t="s">
        <v>35</v>
      </c>
      <c r="AX1415" s="11" t="s">
        <v>72</v>
      </c>
      <c r="AY1415" s="192" t="s">
        <v>185</v>
      </c>
    </row>
    <row r="1416" spans="2:65" s="11" customFormat="1">
      <c r="B1416" s="191"/>
      <c r="D1416" s="187" t="s">
        <v>197</v>
      </c>
      <c r="E1416" s="192" t="s">
        <v>5</v>
      </c>
      <c r="F1416" s="193" t="s">
        <v>2288</v>
      </c>
      <c r="H1416" s="194">
        <v>2.7</v>
      </c>
      <c r="I1416" s="195"/>
      <c r="L1416" s="191"/>
      <c r="M1416" s="196"/>
      <c r="N1416" s="197"/>
      <c r="O1416" s="197"/>
      <c r="P1416" s="197"/>
      <c r="Q1416" s="197"/>
      <c r="R1416" s="197"/>
      <c r="S1416" s="197"/>
      <c r="T1416" s="198"/>
      <c r="AT1416" s="192" t="s">
        <v>197</v>
      </c>
      <c r="AU1416" s="192" t="s">
        <v>82</v>
      </c>
      <c r="AV1416" s="11" t="s">
        <v>82</v>
      </c>
      <c r="AW1416" s="11" t="s">
        <v>35</v>
      </c>
      <c r="AX1416" s="11" t="s">
        <v>72</v>
      </c>
      <c r="AY1416" s="192" t="s">
        <v>185</v>
      </c>
    </row>
    <row r="1417" spans="2:65" s="11" customFormat="1">
      <c r="B1417" s="191"/>
      <c r="D1417" s="187" t="s">
        <v>197</v>
      </c>
      <c r="E1417" s="192" t="s">
        <v>5</v>
      </c>
      <c r="F1417" s="193" t="s">
        <v>2289</v>
      </c>
      <c r="H1417" s="194">
        <v>4.4249999999999998</v>
      </c>
      <c r="I1417" s="195"/>
      <c r="L1417" s="191"/>
      <c r="M1417" s="196"/>
      <c r="N1417" s="197"/>
      <c r="O1417" s="197"/>
      <c r="P1417" s="197"/>
      <c r="Q1417" s="197"/>
      <c r="R1417" s="197"/>
      <c r="S1417" s="197"/>
      <c r="T1417" s="198"/>
      <c r="AT1417" s="192" t="s">
        <v>197</v>
      </c>
      <c r="AU1417" s="192" t="s">
        <v>82</v>
      </c>
      <c r="AV1417" s="11" t="s">
        <v>82</v>
      </c>
      <c r="AW1417" s="11" t="s">
        <v>35</v>
      </c>
      <c r="AX1417" s="11" t="s">
        <v>72</v>
      </c>
      <c r="AY1417" s="192" t="s">
        <v>185</v>
      </c>
    </row>
    <row r="1418" spans="2:65" s="11" customFormat="1">
      <c r="B1418" s="191"/>
      <c r="D1418" s="187" t="s">
        <v>197</v>
      </c>
      <c r="E1418" s="192" t="s">
        <v>5</v>
      </c>
      <c r="F1418" s="193" t="s">
        <v>2290</v>
      </c>
      <c r="H1418" s="194">
        <v>12</v>
      </c>
      <c r="I1418" s="195"/>
      <c r="L1418" s="191"/>
      <c r="M1418" s="196"/>
      <c r="N1418" s="197"/>
      <c r="O1418" s="197"/>
      <c r="P1418" s="197"/>
      <c r="Q1418" s="197"/>
      <c r="R1418" s="197"/>
      <c r="S1418" s="197"/>
      <c r="T1418" s="198"/>
      <c r="AT1418" s="192" t="s">
        <v>197</v>
      </c>
      <c r="AU1418" s="192" t="s">
        <v>82</v>
      </c>
      <c r="AV1418" s="11" t="s">
        <v>82</v>
      </c>
      <c r="AW1418" s="11" t="s">
        <v>35</v>
      </c>
      <c r="AX1418" s="11" t="s">
        <v>72</v>
      </c>
      <c r="AY1418" s="192" t="s">
        <v>185</v>
      </c>
    </row>
    <row r="1419" spans="2:65" s="11" customFormat="1">
      <c r="B1419" s="191"/>
      <c r="D1419" s="187" t="s">
        <v>197</v>
      </c>
      <c r="E1419" s="192" t="s">
        <v>5</v>
      </c>
      <c r="F1419" s="193" t="s">
        <v>2291</v>
      </c>
      <c r="H1419" s="194">
        <v>9.4499999999999993</v>
      </c>
      <c r="I1419" s="195"/>
      <c r="L1419" s="191"/>
      <c r="M1419" s="196"/>
      <c r="N1419" s="197"/>
      <c r="O1419" s="197"/>
      <c r="P1419" s="197"/>
      <c r="Q1419" s="197"/>
      <c r="R1419" s="197"/>
      <c r="S1419" s="197"/>
      <c r="T1419" s="198"/>
      <c r="AT1419" s="192" t="s">
        <v>197</v>
      </c>
      <c r="AU1419" s="192" t="s">
        <v>82</v>
      </c>
      <c r="AV1419" s="11" t="s">
        <v>82</v>
      </c>
      <c r="AW1419" s="11" t="s">
        <v>35</v>
      </c>
      <c r="AX1419" s="11" t="s">
        <v>72</v>
      </c>
      <c r="AY1419" s="192" t="s">
        <v>185</v>
      </c>
    </row>
    <row r="1420" spans="2:65" s="11" customFormat="1">
      <c r="B1420" s="191"/>
      <c r="D1420" s="187" t="s">
        <v>197</v>
      </c>
      <c r="E1420" s="192" t="s">
        <v>5</v>
      </c>
      <c r="F1420" s="193" t="s">
        <v>2292</v>
      </c>
      <c r="H1420" s="194">
        <v>2.1749999999999998</v>
      </c>
      <c r="I1420" s="195"/>
      <c r="L1420" s="191"/>
      <c r="M1420" s="196"/>
      <c r="N1420" s="197"/>
      <c r="O1420" s="197"/>
      <c r="P1420" s="197"/>
      <c r="Q1420" s="197"/>
      <c r="R1420" s="197"/>
      <c r="S1420" s="197"/>
      <c r="T1420" s="198"/>
      <c r="AT1420" s="192" t="s">
        <v>197</v>
      </c>
      <c r="AU1420" s="192" t="s">
        <v>82</v>
      </c>
      <c r="AV1420" s="11" t="s">
        <v>82</v>
      </c>
      <c r="AW1420" s="11" t="s">
        <v>35</v>
      </c>
      <c r="AX1420" s="11" t="s">
        <v>72</v>
      </c>
      <c r="AY1420" s="192" t="s">
        <v>185</v>
      </c>
    </row>
    <row r="1421" spans="2:65" s="11" customFormat="1">
      <c r="B1421" s="191"/>
      <c r="D1421" s="187" t="s">
        <v>197</v>
      </c>
      <c r="E1421" s="192" t="s">
        <v>5</v>
      </c>
      <c r="F1421" s="193" t="s">
        <v>2293</v>
      </c>
      <c r="H1421" s="194">
        <v>5.4</v>
      </c>
      <c r="I1421" s="195"/>
      <c r="L1421" s="191"/>
      <c r="M1421" s="196"/>
      <c r="N1421" s="197"/>
      <c r="O1421" s="197"/>
      <c r="P1421" s="197"/>
      <c r="Q1421" s="197"/>
      <c r="R1421" s="197"/>
      <c r="S1421" s="197"/>
      <c r="T1421" s="198"/>
      <c r="AT1421" s="192" t="s">
        <v>197</v>
      </c>
      <c r="AU1421" s="192" t="s">
        <v>82</v>
      </c>
      <c r="AV1421" s="11" t="s">
        <v>82</v>
      </c>
      <c r="AW1421" s="11" t="s">
        <v>35</v>
      </c>
      <c r="AX1421" s="11" t="s">
        <v>72</v>
      </c>
      <c r="AY1421" s="192" t="s">
        <v>185</v>
      </c>
    </row>
    <row r="1422" spans="2:65" s="13" customFormat="1">
      <c r="B1422" s="207"/>
      <c r="D1422" s="208" t="s">
        <v>197</v>
      </c>
      <c r="E1422" s="209" t="s">
        <v>5</v>
      </c>
      <c r="F1422" s="210" t="s">
        <v>222</v>
      </c>
      <c r="H1422" s="211">
        <v>253.55500000000001</v>
      </c>
      <c r="I1422" s="212"/>
      <c r="L1422" s="207"/>
      <c r="M1422" s="213"/>
      <c r="N1422" s="214"/>
      <c r="O1422" s="214"/>
      <c r="P1422" s="214"/>
      <c r="Q1422" s="214"/>
      <c r="R1422" s="214"/>
      <c r="S1422" s="214"/>
      <c r="T1422" s="215"/>
      <c r="AT1422" s="216" t="s">
        <v>197</v>
      </c>
      <c r="AU1422" s="216" t="s">
        <v>82</v>
      </c>
      <c r="AV1422" s="13" t="s">
        <v>193</v>
      </c>
      <c r="AW1422" s="13" t="s">
        <v>35</v>
      </c>
      <c r="AX1422" s="13" t="s">
        <v>80</v>
      </c>
      <c r="AY1422" s="216" t="s">
        <v>185</v>
      </c>
    </row>
    <row r="1423" spans="2:65" s="1" customFormat="1" ht="22.5" customHeight="1">
      <c r="B1423" s="174"/>
      <c r="C1423" s="221" t="s">
        <v>2294</v>
      </c>
      <c r="D1423" s="221" t="s">
        <v>258</v>
      </c>
      <c r="E1423" s="222" t="s">
        <v>2188</v>
      </c>
      <c r="F1423" s="223" t="s">
        <v>2189</v>
      </c>
      <c r="G1423" s="224" t="s">
        <v>2190</v>
      </c>
      <c r="H1423" s="225">
        <v>633.875</v>
      </c>
      <c r="I1423" s="226"/>
      <c r="J1423" s="227">
        <f>ROUND(I1423*H1423,2)</f>
        <v>0</v>
      </c>
      <c r="K1423" s="223" t="s">
        <v>192</v>
      </c>
      <c r="L1423" s="228"/>
      <c r="M1423" s="229" t="s">
        <v>5</v>
      </c>
      <c r="N1423" s="230" t="s">
        <v>43</v>
      </c>
      <c r="O1423" s="42"/>
      <c r="P1423" s="184">
        <f>O1423*H1423</f>
        <v>0</v>
      </c>
      <c r="Q1423" s="184">
        <v>1E-3</v>
      </c>
      <c r="R1423" s="184">
        <f>Q1423*H1423</f>
        <v>0.63387499999999997</v>
      </c>
      <c r="S1423" s="184">
        <v>0</v>
      </c>
      <c r="T1423" s="185">
        <f>S1423*H1423</f>
        <v>0</v>
      </c>
      <c r="AR1423" s="24" t="s">
        <v>932</v>
      </c>
      <c r="AT1423" s="24" t="s">
        <v>258</v>
      </c>
      <c r="AU1423" s="24" t="s">
        <v>82</v>
      </c>
      <c r="AY1423" s="24" t="s">
        <v>185</v>
      </c>
      <c r="BE1423" s="186">
        <f>IF(N1423="základní",J1423,0)</f>
        <v>0</v>
      </c>
      <c r="BF1423" s="186">
        <f>IF(N1423="snížená",J1423,0)</f>
        <v>0</v>
      </c>
      <c r="BG1423" s="186">
        <f>IF(N1423="zákl. přenesená",J1423,0)</f>
        <v>0</v>
      </c>
      <c r="BH1423" s="186">
        <f>IF(N1423="sníž. přenesená",J1423,0)</f>
        <v>0</v>
      </c>
      <c r="BI1423" s="186">
        <f>IF(N1423="nulová",J1423,0)</f>
        <v>0</v>
      </c>
      <c r="BJ1423" s="24" t="s">
        <v>80</v>
      </c>
      <c r="BK1423" s="186">
        <f>ROUND(I1423*H1423,2)</f>
        <v>0</v>
      </c>
      <c r="BL1423" s="24" t="s">
        <v>373</v>
      </c>
      <c r="BM1423" s="24" t="s">
        <v>2295</v>
      </c>
    </row>
    <row r="1424" spans="2:65" s="11" customFormat="1">
      <c r="B1424" s="191"/>
      <c r="D1424" s="208" t="s">
        <v>197</v>
      </c>
      <c r="E1424" s="217" t="s">
        <v>5</v>
      </c>
      <c r="F1424" s="218" t="s">
        <v>2296</v>
      </c>
      <c r="H1424" s="219">
        <v>633.875</v>
      </c>
      <c r="I1424" s="195"/>
      <c r="L1424" s="191"/>
      <c r="M1424" s="196"/>
      <c r="N1424" s="197"/>
      <c r="O1424" s="197"/>
      <c r="P1424" s="197"/>
      <c r="Q1424" s="197"/>
      <c r="R1424" s="197"/>
      <c r="S1424" s="197"/>
      <c r="T1424" s="198"/>
      <c r="AT1424" s="192" t="s">
        <v>197</v>
      </c>
      <c r="AU1424" s="192" t="s">
        <v>82</v>
      </c>
      <c r="AV1424" s="11" t="s">
        <v>82</v>
      </c>
      <c r="AW1424" s="11" t="s">
        <v>35</v>
      </c>
      <c r="AX1424" s="11" t="s">
        <v>80</v>
      </c>
      <c r="AY1424" s="192" t="s">
        <v>185</v>
      </c>
    </row>
    <row r="1425" spans="2:65" s="1" customFormat="1" ht="31.5" customHeight="1">
      <c r="B1425" s="174"/>
      <c r="C1425" s="175" t="s">
        <v>2297</v>
      </c>
      <c r="D1425" s="175" t="s">
        <v>188</v>
      </c>
      <c r="E1425" s="176" t="s">
        <v>2298</v>
      </c>
      <c r="F1425" s="177" t="s">
        <v>2299</v>
      </c>
      <c r="G1425" s="178" t="s">
        <v>232</v>
      </c>
      <c r="H1425" s="179">
        <v>662.96</v>
      </c>
      <c r="I1425" s="180"/>
      <c r="J1425" s="181">
        <f>ROUND(I1425*H1425,2)</f>
        <v>0</v>
      </c>
      <c r="K1425" s="177" t="s">
        <v>192</v>
      </c>
      <c r="L1425" s="41"/>
      <c r="M1425" s="182" t="s">
        <v>5</v>
      </c>
      <c r="N1425" s="183" t="s">
        <v>43</v>
      </c>
      <c r="O1425" s="42"/>
      <c r="P1425" s="184">
        <f>O1425*H1425</f>
        <v>0</v>
      </c>
      <c r="Q1425" s="184">
        <v>3.0000000000000001E-3</v>
      </c>
      <c r="R1425" s="184">
        <f>Q1425*H1425</f>
        <v>1.9888800000000002</v>
      </c>
      <c r="S1425" s="184">
        <v>0</v>
      </c>
      <c r="T1425" s="185">
        <f>S1425*H1425</f>
        <v>0</v>
      </c>
      <c r="AR1425" s="24" t="s">
        <v>373</v>
      </c>
      <c r="AT1425" s="24" t="s">
        <v>188</v>
      </c>
      <c r="AU1425" s="24" t="s">
        <v>82</v>
      </c>
      <c r="AY1425" s="24" t="s">
        <v>185</v>
      </c>
      <c r="BE1425" s="186">
        <f>IF(N1425="základní",J1425,0)</f>
        <v>0</v>
      </c>
      <c r="BF1425" s="186">
        <f>IF(N1425="snížená",J1425,0)</f>
        <v>0</v>
      </c>
      <c r="BG1425" s="186">
        <f>IF(N1425="zákl. přenesená",J1425,0)</f>
        <v>0</v>
      </c>
      <c r="BH1425" s="186">
        <f>IF(N1425="sníž. přenesená",J1425,0)</f>
        <v>0</v>
      </c>
      <c r="BI1425" s="186">
        <f>IF(N1425="nulová",J1425,0)</f>
        <v>0</v>
      </c>
      <c r="BJ1425" s="24" t="s">
        <v>80</v>
      </c>
      <c r="BK1425" s="186">
        <f>ROUND(I1425*H1425,2)</f>
        <v>0</v>
      </c>
      <c r="BL1425" s="24" t="s">
        <v>373</v>
      </c>
      <c r="BM1425" s="24" t="s">
        <v>2300</v>
      </c>
    </row>
    <row r="1426" spans="2:65" s="11" customFormat="1">
      <c r="B1426" s="191"/>
      <c r="D1426" s="187" t="s">
        <v>197</v>
      </c>
      <c r="E1426" s="192" t="s">
        <v>5</v>
      </c>
      <c r="F1426" s="193" t="s">
        <v>2301</v>
      </c>
      <c r="H1426" s="194">
        <v>287.56</v>
      </c>
      <c r="I1426" s="195"/>
      <c r="L1426" s="191"/>
      <c r="M1426" s="196"/>
      <c r="N1426" s="197"/>
      <c r="O1426" s="197"/>
      <c r="P1426" s="197"/>
      <c r="Q1426" s="197"/>
      <c r="R1426" s="197"/>
      <c r="S1426" s="197"/>
      <c r="T1426" s="198"/>
      <c r="AT1426" s="192" t="s">
        <v>197</v>
      </c>
      <c r="AU1426" s="192" t="s">
        <v>82</v>
      </c>
      <c r="AV1426" s="11" t="s">
        <v>82</v>
      </c>
      <c r="AW1426" s="11" t="s">
        <v>35</v>
      </c>
      <c r="AX1426" s="11" t="s">
        <v>72</v>
      </c>
      <c r="AY1426" s="192" t="s">
        <v>185</v>
      </c>
    </row>
    <row r="1427" spans="2:65" s="11" customFormat="1">
      <c r="B1427" s="191"/>
      <c r="D1427" s="187" t="s">
        <v>197</v>
      </c>
      <c r="E1427" s="192" t="s">
        <v>5</v>
      </c>
      <c r="F1427" s="193" t="s">
        <v>2302</v>
      </c>
      <c r="H1427" s="194">
        <v>124.41</v>
      </c>
      <c r="I1427" s="195"/>
      <c r="L1427" s="191"/>
      <c r="M1427" s="196"/>
      <c r="N1427" s="197"/>
      <c r="O1427" s="197"/>
      <c r="P1427" s="197"/>
      <c r="Q1427" s="197"/>
      <c r="R1427" s="197"/>
      <c r="S1427" s="197"/>
      <c r="T1427" s="198"/>
      <c r="AT1427" s="192" t="s">
        <v>197</v>
      </c>
      <c r="AU1427" s="192" t="s">
        <v>82</v>
      </c>
      <c r="AV1427" s="11" t="s">
        <v>82</v>
      </c>
      <c r="AW1427" s="11" t="s">
        <v>35</v>
      </c>
      <c r="AX1427" s="11" t="s">
        <v>72</v>
      </c>
      <c r="AY1427" s="192" t="s">
        <v>185</v>
      </c>
    </row>
    <row r="1428" spans="2:65" s="11" customFormat="1">
      <c r="B1428" s="191"/>
      <c r="D1428" s="187" t="s">
        <v>197</v>
      </c>
      <c r="E1428" s="192" t="s">
        <v>5</v>
      </c>
      <c r="F1428" s="193" t="s">
        <v>2303</v>
      </c>
      <c r="H1428" s="194">
        <v>250.99</v>
      </c>
      <c r="I1428" s="195"/>
      <c r="L1428" s="191"/>
      <c r="M1428" s="196"/>
      <c r="N1428" s="197"/>
      <c r="O1428" s="197"/>
      <c r="P1428" s="197"/>
      <c r="Q1428" s="197"/>
      <c r="R1428" s="197"/>
      <c r="S1428" s="197"/>
      <c r="T1428" s="198"/>
      <c r="AT1428" s="192" t="s">
        <v>197</v>
      </c>
      <c r="AU1428" s="192" t="s">
        <v>82</v>
      </c>
      <c r="AV1428" s="11" t="s">
        <v>82</v>
      </c>
      <c r="AW1428" s="11" t="s">
        <v>35</v>
      </c>
      <c r="AX1428" s="11" t="s">
        <v>72</v>
      </c>
      <c r="AY1428" s="192" t="s">
        <v>185</v>
      </c>
    </row>
    <row r="1429" spans="2:65" s="13" customFormat="1">
      <c r="B1429" s="207"/>
      <c r="D1429" s="208" t="s">
        <v>197</v>
      </c>
      <c r="E1429" s="209" t="s">
        <v>5</v>
      </c>
      <c r="F1429" s="210" t="s">
        <v>222</v>
      </c>
      <c r="H1429" s="211">
        <v>662.96</v>
      </c>
      <c r="I1429" s="212"/>
      <c r="L1429" s="207"/>
      <c r="M1429" s="213"/>
      <c r="N1429" s="214"/>
      <c r="O1429" s="214"/>
      <c r="P1429" s="214"/>
      <c r="Q1429" s="214"/>
      <c r="R1429" s="214"/>
      <c r="S1429" s="214"/>
      <c r="T1429" s="215"/>
      <c r="AT1429" s="216" t="s">
        <v>197</v>
      </c>
      <c r="AU1429" s="216" t="s">
        <v>82</v>
      </c>
      <c r="AV1429" s="13" t="s">
        <v>193</v>
      </c>
      <c r="AW1429" s="13" t="s">
        <v>35</v>
      </c>
      <c r="AX1429" s="13" t="s">
        <v>80</v>
      </c>
      <c r="AY1429" s="216" t="s">
        <v>185</v>
      </c>
    </row>
    <row r="1430" spans="2:65" s="1" customFormat="1" ht="22.5" customHeight="1">
      <c r="B1430" s="174"/>
      <c r="C1430" s="221" t="s">
        <v>2304</v>
      </c>
      <c r="D1430" s="221" t="s">
        <v>258</v>
      </c>
      <c r="E1430" s="222" t="s">
        <v>2305</v>
      </c>
      <c r="F1430" s="223" t="s">
        <v>2306</v>
      </c>
      <c r="G1430" s="224" t="s">
        <v>232</v>
      </c>
      <c r="H1430" s="225">
        <v>762.404</v>
      </c>
      <c r="I1430" s="226"/>
      <c r="J1430" s="227">
        <f>ROUND(I1430*H1430,2)</f>
        <v>0</v>
      </c>
      <c r="K1430" s="223" t="s">
        <v>5</v>
      </c>
      <c r="L1430" s="228"/>
      <c r="M1430" s="229" t="s">
        <v>5</v>
      </c>
      <c r="N1430" s="230" t="s">
        <v>43</v>
      </c>
      <c r="O1430" s="42"/>
      <c r="P1430" s="184">
        <f>O1430*H1430</f>
        <v>0</v>
      </c>
      <c r="Q1430" s="184">
        <v>1.4E-2</v>
      </c>
      <c r="R1430" s="184">
        <f>Q1430*H1430</f>
        <v>10.673655999999999</v>
      </c>
      <c r="S1430" s="184">
        <v>0</v>
      </c>
      <c r="T1430" s="185">
        <f>S1430*H1430</f>
        <v>0</v>
      </c>
      <c r="AR1430" s="24" t="s">
        <v>932</v>
      </c>
      <c r="AT1430" s="24" t="s">
        <v>258</v>
      </c>
      <c r="AU1430" s="24" t="s">
        <v>82</v>
      </c>
      <c r="AY1430" s="24" t="s">
        <v>185</v>
      </c>
      <c r="BE1430" s="186">
        <f>IF(N1430="základní",J1430,0)</f>
        <v>0</v>
      </c>
      <c r="BF1430" s="186">
        <f>IF(N1430="snížená",J1430,0)</f>
        <v>0</v>
      </c>
      <c r="BG1430" s="186">
        <f>IF(N1430="zákl. přenesená",J1430,0)</f>
        <v>0</v>
      </c>
      <c r="BH1430" s="186">
        <f>IF(N1430="sníž. přenesená",J1430,0)</f>
        <v>0</v>
      </c>
      <c r="BI1430" s="186">
        <f>IF(N1430="nulová",J1430,0)</f>
        <v>0</v>
      </c>
      <c r="BJ1430" s="24" t="s">
        <v>80</v>
      </c>
      <c r="BK1430" s="186">
        <f>ROUND(I1430*H1430,2)</f>
        <v>0</v>
      </c>
      <c r="BL1430" s="24" t="s">
        <v>373</v>
      </c>
      <c r="BM1430" s="24" t="s">
        <v>2307</v>
      </c>
    </row>
    <row r="1431" spans="2:65" s="11" customFormat="1">
      <c r="B1431" s="191"/>
      <c r="D1431" s="208" t="s">
        <v>197</v>
      </c>
      <c r="E1431" s="217" t="s">
        <v>5</v>
      </c>
      <c r="F1431" s="218" t="s">
        <v>2308</v>
      </c>
      <c r="H1431" s="219">
        <v>762.404</v>
      </c>
      <c r="I1431" s="195"/>
      <c r="L1431" s="191"/>
      <c r="M1431" s="196"/>
      <c r="N1431" s="197"/>
      <c r="O1431" s="197"/>
      <c r="P1431" s="197"/>
      <c r="Q1431" s="197"/>
      <c r="R1431" s="197"/>
      <c r="S1431" s="197"/>
      <c r="T1431" s="198"/>
      <c r="AT1431" s="192" t="s">
        <v>197</v>
      </c>
      <c r="AU1431" s="192" t="s">
        <v>82</v>
      </c>
      <c r="AV1431" s="11" t="s">
        <v>82</v>
      </c>
      <c r="AW1431" s="11" t="s">
        <v>35</v>
      </c>
      <c r="AX1431" s="11" t="s">
        <v>80</v>
      </c>
      <c r="AY1431" s="192" t="s">
        <v>185</v>
      </c>
    </row>
    <row r="1432" spans="2:65" s="1" customFormat="1" ht="31.5" customHeight="1">
      <c r="B1432" s="174"/>
      <c r="C1432" s="175" t="s">
        <v>2309</v>
      </c>
      <c r="D1432" s="175" t="s">
        <v>188</v>
      </c>
      <c r="E1432" s="176" t="s">
        <v>2310</v>
      </c>
      <c r="F1432" s="177" t="s">
        <v>2311</v>
      </c>
      <c r="G1432" s="178" t="s">
        <v>191</v>
      </c>
      <c r="H1432" s="179">
        <v>13.295999999999999</v>
      </c>
      <c r="I1432" s="180"/>
      <c r="J1432" s="181">
        <f>ROUND(I1432*H1432,2)</f>
        <v>0</v>
      </c>
      <c r="K1432" s="177" t="s">
        <v>192</v>
      </c>
      <c r="L1432" s="41"/>
      <c r="M1432" s="182" t="s">
        <v>5</v>
      </c>
      <c r="N1432" s="183" t="s">
        <v>43</v>
      </c>
      <c r="O1432" s="42"/>
      <c r="P1432" s="184">
        <f>O1432*H1432</f>
        <v>0</v>
      </c>
      <c r="Q1432" s="184">
        <v>0</v>
      </c>
      <c r="R1432" s="184">
        <f>Q1432*H1432</f>
        <v>0</v>
      </c>
      <c r="S1432" s="184">
        <v>0</v>
      </c>
      <c r="T1432" s="185">
        <f>S1432*H1432</f>
        <v>0</v>
      </c>
      <c r="AR1432" s="24" t="s">
        <v>373</v>
      </c>
      <c r="AT1432" s="24" t="s">
        <v>188</v>
      </c>
      <c r="AU1432" s="24" t="s">
        <v>82</v>
      </c>
      <c r="AY1432" s="24" t="s">
        <v>185</v>
      </c>
      <c r="BE1432" s="186">
        <f>IF(N1432="základní",J1432,0)</f>
        <v>0</v>
      </c>
      <c r="BF1432" s="186">
        <f>IF(N1432="snížená",J1432,0)</f>
        <v>0</v>
      </c>
      <c r="BG1432" s="186">
        <f>IF(N1432="zákl. přenesená",J1432,0)</f>
        <v>0</v>
      </c>
      <c r="BH1432" s="186">
        <f>IF(N1432="sníž. přenesená",J1432,0)</f>
        <v>0</v>
      </c>
      <c r="BI1432" s="186">
        <f>IF(N1432="nulová",J1432,0)</f>
        <v>0</v>
      </c>
      <c r="BJ1432" s="24" t="s">
        <v>80</v>
      </c>
      <c r="BK1432" s="186">
        <f>ROUND(I1432*H1432,2)</f>
        <v>0</v>
      </c>
      <c r="BL1432" s="24" t="s">
        <v>373</v>
      </c>
      <c r="BM1432" s="24" t="s">
        <v>2312</v>
      </c>
    </row>
    <row r="1433" spans="2:65" s="1" customFormat="1" ht="121.5">
      <c r="B1433" s="41"/>
      <c r="D1433" s="187" t="s">
        <v>195</v>
      </c>
      <c r="F1433" s="188" t="s">
        <v>1551</v>
      </c>
      <c r="I1433" s="189"/>
      <c r="L1433" s="41"/>
      <c r="M1433" s="190"/>
      <c r="N1433" s="42"/>
      <c r="O1433" s="42"/>
      <c r="P1433" s="42"/>
      <c r="Q1433" s="42"/>
      <c r="R1433" s="42"/>
      <c r="S1433" s="42"/>
      <c r="T1433" s="70"/>
      <c r="AT1433" s="24" t="s">
        <v>195</v>
      </c>
      <c r="AU1433" s="24" t="s">
        <v>82</v>
      </c>
    </row>
    <row r="1434" spans="2:65" s="10" customFormat="1" ht="29.85" customHeight="1">
      <c r="B1434" s="160"/>
      <c r="D1434" s="171" t="s">
        <v>71</v>
      </c>
      <c r="E1434" s="172" t="s">
        <v>2313</v>
      </c>
      <c r="F1434" s="172" t="s">
        <v>2314</v>
      </c>
      <c r="I1434" s="163"/>
      <c r="J1434" s="173">
        <f>BK1434</f>
        <v>0</v>
      </c>
      <c r="L1434" s="160"/>
      <c r="M1434" s="165"/>
      <c r="N1434" s="166"/>
      <c r="O1434" s="166"/>
      <c r="P1434" s="167">
        <f>SUM(P1435:P1448)</f>
        <v>0</v>
      </c>
      <c r="Q1434" s="166"/>
      <c r="R1434" s="167">
        <f>SUM(R1435:R1448)</f>
        <v>3.2166530999999998</v>
      </c>
      <c r="S1434" s="166"/>
      <c r="T1434" s="168">
        <f>SUM(T1435:T1448)</f>
        <v>0</v>
      </c>
      <c r="AR1434" s="161" t="s">
        <v>82</v>
      </c>
      <c r="AT1434" s="169" t="s">
        <v>71</v>
      </c>
      <c r="AU1434" s="169" t="s">
        <v>80</v>
      </c>
      <c r="AY1434" s="161" t="s">
        <v>185</v>
      </c>
      <c r="BK1434" s="170">
        <f>SUM(BK1435:BK1448)</f>
        <v>0</v>
      </c>
    </row>
    <row r="1435" spans="2:65" s="1" customFormat="1" ht="22.5" customHeight="1">
      <c r="B1435" s="174"/>
      <c r="C1435" s="175" t="s">
        <v>2315</v>
      </c>
      <c r="D1435" s="175" t="s">
        <v>188</v>
      </c>
      <c r="E1435" s="176" t="s">
        <v>2316</v>
      </c>
      <c r="F1435" s="177" t="s">
        <v>2317</v>
      </c>
      <c r="G1435" s="178" t="s">
        <v>547</v>
      </c>
      <c r="H1435" s="179">
        <v>1</v>
      </c>
      <c r="I1435" s="180"/>
      <c r="J1435" s="181">
        <f>ROUND(I1435*H1435,2)</f>
        <v>0</v>
      </c>
      <c r="K1435" s="177" t="s">
        <v>5</v>
      </c>
      <c r="L1435" s="41"/>
      <c r="M1435" s="182" t="s">
        <v>5</v>
      </c>
      <c r="N1435" s="183" t="s">
        <v>43</v>
      </c>
      <c r="O1435" s="42"/>
      <c r="P1435" s="184">
        <f>O1435*H1435</f>
        <v>0</v>
      </c>
      <c r="Q1435" s="184">
        <v>0</v>
      </c>
      <c r="R1435" s="184">
        <f>Q1435*H1435</f>
        <v>0</v>
      </c>
      <c r="S1435" s="184">
        <v>0</v>
      </c>
      <c r="T1435" s="185">
        <f>S1435*H1435</f>
        <v>0</v>
      </c>
      <c r="AR1435" s="24" t="s">
        <v>373</v>
      </c>
      <c r="AT1435" s="24" t="s">
        <v>188</v>
      </c>
      <c r="AU1435" s="24" t="s">
        <v>82</v>
      </c>
      <c r="AY1435" s="24" t="s">
        <v>185</v>
      </c>
      <c r="BE1435" s="186">
        <f>IF(N1435="základní",J1435,0)</f>
        <v>0</v>
      </c>
      <c r="BF1435" s="186">
        <f>IF(N1435="snížená",J1435,0)</f>
        <v>0</v>
      </c>
      <c r="BG1435" s="186">
        <f>IF(N1435="zákl. přenesená",J1435,0)</f>
        <v>0</v>
      </c>
      <c r="BH1435" s="186">
        <f>IF(N1435="sníž. přenesená",J1435,0)</f>
        <v>0</v>
      </c>
      <c r="BI1435" s="186">
        <f>IF(N1435="nulová",J1435,0)</f>
        <v>0</v>
      </c>
      <c r="BJ1435" s="24" t="s">
        <v>80</v>
      </c>
      <c r="BK1435" s="186">
        <f>ROUND(I1435*H1435,2)</f>
        <v>0</v>
      </c>
      <c r="BL1435" s="24" t="s">
        <v>373</v>
      </c>
      <c r="BM1435" s="24" t="s">
        <v>2318</v>
      </c>
    </row>
    <row r="1436" spans="2:65" s="1" customFormat="1" ht="31.5" customHeight="1">
      <c r="B1436" s="174"/>
      <c r="C1436" s="175" t="s">
        <v>2319</v>
      </c>
      <c r="D1436" s="175" t="s">
        <v>188</v>
      </c>
      <c r="E1436" s="176" t="s">
        <v>2320</v>
      </c>
      <c r="F1436" s="177" t="s">
        <v>2321</v>
      </c>
      <c r="G1436" s="178" t="s">
        <v>232</v>
      </c>
      <c r="H1436" s="179">
        <v>1045.71</v>
      </c>
      <c r="I1436" s="180"/>
      <c r="J1436" s="181">
        <f>ROUND(I1436*H1436,2)</f>
        <v>0</v>
      </c>
      <c r="K1436" s="177" t="s">
        <v>192</v>
      </c>
      <c r="L1436" s="41"/>
      <c r="M1436" s="182" t="s">
        <v>5</v>
      </c>
      <c r="N1436" s="183" t="s">
        <v>43</v>
      </c>
      <c r="O1436" s="42"/>
      <c r="P1436" s="184">
        <f>O1436*H1436</f>
        <v>0</v>
      </c>
      <c r="Q1436" s="184">
        <v>4.0999999999999999E-4</v>
      </c>
      <c r="R1436" s="184">
        <f>Q1436*H1436</f>
        <v>0.42874109999999999</v>
      </c>
      <c r="S1436" s="184">
        <v>0</v>
      </c>
      <c r="T1436" s="185">
        <f>S1436*H1436</f>
        <v>0</v>
      </c>
      <c r="AR1436" s="24" t="s">
        <v>373</v>
      </c>
      <c r="AT1436" s="24" t="s">
        <v>188</v>
      </c>
      <c r="AU1436" s="24" t="s">
        <v>82</v>
      </c>
      <c r="AY1436" s="24" t="s">
        <v>185</v>
      </c>
      <c r="BE1436" s="186">
        <f>IF(N1436="základní",J1436,0)</f>
        <v>0</v>
      </c>
      <c r="BF1436" s="186">
        <f>IF(N1436="snížená",J1436,0)</f>
        <v>0</v>
      </c>
      <c r="BG1436" s="186">
        <f>IF(N1436="zákl. přenesená",J1436,0)</f>
        <v>0</v>
      </c>
      <c r="BH1436" s="186">
        <f>IF(N1436="sníž. přenesená",J1436,0)</f>
        <v>0</v>
      </c>
      <c r="BI1436" s="186">
        <f>IF(N1436="nulová",J1436,0)</f>
        <v>0</v>
      </c>
      <c r="BJ1436" s="24" t="s">
        <v>80</v>
      </c>
      <c r="BK1436" s="186">
        <f>ROUND(I1436*H1436,2)</f>
        <v>0</v>
      </c>
      <c r="BL1436" s="24" t="s">
        <v>373</v>
      </c>
      <c r="BM1436" s="24" t="s">
        <v>2322</v>
      </c>
    </row>
    <row r="1437" spans="2:65" s="11" customFormat="1">
      <c r="B1437" s="191"/>
      <c r="D1437" s="187" t="s">
        <v>197</v>
      </c>
      <c r="E1437" s="192" t="s">
        <v>5</v>
      </c>
      <c r="F1437" s="193" t="s">
        <v>2323</v>
      </c>
      <c r="H1437" s="194">
        <v>474.11</v>
      </c>
      <c r="I1437" s="195"/>
      <c r="L1437" s="191"/>
      <c r="M1437" s="196"/>
      <c r="N1437" s="197"/>
      <c r="O1437" s="197"/>
      <c r="P1437" s="197"/>
      <c r="Q1437" s="197"/>
      <c r="R1437" s="197"/>
      <c r="S1437" s="197"/>
      <c r="T1437" s="198"/>
      <c r="AT1437" s="192" t="s">
        <v>197</v>
      </c>
      <c r="AU1437" s="192" t="s">
        <v>82</v>
      </c>
      <c r="AV1437" s="11" t="s">
        <v>82</v>
      </c>
      <c r="AW1437" s="11" t="s">
        <v>35</v>
      </c>
      <c r="AX1437" s="11" t="s">
        <v>72</v>
      </c>
      <c r="AY1437" s="192" t="s">
        <v>185</v>
      </c>
    </row>
    <row r="1438" spans="2:65" s="11" customFormat="1">
      <c r="B1438" s="191"/>
      <c r="D1438" s="187" t="s">
        <v>197</v>
      </c>
      <c r="E1438" s="192" t="s">
        <v>5</v>
      </c>
      <c r="F1438" s="193" t="s">
        <v>2324</v>
      </c>
      <c r="H1438" s="194">
        <v>362.3</v>
      </c>
      <c r="I1438" s="195"/>
      <c r="L1438" s="191"/>
      <c r="M1438" s="196"/>
      <c r="N1438" s="197"/>
      <c r="O1438" s="197"/>
      <c r="P1438" s="197"/>
      <c r="Q1438" s="197"/>
      <c r="R1438" s="197"/>
      <c r="S1438" s="197"/>
      <c r="T1438" s="198"/>
      <c r="AT1438" s="192" t="s">
        <v>197</v>
      </c>
      <c r="AU1438" s="192" t="s">
        <v>82</v>
      </c>
      <c r="AV1438" s="11" t="s">
        <v>82</v>
      </c>
      <c r="AW1438" s="11" t="s">
        <v>35</v>
      </c>
      <c r="AX1438" s="11" t="s">
        <v>72</v>
      </c>
      <c r="AY1438" s="192" t="s">
        <v>185</v>
      </c>
    </row>
    <row r="1439" spans="2:65" s="11" customFormat="1">
      <c r="B1439" s="191"/>
      <c r="D1439" s="187" t="s">
        <v>197</v>
      </c>
      <c r="E1439" s="192" t="s">
        <v>5</v>
      </c>
      <c r="F1439" s="193" t="s">
        <v>2325</v>
      </c>
      <c r="H1439" s="194">
        <v>209.3</v>
      </c>
      <c r="I1439" s="195"/>
      <c r="L1439" s="191"/>
      <c r="M1439" s="196"/>
      <c r="N1439" s="197"/>
      <c r="O1439" s="197"/>
      <c r="P1439" s="197"/>
      <c r="Q1439" s="197"/>
      <c r="R1439" s="197"/>
      <c r="S1439" s="197"/>
      <c r="T1439" s="198"/>
      <c r="AT1439" s="192" t="s">
        <v>197</v>
      </c>
      <c r="AU1439" s="192" t="s">
        <v>82</v>
      </c>
      <c r="AV1439" s="11" t="s">
        <v>82</v>
      </c>
      <c r="AW1439" s="11" t="s">
        <v>35</v>
      </c>
      <c r="AX1439" s="11" t="s">
        <v>72</v>
      </c>
      <c r="AY1439" s="192" t="s">
        <v>185</v>
      </c>
    </row>
    <row r="1440" spans="2:65" s="13" customFormat="1">
      <c r="B1440" s="207"/>
      <c r="D1440" s="208" t="s">
        <v>197</v>
      </c>
      <c r="E1440" s="209" t="s">
        <v>5</v>
      </c>
      <c r="F1440" s="210" t="s">
        <v>222</v>
      </c>
      <c r="H1440" s="211">
        <v>1045.71</v>
      </c>
      <c r="I1440" s="212"/>
      <c r="L1440" s="207"/>
      <c r="M1440" s="213"/>
      <c r="N1440" s="214"/>
      <c r="O1440" s="214"/>
      <c r="P1440" s="214"/>
      <c r="Q1440" s="214"/>
      <c r="R1440" s="214"/>
      <c r="S1440" s="214"/>
      <c r="T1440" s="215"/>
      <c r="AT1440" s="216" t="s">
        <v>197</v>
      </c>
      <c r="AU1440" s="216" t="s">
        <v>82</v>
      </c>
      <c r="AV1440" s="13" t="s">
        <v>193</v>
      </c>
      <c r="AW1440" s="13" t="s">
        <v>35</v>
      </c>
      <c r="AX1440" s="13" t="s">
        <v>80</v>
      </c>
      <c r="AY1440" s="216" t="s">
        <v>185</v>
      </c>
    </row>
    <row r="1441" spans="2:65" s="1" customFormat="1" ht="31.5" customHeight="1">
      <c r="B1441" s="174"/>
      <c r="C1441" s="175" t="s">
        <v>2326</v>
      </c>
      <c r="D1441" s="175" t="s">
        <v>188</v>
      </c>
      <c r="E1441" s="176" t="s">
        <v>2327</v>
      </c>
      <c r="F1441" s="177" t="s">
        <v>2328</v>
      </c>
      <c r="G1441" s="178" t="s">
        <v>232</v>
      </c>
      <c r="H1441" s="179">
        <v>3872.1</v>
      </c>
      <c r="I1441" s="180"/>
      <c r="J1441" s="181">
        <f>ROUND(I1441*H1441,2)</f>
        <v>0</v>
      </c>
      <c r="K1441" s="177" t="s">
        <v>192</v>
      </c>
      <c r="L1441" s="41"/>
      <c r="M1441" s="182" t="s">
        <v>5</v>
      </c>
      <c r="N1441" s="183" t="s">
        <v>43</v>
      </c>
      <c r="O1441" s="42"/>
      <c r="P1441" s="184">
        <f>O1441*H1441</f>
        <v>0</v>
      </c>
      <c r="Q1441" s="184">
        <v>7.2000000000000005E-4</v>
      </c>
      <c r="R1441" s="184">
        <f>Q1441*H1441</f>
        <v>2.7879119999999999</v>
      </c>
      <c r="S1441" s="184">
        <v>0</v>
      </c>
      <c r="T1441" s="185">
        <f>S1441*H1441</f>
        <v>0</v>
      </c>
      <c r="AR1441" s="24" t="s">
        <v>373</v>
      </c>
      <c r="AT1441" s="24" t="s">
        <v>188</v>
      </c>
      <c r="AU1441" s="24" t="s">
        <v>82</v>
      </c>
      <c r="AY1441" s="24" t="s">
        <v>185</v>
      </c>
      <c r="BE1441" s="186">
        <f>IF(N1441="základní",J1441,0)</f>
        <v>0</v>
      </c>
      <c r="BF1441" s="186">
        <f>IF(N1441="snížená",J1441,0)</f>
        <v>0</v>
      </c>
      <c r="BG1441" s="186">
        <f>IF(N1441="zákl. přenesená",J1441,0)</f>
        <v>0</v>
      </c>
      <c r="BH1441" s="186">
        <f>IF(N1441="sníž. přenesená",J1441,0)</f>
        <v>0</v>
      </c>
      <c r="BI1441" s="186">
        <f>IF(N1441="nulová",J1441,0)</f>
        <v>0</v>
      </c>
      <c r="BJ1441" s="24" t="s">
        <v>80</v>
      </c>
      <c r="BK1441" s="186">
        <f>ROUND(I1441*H1441,2)</f>
        <v>0</v>
      </c>
      <c r="BL1441" s="24" t="s">
        <v>373</v>
      </c>
      <c r="BM1441" s="24" t="s">
        <v>2329</v>
      </c>
    </row>
    <row r="1442" spans="2:65" s="12" customFormat="1">
      <c r="B1442" s="199"/>
      <c r="D1442" s="187" t="s">
        <v>197</v>
      </c>
      <c r="E1442" s="200" t="s">
        <v>5</v>
      </c>
      <c r="F1442" s="201" t="s">
        <v>2330</v>
      </c>
      <c r="H1442" s="202" t="s">
        <v>5</v>
      </c>
      <c r="I1442" s="203"/>
      <c r="L1442" s="199"/>
      <c r="M1442" s="204"/>
      <c r="N1442" s="205"/>
      <c r="O1442" s="205"/>
      <c r="P1442" s="205"/>
      <c r="Q1442" s="205"/>
      <c r="R1442" s="205"/>
      <c r="S1442" s="205"/>
      <c r="T1442" s="206"/>
      <c r="AT1442" s="202" t="s">
        <v>197</v>
      </c>
      <c r="AU1442" s="202" t="s">
        <v>82</v>
      </c>
      <c r="AV1442" s="12" t="s">
        <v>80</v>
      </c>
      <c r="AW1442" s="12" t="s">
        <v>35</v>
      </c>
      <c r="AX1442" s="12" t="s">
        <v>72</v>
      </c>
      <c r="AY1442" s="202" t="s">
        <v>185</v>
      </c>
    </row>
    <row r="1443" spans="2:65" s="11" customFormat="1">
      <c r="B1443" s="191"/>
      <c r="D1443" s="187" t="s">
        <v>197</v>
      </c>
      <c r="E1443" s="192" t="s">
        <v>5</v>
      </c>
      <c r="F1443" s="193" t="s">
        <v>2331</v>
      </c>
      <c r="H1443" s="194">
        <v>833.1</v>
      </c>
      <c r="I1443" s="195"/>
      <c r="L1443" s="191"/>
      <c r="M1443" s="196"/>
      <c r="N1443" s="197"/>
      <c r="O1443" s="197"/>
      <c r="P1443" s="197"/>
      <c r="Q1443" s="197"/>
      <c r="R1443" s="197"/>
      <c r="S1443" s="197"/>
      <c r="T1443" s="198"/>
      <c r="AT1443" s="192" t="s">
        <v>197</v>
      </c>
      <c r="AU1443" s="192" t="s">
        <v>82</v>
      </c>
      <c r="AV1443" s="11" t="s">
        <v>82</v>
      </c>
      <c r="AW1443" s="11" t="s">
        <v>35</v>
      </c>
      <c r="AX1443" s="11" t="s">
        <v>72</v>
      </c>
      <c r="AY1443" s="192" t="s">
        <v>185</v>
      </c>
    </row>
    <row r="1444" spans="2:65" s="11" customFormat="1">
      <c r="B1444" s="191"/>
      <c r="D1444" s="187" t="s">
        <v>197</v>
      </c>
      <c r="E1444" s="192" t="s">
        <v>5</v>
      </c>
      <c r="F1444" s="193" t="s">
        <v>2332</v>
      </c>
      <c r="H1444" s="194">
        <v>733.97</v>
      </c>
      <c r="I1444" s="195"/>
      <c r="L1444" s="191"/>
      <c r="M1444" s="196"/>
      <c r="N1444" s="197"/>
      <c r="O1444" s="197"/>
      <c r="P1444" s="197"/>
      <c r="Q1444" s="197"/>
      <c r="R1444" s="197"/>
      <c r="S1444" s="197"/>
      <c r="T1444" s="198"/>
      <c r="AT1444" s="192" t="s">
        <v>197</v>
      </c>
      <c r="AU1444" s="192" t="s">
        <v>82</v>
      </c>
      <c r="AV1444" s="11" t="s">
        <v>82</v>
      </c>
      <c r="AW1444" s="11" t="s">
        <v>35</v>
      </c>
      <c r="AX1444" s="11" t="s">
        <v>72</v>
      </c>
      <c r="AY1444" s="192" t="s">
        <v>185</v>
      </c>
    </row>
    <row r="1445" spans="2:65" s="11" customFormat="1">
      <c r="B1445" s="191"/>
      <c r="D1445" s="187" t="s">
        <v>197</v>
      </c>
      <c r="E1445" s="192" t="s">
        <v>5</v>
      </c>
      <c r="F1445" s="193" t="s">
        <v>2333</v>
      </c>
      <c r="H1445" s="194">
        <v>1604.3</v>
      </c>
      <c r="I1445" s="195"/>
      <c r="L1445" s="191"/>
      <c r="M1445" s="196"/>
      <c r="N1445" s="197"/>
      <c r="O1445" s="197"/>
      <c r="P1445" s="197"/>
      <c r="Q1445" s="197"/>
      <c r="R1445" s="197"/>
      <c r="S1445" s="197"/>
      <c r="T1445" s="198"/>
      <c r="AT1445" s="192" t="s">
        <v>197</v>
      </c>
      <c r="AU1445" s="192" t="s">
        <v>82</v>
      </c>
      <c r="AV1445" s="11" t="s">
        <v>82</v>
      </c>
      <c r="AW1445" s="11" t="s">
        <v>35</v>
      </c>
      <c r="AX1445" s="11" t="s">
        <v>72</v>
      </c>
      <c r="AY1445" s="192" t="s">
        <v>185</v>
      </c>
    </row>
    <row r="1446" spans="2:65" s="12" customFormat="1">
      <c r="B1446" s="199"/>
      <c r="D1446" s="187" t="s">
        <v>197</v>
      </c>
      <c r="E1446" s="200" t="s">
        <v>5</v>
      </c>
      <c r="F1446" s="201" t="s">
        <v>2334</v>
      </c>
      <c r="H1446" s="202" t="s">
        <v>5</v>
      </c>
      <c r="I1446" s="203"/>
      <c r="L1446" s="199"/>
      <c r="M1446" s="204"/>
      <c r="N1446" s="205"/>
      <c r="O1446" s="205"/>
      <c r="P1446" s="205"/>
      <c r="Q1446" s="205"/>
      <c r="R1446" s="205"/>
      <c r="S1446" s="205"/>
      <c r="T1446" s="206"/>
      <c r="AT1446" s="202" t="s">
        <v>197</v>
      </c>
      <c r="AU1446" s="202" t="s">
        <v>82</v>
      </c>
      <c r="AV1446" s="12" t="s">
        <v>80</v>
      </c>
      <c r="AW1446" s="12" t="s">
        <v>35</v>
      </c>
      <c r="AX1446" s="12" t="s">
        <v>72</v>
      </c>
      <c r="AY1446" s="202" t="s">
        <v>185</v>
      </c>
    </row>
    <row r="1447" spans="2:65" s="11" customFormat="1">
      <c r="B1447" s="191"/>
      <c r="D1447" s="187" t="s">
        <v>197</v>
      </c>
      <c r="E1447" s="192" t="s">
        <v>5</v>
      </c>
      <c r="F1447" s="193" t="s">
        <v>2335</v>
      </c>
      <c r="H1447" s="194">
        <v>700.73</v>
      </c>
      <c r="I1447" s="195"/>
      <c r="L1447" s="191"/>
      <c r="M1447" s="196"/>
      <c r="N1447" s="197"/>
      <c r="O1447" s="197"/>
      <c r="P1447" s="197"/>
      <c r="Q1447" s="197"/>
      <c r="R1447" s="197"/>
      <c r="S1447" s="197"/>
      <c r="T1447" s="198"/>
      <c r="AT1447" s="192" t="s">
        <v>197</v>
      </c>
      <c r="AU1447" s="192" t="s">
        <v>82</v>
      </c>
      <c r="AV1447" s="11" t="s">
        <v>82</v>
      </c>
      <c r="AW1447" s="11" t="s">
        <v>35</v>
      </c>
      <c r="AX1447" s="11" t="s">
        <v>72</v>
      </c>
      <c r="AY1447" s="192" t="s">
        <v>185</v>
      </c>
    </row>
    <row r="1448" spans="2:65" s="13" customFormat="1">
      <c r="B1448" s="207"/>
      <c r="D1448" s="187" t="s">
        <v>197</v>
      </c>
      <c r="E1448" s="233" t="s">
        <v>5</v>
      </c>
      <c r="F1448" s="234" t="s">
        <v>222</v>
      </c>
      <c r="H1448" s="235">
        <v>3872.1</v>
      </c>
      <c r="I1448" s="212"/>
      <c r="L1448" s="207"/>
      <c r="M1448" s="213"/>
      <c r="N1448" s="214"/>
      <c r="O1448" s="214"/>
      <c r="P1448" s="214"/>
      <c r="Q1448" s="214"/>
      <c r="R1448" s="214"/>
      <c r="S1448" s="214"/>
      <c r="T1448" s="215"/>
      <c r="AT1448" s="216" t="s">
        <v>197</v>
      </c>
      <c r="AU1448" s="216" t="s">
        <v>82</v>
      </c>
      <c r="AV1448" s="13" t="s">
        <v>193</v>
      </c>
      <c r="AW1448" s="13" t="s">
        <v>35</v>
      </c>
      <c r="AX1448" s="13" t="s">
        <v>80</v>
      </c>
      <c r="AY1448" s="216" t="s">
        <v>185</v>
      </c>
    </row>
    <row r="1449" spans="2:65" s="10" customFormat="1" ht="37.35" customHeight="1">
      <c r="B1449" s="160"/>
      <c r="D1449" s="161" t="s">
        <v>71</v>
      </c>
      <c r="E1449" s="162" t="s">
        <v>258</v>
      </c>
      <c r="F1449" s="162" t="s">
        <v>2336</v>
      </c>
      <c r="I1449" s="163"/>
      <c r="J1449" s="164">
        <f>BK1449</f>
        <v>0</v>
      </c>
      <c r="L1449" s="160"/>
      <c r="M1449" s="165"/>
      <c r="N1449" s="166"/>
      <c r="O1449" s="166"/>
      <c r="P1449" s="167">
        <f>P1450</f>
        <v>0</v>
      </c>
      <c r="Q1449" s="166"/>
      <c r="R1449" s="167">
        <f>R1450</f>
        <v>0.36054000000000003</v>
      </c>
      <c r="S1449" s="166"/>
      <c r="T1449" s="168">
        <f>T1450</f>
        <v>0</v>
      </c>
      <c r="AR1449" s="161" t="s">
        <v>199</v>
      </c>
      <c r="AT1449" s="169" t="s">
        <v>71</v>
      </c>
      <c r="AU1449" s="169" t="s">
        <v>72</v>
      </c>
      <c r="AY1449" s="161" t="s">
        <v>185</v>
      </c>
      <c r="BK1449" s="170">
        <f>BK1450</f>
        <v>0</v>
      </c>
    </row>
    <row r="1450" spans="2:65" s="10" customFormat="1" ht="19.899999999999999" customHeight="1">
      <c r="B1450" s="160"/>
      <c r="D1450" s="171" t="s">
        <v>71</v>
      </c>
      <c r="E1450" s="172" t="s">
        <v>2337</v>
      </c>
      <c r="F1450" s="172" t="s">
        <v>2338</v>
      </c>
      <c r="I1450" s="163"/>
      <c r="J1450" s="173">
        <f>BK1450</f>
        <v>0</v>
      </c>
      <c r="L1450" s="160"/>
      <c r="M1450" s="165"/>
      <c r="N1450" s="166"/>
      <c r="O1450" s="166"/>
      <c r="P1450" s="167">
        <f>SUM(P1451:P1452)</f>
        <v>0</v>
      </c>
      <c r="Q1450" s="166"/>
      <c r="R1450" s="167">
        <f>SUM(R1451:R1452)</f>
        <v>0.36054000000000003</v>
      </c>
      <c r="S1450" s="166"/>
      <c r="T1450" s="168">
        <f>SUM(T1451:T1452)</f>
        <v>0</v>
      </c>
      <c r="AR1450" s="161" t="s">
        <v>199</v>
      </c>
      <c r="AT1450" s="169" t="s">
        <v>71</v>
      </c>
      <c r="AU1450" s="169" t="s">
        <v>80</v>
      </c>
      <c r="AY1450" s="161" t="s">
        <v>185</v>
      </c>
      <c r="BK1450" s="170">
        <f>SUM(BK1451:BK1452)</f>
        <v>0</v>
      </c>
    </row>
    <row r="1451" spans="2:65" s="1" customFormat="1" ht="82.5" customHeight="1">
      <c r="B1451" s="174"/>
      <c r="C1451" s="175" t="s">
        <v>2339</v>
      </c>
      <c r="D1451" s="175" t="s">
        <v>188</v>
      </c>
      <c r="E1451" s="176" t="s">
        <v>2340</v>
      </c>
      <c r="F1451" s="177" t="s">
        <v>2341</v>
      </c>
      <c r="G1451" s="178" t="s">
        <v>254</v>
      </c>
      <c r="H1451" s="179">
        <v>1</v>
      </c>
      <c r="I1451" s="180"/>
      <c r="J1451" s="181">
        <f>ROUND(I1451*H1451,2)</f>
        <v>0</v>
      </c>
      <c r="K1451" s="177" t="s">
        <v>5</v>
      </c>
      <c r="L1451" s="41"/>
      <c r="M1451" s="182" t="s">
        <v>5</v>
      </c>
      <c r="N1451" s="183" t="s">
        <v>43</v>
      </c>
      <c r="O1451" s="42"/>
      <c r="P1451" s="184">
        <f>O1451*H1451</f>
        <v>0</v>
      </c>
      <c r="Q1451" s="184">
        <v>0.18027000000000001</v>
      </c>
      <c r="R1451" s="184">
        <f>Q1451*H1451</f>
        <v>0.18027000000000001</v>
      </c>
      <c r="S1451" s="184">
        <v>0</v>
      </c>
      <c r="T1451" s="185">
        <f>S1451*H1451</f>
        <v>0</v>
      </c>
      <c r="AR1451" s="24" t="s">
        <v>1085</v>
      </c>
      <c r="AT1451" s="24" t="s">
        <v>188</v>
      </c>
      <c r="AU1451" s="24" t="s">
        <v>82</v>
      </c>
      <c r="AY1451" s="24" t="s">
        <v>185</v>
      </c>
      <c r="BE1451" s="186">
        <f>IF(N1451="základní",J1451,0)</f>
        <v>0</v>
      </c>
      <c r="BF1451" s="186">
        <f>IF(N1451="snížená",J1451,0)</f>
        <v>0</v>
      </c>
      <c r="BG1451" s="186">
        <f>IF(N1451="zákl. přenesená",J1451,0)</f>
        <v>0</v>
      </c>
      <c r="BH1451" s="186">
        <f>IF(N1451="sníž. přenesená",J1451,0)</f>
        <v>0</v>
      </c>
      <c r="BI1451" s="186">
        <f>IF(N1451="nulová",J1451,0)</f>
        <v>0</v>
      </c>
      <c r="BJ1451" s="24" t="s">
        <v>80</v>
      </c>
      <c r="BK1451" s="186">
        <f>ROUND(I1451*H1451,2)</f>
        <v>0</v>
      </c>
      <c r="BL1451" s="24" t="s">
        <v>1085</v>
      </c>
      <c r="BM1451" s="24" t="s">
        <v>2342</v>
      </c>
    </row>
    <row r="1452" spans="2:65" s="1" customFormat="1" ht="31.5" customHeight="1">
      <c r="B1452" s="174"/>
      <c r="C1452" s="175" t="s">
        <v>2343</v>
      </c>
      <c r="D1452" s="175" t="s">
        <v>188</v>
      </c>
      <c r="E1452" s="176" t="s">
        <v>2344</v>
      </c>
      <c r="F1452" s="177" t="s">
        <v>2345</v>
      </c>
      <c r="G1452" s="178" t="s">
        <v>254</v>
      </c>
      <c r="H1452" s="179">
        <v>1</v>
      </c>
      <c r="I1452" s="180"/>
      <c r="J1452" s="181">
        <f>ROUND(I1452*H1452,2)</f>
        <v>0</v>
      </c>
      <c r="K1452" s="177" t="s">
        <v>5</v>
      </c>
      <c r="L1452" s="41"/>
      <c r="M1452" s="182" t="s">
        <v>5</v>
      </c>
      <c r="N1452" s="236" t="s">
        <v>43</v>
      </c>
      <c r="O1452" s="237"/>
      <c r="P1452" s="238">
        <f>O1452*H1452</f>
        <v>0</v>
      </c>
      <c r="Q1452" s="238">
        <v>0.18027000000000001</v>
      </c>
      <c r="R1452" s="238">
        <f>Q1452*H1452</f>
        <v>0.18027000000000001</v>
      </c>
      <c r="S1452" s="238">
        <v>0</v>
      </c>
      <c r="T1452" s="239">
        <f>S1452*H1452</f>
        <v>0</v>
      </c>
      <c r="AR1452" s="24" t="s">
        <v>1085</v>
      </c>
      <c r="AT1452" s="24" t="s">
        <v>188</v>
      </c>
      <c r="AU1452" s="24" t="s">
        <v>82</v>
      </c>
      <c r="AY1452" s="24" t="s">
        <v>185</v>
      </c>
      <c r="BE1452" s="186">
        <f>IF(N1452="základní",J1452,0)</f>
        <v>0</v>
      </c>
      <c r="BF1452" s="186">
        <f>IF(N1452="snížená",J1452,0)</f>
        <v>0</v>
      </c>
      <c r="BG1452" s="186">
        <f>IF(N1452="zákl. přenesená",J1452,0)</f>
        <v>0</v>
      </c>
      <c r="BH1452" s="186">
        <f>IF(N1452="sníž. přenesená",J1452,0)</f>
        <v>0</v>
      </c>
      <c r="BI1452" s="186">
        <f>IF(N1452="nulová",J1452,0)</f>
        <v>0</v>
      </c>
      <c r="BJ1452" s="24" t="s">
        <v>80</v>
      </c>
      <c r="BK1452" s="186">
        <f>ROUND(I1452*H1452,2)</f>
        <v>0</v>
      </c>
      <c r="BL1452" s="24" t="s">
        <v>1085</v>
      </c>
      <c r="BM1452" s="24" t="s">
        <v>2346</v>
      </c>
    </row>
    <row r="1453" spans="2:65" s="1" customFormat="1" ht="6.95" customHeight="1">
      <c r="B1453" s="56"/>
      <c r="C1453" s="57"/>
      <c r="D1453" s="57"/>
      <c r="E1453" s="57"/>
      <c r="F1453" s="57"/>
      <c r="G1453" s="57"/>
      <c r="H1453" s="57"/>
      <c r="I1453" s="127"/>
      <c r="J1453" s="57"/>
      <c r="K1453" s="57"/>
      <c r="L1453" s="41"/>
    </row>
  </sheetData>
  <autoFilter ref="C100:K1452"/>
  <mergeCells count="9">
    <mergeCell ref="E91:H91"/>
    <mergeCell ref="E93:H9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27"/>
  <sheetViews>
    <sheetView showGridLines="0" tabSelected="1" workbookViewId="0">
      <pane ySplit="1" topLeftCell="A2" activePane="bottomLeft" state="frozen"/>
      <selection pane="bottomLeft" activeCell="AA7" sqref="AA7"/>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85</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2347</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ROUND(J107,2)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ROUND(SUM(BE107:BE1226), 2)</f>
        <v>0</v>
      </c>
      <c r="G30" s="42"/>
      <c r="H30" s="42"/>
      <c r="I30" s="119">
        <v>0.21</v>
      </c>
      <c r="J30" s="118">
        <f>ROUND(ROUND((SUM(BE107:BE1226)), 2)*I30, 2)</f>
        <v>0</v>
      </c>
      <c r="K30" s="45"/>
    </row>
    <row r="31" spans="2:11" s="1" customFormat="1" ht="14.45" customHeight="1">
      <c r="B31" s="41"/>
      <c r="C31" s="42"/>
      <c r="D31" s="42"/>
      <c r="E31" s="49" t="s">
        <v>44</v>
      </c>
      <c r="F31" s="118">
        <f>ROUND(SUM(BF107:BF1226), 2)</f>
        <v>0</v>
      </c>
      <c r="G31" s="42"/>
      <c r="H31" s="42"/>
      <c r="I31" s="119">
        <v>0.15</v>
      </c>
      <c r="J31" s="118">
        <f>ROUND(ROUND((SUM(BF107:BF1226)), 2)*I31, 2)</f>
        <v>0</v>
      </c>
      <c r="K31" s="45"/>
    </row>
    <row r="32" spans="2:11" s="1" customFormat="1" ht="14.45" hidden="1" customHeight="1">
      <c r="B32" s="41"/>
      <c r="C32" s="42"/>
      <c r="D32" s="42"/>
      <c r="E32" s="49" t="s">
        <v>45</v>
      </c>
      <c r="F32" s="118">
        <f>ROUND(SUM(BG107:BG1226), 2)</f>
        <v>0</v>
      </c>
      <c r="G32" s="42"/>
      <c r="H32" s="42"/>
      <c r="I32" s="119">
        <v>0.21</v>
      </c>
      <c r="J32" s="118">
        <v>0</v>
      </c>
      <c r="K32" s="45"/>
    </row>
    <row r="33" spans="2:11" s="1" customFormat="1" ht="14.45" hidden="1" customHeight="1">
      <c r="B33" s="41"/>
      <c r="C33" s="42"/>
      <c r="D33" s="42"/>
      <c r="E33" s="49" t="s">
        <v>46</v>
      </c>
      <c r="F33" s="118">
        <f>ROUND(SUM(BH107:BH1226), 2)</f>
        <v>0</v>
      </c>
      <c r="G33" s="42"/>
      <c r="H33" s="42"/>
      <c r="I33" s="119">
        <v>0.15</v>
      </c>
      <c r="J33" s="118">
        <v>0</v>
      </c>
      <c r="K33" s="45"/>
    </row>
    <row r="34" spans="2:11" s="1" customFormat="1" ht="14.45" hidden="1" customHeight="1">
      <c r="B34" s="41"/>
      <c r="C34" s="42"/>
      <c r="D34" s="42"/>
      <c r="E34" s="49" t="s">
        <v>47</v>
      </c>
      <c r="F34" s="118">
        <f>ROUND(SUM(BI107:BI1226),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02. SO 02 - Stavební práce a příprava území</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J107</f>
        <v>0</v>
      </c>
      <c r="K56" s="45"/>
      <c r="AU56" s="24" t="s">
        <v>143</v>
      </c>
    </row>
    <row r="57" spans="2:47" s="7" customFormat="1" ht="24.95" customHeight="1">
      <c r="B57" s="135"/>
      <c r="C57" s="136"/>
      <c r="D57" s="137" t="s">
        <v>144</v>
      </c>
      <c r="E57" s="138"/>
      <c r="F57" s="138"/>
      <c r="G57" s="138"/>
      <c r="H57" s="138"/>
      <c r="I57" s="139"/>
      <c r="J57" s="140">
        <f>J108</f>
        <v>0</v>
      </c>
      <c r="K57" s="141"/>
    </row>
    <row r="58" spans="2:47" s="8" customFormat="1" ht="19.899999999999999" customHeight="1">
      <c r="B58" s="142"/>
      <c r="C58" s="143"/>
      <c r="D58" s="144" t="s">
        <v>2348</v>
      </c>
      <c r="E58" s="145"/>
      <c r="F58" s="145"/>
      <c r="G58" s="145"/>
      <c r="H58" s="145"/>
      <c r="I58" s="146"/>
      <c r="J58" s="147">
        <f>J109</f>
        <v>0</v>
      </c>
      <c r="K58" s="148"/>
    </row>
    <row r="59" spans="2:47" s="8" customFormat="1" ht="14.85" customHeight="1">
      <c r="B59" s="142"/>
      <c r="C59" s="143"/>
      <c r="D59" s="144" t="s">
        <v>2349</v>
      </c>
      <c r="E59" s="145"/>
      <c r="F59" s="145"/>
      <c r="G59" s="145"/>
      <c r="H59" s="145"/>
      <c r="I59" s="146"/>
      <c r="J59" s="147">
        <f>J138</f>
        <v>0</v>
      </c>
      <c r="K59" s="148"/>
    </row>
    <row r="60" spans="2:47" s="8" customFormat="1" ht="19.899999999999999" customHeight="1">
      <c r="B60" s="142"/>
      <c r="C60" s="143"/>
      <c r="D60" s="144" t="s">
        <v>145</v>
      </c>
      <c r="E60" s="145"/>
      <c r="F60" s="145"/>
      <c r="G60" s="145"/>
      <c r="H60" s="145"/>
      <c r="I60" s="146"/>
      <c r="J60" s="147">
        <f>J160</f>
        <v>0</v>
      </c>
      <c r="K60" s="148"/>
    </row>
    <row r="61" spans="2:47" s="8" customFormat="1" ht="14.85" customHeight="1">
      <c r="B61" s="142"/>
      <c r="C61" s="143"/>
      <c r="D61" s="144" t="s">
        <v>2350</v>
      </c>
      <c r="E61" s="145"/>
      <c r="F61" s="145"/>
      <c r="G61" s="145"/>
      <c r="H61" s="145"/>
      <c r="I61" s="146"/>
      <c r="J61" s="147">
        <f>J161</f>
        <v>0</v>
      </c>
      <c r="K61" s="148"/>
    </row>
    <row r="62" spans="2:47" s="8" customFormat="1" ht="14.85" customHeight="1">
      <c r="B62" s="142"/>
      <c r="C62" s="143"/>
      <c r="D62" s="144" t="s">
        <v>2351</v>
      </c>
      <c r="E62" s="145"/>
      <c r="F62" s="145"/>
      <c r="G62" s="145"/>
      <c r="H62" s="145"/>
      <c r="I62" s="146"/>
      <c r="J62" s="147">
        <f>J182</f>
        <v>0</v>
      </c>
      <c r="K62" s="148"/>
    </row>
    <row r="63" spans="2:47" s="8" customFormat="1" ht="14.85" customHeight="1">
      <c r="B63" s="142"/>
      <c r="C63" s="143"/>
      <c r="D63" s="144" t="s">
        <v>2352</v>
      </c>
      <c r="E63" s="145"/>
      <c r="F63" s="145"/>
      <c r="G63" s="145"/>
      <c r="H63" s="145"/>
      <c r="I63" s="146"/>
      <c r="J63" s="147">
        <f>J229</f>
        <v>0</v>
      </c>
      <c r="K63" s="148"/>
    </row>
    <row r="64" spans="2:47" s="8" customFormat="1" ht="14.85" customHeight="1">
      <c r="B64" s="142"/>
      <c r="C64" s="143"/>
      <c r="D64" s="144" t="s">
        <v>2353</v>
      </c>
      <c r="E64" s="145"/>
      <c r="F64" s="145"/>
      <c r="G64" s="145"/>
      <c r="H64" s="145"/>
      <c r="I64" s="146"/>
      <c r="J64" s="147">
        <f>J248</f>
        <v>0</v>
      </c>
      <c r="K64" s="148"/>
    </row>
    <row r="65" spans="2:11" s="8" customFormat="1" ht="19.899999999999999" customHeight="1">
      <c r="B65" s="142"/>
      <c r="C65" s="143"/>
      <c r="D65" s="144" t="s">
        <v>146</v>
      </c>
      <c r="E65" s="145"/>
      <c r="F65" s="145"/>
      <c r="G65" s="145"/>
      <c r="H65" s="145"/>
      <c r="I65" s="146"/>
      <c r="J65" s="147">
        <f>J259</f>
        <v>0</v>
      </c>
      <c r="K65" s="148"/>
    </row>
    <row r="66" spans="2:11" s="8" customFormat="1" ht="19.899999999999999" customHeight="1">
      <c r="B66" s="142"/>
      <c r="C66" s="143"/>
      <c r="D66" s="144" t="s">
        <v>147</v>
      </c>
      <c r="E66" s="145"/>
      <c r="F66" s="145"/>
      <c r="G66" s="145"/>
      <c r="H66" s="145"/>
      <c r="I66" s="146"/>
      <c r="J66" s="147">
        <f>J312</f>
        <v>0</v>
      </c>
      <c r="K66" s="148"/>
    </row>
    <row r="67" spans="2:11" s="8" customFormat="1" ht="19.899999999999999" customHeight="1">
      <c r="B67" s="142"/>
      <c r="C67" s="143"/>
      <c r="D67" s="144" t="s">
        <v>148</v>
      </c>
      <c r="E67" s="145"/>
      <c r="F67" s="145"/>
      <c r="G67" s="145"/>
      <c r="H67" s="145"/>
      <c r="I67" s="146"/>
      <c r="J67" s="147">
        <f>J372</f>
        <v>0</v>
      </c>
      <c r="K67" s="148"/>
    </row>
    <row r="68" spans="2:11" s="8" customFormat="1" ht="19.899999999999999" customHeight="1">
      <c r="B68" s="142"/>
      <c r="C68" s="143"/>
      <c r="D68" s="144" t="s">
        <v>2354</v>
      </c>
      <c r="E68" s="145"/>
      <c r="F68" s="145"/>
      <c r="G68" s="145"/>
      <c r="H68" s="145"/>
      <c r="I68" s="146"/>
      <c r="J68" s="147">
        <f>J588</f>
        <v>0</v>
      </c>
      <c r="K68" s="148"/>
    </row>
    <row r="69" spans="2:11" s="8" customFormat="1" ht="19.899999999999999" customHeight="1">
      <c r="B69" s="142"/>
      <c r="C69" s="143"/>
      <c r="D69" s="144" t="s">
        <v>149</v>
      </c>
      <c r="E69" s="145"/>
      <c r="F69" s="145"/>
      <c r="G69" s="145"/>
      <c r="H69" s="145"/>
      <c r="I69" s="146"/>
      <c r="J69" s="147">
        <f>J592</f>
        <v>0</v>
      </c>
      <c r="K69" s="148"/>
    </row>
    <row r="70" spans="2:11" s="8" customFormat="1" ht="14.85" customHeight="1">
      <c r="B70" s="142"/>
      <c r="C70" s="143"/>
      <c r="D70" s="144" t="s">
        <v>151</v>
      </c>
      <c r="E70" s="145"/>
      <c r="F70" s="145"/>
      <c r="G70" s="145"/>
      <c r="H70" s="145"/>
      <c r="I70" s="146"/>
      <c r="J70" s="147">
        <f>J660</f>
        <v>0</v>
      </c>
      <c r="K70" s="148"/>
    </row>
    <row r="71" spans="2:11" s="8" customFormat="1" ht="19.899999999999999" customHeight="1">
      <c r="B71" s="142"/>
      <c r="C71" s="143"/>
      <c r="D71" s="144" t="s">
        <v>153</v>
      </c>
      <c r="E71" s="145"/>
      <c r="F71" s="145"/>
      <c r="G71" s="145"/>
      <c r="H71" s="145"/>
      <c r="I71" s="146"/>
      <c r="J71" s="147">
        <f>J730</f>
        <v>0</v>
      </c>
      <c r="K71" s="148"/>
    </row>
    <row r="72" spans="2:11" s="7" customFormat="1" ht="24.95" customHeight="1">
      <c r="B72" s="135"/>
      <c r="C72" s="136"/>
      <c r="D72" s="137" t="s">
        <v>154</v>
      </c>
      <c r="E72" s="138"/>
      <c r="F72" s="138"/>
      <c r="G72" s="138"/>
      <c r="H72" s="138"/>
      <c r="I72" s="139"/>
      <c r="J72" s="140">
        <f>J733</f>
        <v>0</v>
      </c>
      <c r="K72" s="141"/>
    </row>
    <row r="73" spans="2:11" s="8" customFormat="1" ht="19.899999999999999" customHeight="1">
      <c r="B73" s="142"/>
      <c r="C73" s="143"/>
      <c r="D73" s="144" t="s">
        <v>155</v>
      </c>
      <c r="E73" s="145"/>
      <c r="F73" s="145"/>
      <c r="G73" s="145"/>
      <c r="H73" s="145"/>
      <c r="I73" s="146"/>
      <c r="J73" s="147">
        <f>J734</f>
        <v>0</v>
      </c>
      <c r="K73" s="148"/>
    </row>
    <row r="74" spans="2:11" s="8" customFormat="1" ht="19.899999999999999" customHeight="1">
      <c r="B74" s="142"/>
      <c r="C74" s="143"/>
      <c r="D74" s="144" t="s">
        <v>2355</v>
      </c>
      <c r="E74" s="145"/>
      <c r="F74" s="145"/>
      <c r="G74" s="145"/>
      <c r="H74" s="145"/>
      <c r="I74" s="146"/>
      <c r="J74" s="147">
        <f>J789</f>
        <v>0</v>
      </c>
      <c r="K74" s="148"/>
    </row>
    <row r="75" spans="2:11" s="8" customFormat="1" ht="19.899999999999999" customHeight="1">
      <c r="B75" s="142"/>
      <c r="C75" s="143"/>
      <c r="D75" s="144" t="s">
        <v>156</v>
      </c>
      <c r="E75" s="145"/>
      <c r="F75" s="145"/>
      <c r="G75" s="145"/>
      <c r="H75" s="145"/>
      <c r="I75" s="146"/>
      <c r="J75" s="147">
        <f>J836</f>
        <v>0</v>
      </c>
      <c r="K75" s="148"/>
    </row>
    <row r="76" spans="2:11" s="8" customFormat="1" ht="19.899999999999999" customHeight="1">
      <c r="B76" s="142"/>
      <c r="C76" s="143"/>
      <c r="D76" s="144" t="s">
        <v>158</v>
      </c>
      <c r="E76" s="145"/>
      <c r="F76" s="145"/>
      <c r="G76" s="145"/>
      <c r="H76" s="145"/>
      <c r="I76" s="146"/>
      <c r="J76" s="147">
        <f>J871</f>
        <v>0</v>
      </c>
      <c r="K76" s="148"/>
    </row>
    <row r="77" spans="2:11" s="8" customFormat="1" ht="19.899999999999999" customHeight="1">
      <c r="B77" s="142"/>
      <c r="C77" s="143"/>
      <c r="D77" s="144" t="s">
        <v>159</v>
      </c>
      <c r="E77" s="145"/>
      <c r="F77" s="145"/>
      <c r="G77" s="145"/>
      <c r="H77" s="145"/>
      <c r="I77" s="146"/>
      <c r="J77" s="147">
        <f>J888</f>
        <v>0</v>
      </c>
      <c r="K77" s="148"/>
    </row>
    <row r="78" spans="2:11" s="8" customFormat="1" ht="19.899999999999999" customHeight="1">
      <c r="B78" s="142"/>
      <c r="C78" s="143"/>
      <c r="D78" s="144" t="s">
        <v>161</v>
      </c>
      <c r="E78" s="145"/>
      <c r="F78" s="145"/>
      <c r="G78" s="145"/>
      <c r="H78" s="145"/>
      <c r="I78" s="146"/>
      <c r="J78" s="147">
        <f>J911</f>
        <v>0</v>
      </c>
      <c r="K78" s="148"/>
    </row>
    <row r="79" spans="2:11" s="8" customFormat="1" ht="19.899999999999999" customHeight="1">
      <c r="B79" s="142"/>
      <c r="C79" s="143"/>
      <c r="D79" s="144" t="s">
        <v>162</v>
      </c>
      <c r="E79" s="145"/>
      <c r="F79" s="145"/>
      <c r="G79" s="145"/>
      <c r="H79" s="145"/>
      <c r="I79" s="146"/>
      <c r="J79" s="147">
        <f>J973</f>
        <v>0</v>
      </c>
      <c r="K79" s="148"/>
    </row>
    <row r="80" spans="2:11" s="8" customFormat="1" ht="19.899999999999999" customHeight="1">
      <c r="B80" s="142"/>
      <c r="C80" s="143"/>
      <c r="D80" s="144" t="s">
        <v>163</v>
      </c>
      <c r="E80" s="145"/>
      <c r="F80" s="145"/>
      <c r="G80" s="145"/>
      <c r="H80" s="145"/>
      <c r="I80" s="146"/>
      <c r="J80" s="147">
        <f>J1068</f>
        <v>0</v>
      </c>
      <c r="K80" s="148"/>
    </row>
    <row r="81" spans="2:12" s="8" customFormat="1" ht="19.899999999999999" customHeight="1">
      <c r="B81" s="142"/>
      <c r="C81" s="143"/>
      <c r="D81" s="144" t="s">
        <v>164</v>
      </c>
      <c r="E81" s="145"/>
      <c r="F81" s="145"/>
      <c r="G81" s="145"/>
      <c r="H81" s="145"/>
      <c r="I81" s="146"/>
      <c r="J81" s="147">
        <f>J1125</f>
        <v>0</v>
      </c>
      <c r="K81" s="148"/>
    </row>
    <row r="82" spans="2:12" s="8" customFormat="1" ht="19.899999999999999" customHeight="1">
      <c r="B82" s="142"/>
      <c r="C82" s="143"/>
      <c r="D82" s="144" t="s">
        <v>2356</v>
      </c>
      <c r="E82" s="145"/>
      <c r="F82" s="145"/>
      <c r="G82" s="145"/>
      <c r="H82" s="145"/>
      <c r="I82" s="146"/>
      <c r="J82" s="147">
        <f>J1144</f>
        <v>0</v>
      </c>
      <c r="K82" s="148"/>
    </row>
    <row r="83" spans="2:12" s="8" customFormat="1" ht="19.899999999999999" customHeight="1">
      <c r="B83" s="142"/>
      <c r="C83" s="143"/>
      <c r="D83" s="144" t="s">
        <v>165</v>
      </c>
      <c r="E83" s="145"/>
      <c r="F83" s="145"/>
      <c r="G83" s="145"/>
      <c r="H83" s="145"/>
      <c r="I83" s="146"/>
      <c r="J83" s="147">
        <f>J1153</f>
        <v>0</v>
      </c>
      <c r="K83" s="148"/>
    </row>
    <row r="84" spans="2:12" s="8" customFormat="1" ht="19.899999999999999" customHeight="1">
      <c r="B84" s="142"/>
      <c r="C84" s="143"/>
      <c r="D84" s="144" t="s">
        <v>166</v>
      </c>
      <c r="E84" s="145"/>
      <c r="F84" s="145"/>
      <c r="G84" s="145"/>
      <c r="H84" s="145"/>
      <c r="I84" s="146"/>
      <c r="J84" s="147">
        <f>J1194</f>
        <v>0</v>
      </c>
      <c r="K84" s="148"/>
    </row>
    <row r="85" spans="2:12" s="8" customFormat="1" ht="19.899999999999999" customHeight="1">
      <c r="B85" s="142"/>
      <c r="C85" s="143"/>
      <c r="D85" s="144" t="s">
        <v>2357</v>
      </c>
      <c r="E85" s="145"/>
      <c r="F85" s="145"/>
      <c r="G85" s="145"/>
      <c r="H85" s="145"/>
      <c r="I85" s="146"/>
      <c r="J85" s="147">
        <f>J1221</f>
        <v>0</v>
      </c>
      <c r="K85" s="148"/>
    </row>
    <row r="86" spans="2:12" s="7" customFormat="1" ht="24.95" customHeight="1">
      <c r="B86" s="135"/>
      <c r="C86" s="136"/>
      <c r="D86" s="137" t="s">
        <v>167</v>
      </c>
      <c r="E86" s="138"/>
      <c r="F86" s="138"/>
      <c r="G86" s="138"/>
      <c r="H86" s="138"/>
      <c r="I86" s="139"/>
      <c r="J86" s="140">
        <f>J1224</f>
        <v>0</v>
      </c>
      <c r="K86" s="141"/>
    </row>
    <row r="87" spans="2:12" s="8" customFormat="1" ht="19.899999999999999" customHeight="1">
      <c r="B87" s="142"/>
      <c r="C87" s="143"/>
      <c r="D87" s="144" t="s">
        <v>168</v>
      </c>
      <c r="E87" s="145"/>
      <c r="F87" s="145"/>
      <c r="G87" s="145"/>
      <c r="H87" s="145"/>
      <c r="I87" s="146"/>
      <c r="J87" s="147">
        <f>J1225</f>
        <v>0</v>
      </c>
      <c r="K87" s="148"/>
    </row>
    <row r="88" spans="2:12" s="1" customFormat="1" ht="21.75" customHeight="1">
      <c r="B88" s="41"/>
      <c r="C88" s="42"/>
      <c r="D88" s="42"/>
      <c r="E88" s="42"/>
      <c r="F88" s="42"/>
      <c r="G88" s="42"/>
      <c r="H88" s="42"/>
      <c r="I88" s="106"/>
      <c r="J88" s="42"/>
      <c r="K88" s="45"/>
    </row>
    <row r="89" spans="2:12" s="1" customFormat="1" ht="6.95" customHeight="1">
      <c r="B89" s="56"/>
      <c r="C89" s="57"/>
      <c r="D89" s="57"/>
      <c r="E89" s="57"/>
      <c r="F89" s="57"/>
      <c r="G89" s="57"/>
      <c r="H89" s="57"/>
      <c r="I89" s="127"/>
      <c r="J89" s="57"/>
      <c r="K89" s="58"/>
    </row>
    <row r="93" spans="2:12" s="1" customFormat="1" ht="6.95" customHeight="1">
      <c r="B93" s="59"/>
      <c r="C93" s="60"/>
      <c r="D93" s="60"/>
      <c r="E93" s="60"/>
      <c r="F93" s="60"/>
      <c r="G93" s="60"/>
      <c r="H93" s="60"/>
      <c r="I93" s="128"/>
      <c r="J93" s="60"/>
      <c r="K93" s="60"/>
      <c r="L93" s="41"/>
    </row>
    <row r="94" spans="2:12" s="1" customFormat="1" ht="36.950000000000003" customHeight="1">
      <c r="B94" s="41"/>
      <c r="C94" s="61" t="s">
        <v>169</v>
      </c>
      <c r="L94" s="41"/>
    </row>
    <row r="95" spans="2:12" s="1" customFormat="1" ht="6.95" customHeight="1">
      <c r="B95" s="41"/>
      <c r="L95" s="41"/>
    </row>
    <row r="96" spans="2:12" s="1" customFormat="1" ht="14.45" customHeight="1">
      <c r="B96" s="41"/>
      <c r="C96" s="63" t="s">
        <v>19</v>
      </c>
      <c r="L96" s="41"/>
    </row>
    <row r="97" spans="2:65" s="1" customFormat="1" ht="22.5" customHeight="1">
      <c r="B97" s="41"/>
      <c r="E97" s="373" t="str">
        <f>E7</f>
        <v>Dostavba ZŠ Charlotty Masarykové</v>
      </c>
      <c r="F97" s="374"/>
      <c r="G97" s="374"/>
      <c r="H97" s="374"/>
      <c r="L97" s="41"/>
    </row>
    <row r="98" spans="2:65" s="1" customFormat="1" ht="14.45" customHeight="1">
      <c r="B98" s="41"/>
      <c r="C98" s="63" t="s">
        <v>137</v>
      </c>
      <c r="L98" s="41"/>
    </row>
    <row r="99" spans="2:65" s="1" customFormat="1" ht="23.25" customHeight="1">
      <c r="B99" s="41"/>
      <c r="E99" s="354" t="str">
        <f>E9</f>
        <v>02. SO 02 - Stavební práce a příprava území</v>
      </c>
      <c r="F99" s="375"/>
      <c r="G99" s="375"/>
      <c r="H99" s="375"/>
      <c r="L99" s="41"/>
    </row>
    <row r="100" spans="2:65" s="1" customFormat="1" ht="6.95" customHeight="1">
      <c r="B100" s="41"/>
      <c r="L100" s="41"/>
    </row>
    <row r="101" spans="2:65" s="1" customFormat="1" ht="18" customHeight="1">
      <c r="B101" s="41"/>
      <c r="C101" s="63" t="s">
        <v>23</v>
      </c>
      <c r="F101" s="149" t="str">
        <f>F12</f>
        <v>Starochuchelská 240/38, Praha - Velká Chuchle</v>
      </c>
      <c r="I101" s="150" t="s">
        <v>25</v>
      </c>
      <c r="J101" s="67" t="str">
        <f>IF(J12="","",J12)</f>
        <v>11.1.2018</v>
      </c>
      <c r="L101" s="41"/>
    </row>
    <row r="102" spans="2:65" s="1" customFormat="1" ht="6.95" customHeight="1">
      <c r="B102" s="41"/>
      <c r="L102" s="41"/>
    </row>
    <row r="103" spans="2:65" s="1" customFormat="1" ht="15">
      <c r="B103" s="41"/>
      <c r="C103" s="63" t="s">
        <v>27</v>
      </c>
      <c r="F103" s="149" t="str">
        <f>E15</f>
        <v>MČ Praha Velká Chuchle</v>
      </c>
      <c r="I103" s="150" t="s">
        <v>33</v>
      </c>
      <c r="J103" s="149" t="str">
        <f>E21</f>
        <v xml:space="preserve"> </v>
      </c>
      <c r="L103" s="41"/>
    </row>
    <row r="104" spans="2:65" s="1" customFormat="1" ht="14.45" customHeight="1">
      <c r="B104" s="41"/>
      <c r="C104" s="63" t="s">
        <v>31</v>
      </c>
      <c r="F104" s="149" t="str">
        <f>IF(E18="","",E18)</f>
        <v/>
      </c>
      <c r="L104" s="41"/>
    </row>
    <row r="105" spans="2:65" s="1" customFormat="1" ht="10.35" customHeight="1">
      <c r="B105" s="41"/>
      <c r="L105" s="41"/>
    </row>
    <row r="106" spans="2:65" s="9" customFormat="1" ht="29.25" customHeight="1">
      <c r="B106" s="151"/>
      <c r="C106" s="152" t="s">
        <v>170</v>
      </c>
      <c r="D106" s="153" t="s">
        <v>57</v>
      </c>
      <c r="E106" s="153" t="s">
        <v>53</v>
      </c>
      <c r="F106" s="153" t="s">
        <v>171</v>
      </c>
      <c r="G106" s="153" t="s">
        <v>172</v>
      </c>
      <c r="H106" s="153" t="s">
        <v>173</v>
      </c>
      <c r="I106" s="154" t="s">
        <v>174</v>
      </c>
      <c r="J106" s="153" t="s">
        <v>141</v>
      </c>
      <c r="K106" s="155" t="s">
        <v>175</v>
      </c>
      <c r="L106" s="151"/>
      <c r="M106" s="73" t="s">
        <v>176</v>
      </c>
      <c r="N106" s="74" t="s">
        <v>42</v>
      </c>
      <c r="O106" s="74" t="s">
        <v>177</v>
      </c>
      <c r="P106" s="74" t="s">
        <v>178</v>
      </c>
      <c r="Q106" s="74" t="s">
        <v>179</v>
      </c>
      <c r="R106" s="74" t="s">
        <v>180</v>
      </c>
      <c r="S106" s="74" t="s">
        <v>181</v>
      </c>
      <c r="T106" s="75" t="s">
        <v>182</v>
      </c>
    </row>
    <row r="107" spans="2:65" s="1" customFormat="1" ht="29.25" customHeight="1">
      <c r="B107" s="41"/>
      <c r="C107" s="77" t="s">
        <v>142</v>
      </c>
      <c r="J107" s="156">
        <f>BK107</f>
        <v>0</v>
      </c>
      <c r="L107" s="41"/>
      <c r="M107" s="76"/>
      <c r="N107" s="68"/>
      <c r="O107" s="68"/>
      <c r="P107" s="157">
        <f>P108+P733+P1224</f>
        <v>0</v>
      </c>
      <c r="Q107" s="68"/>
      <c r="R107" s="157">
        <f>R108+R733+R1224</f>
        <v>3818.4761777600002</v>
      </c>
      <c r="S107" s="68"/>
      <c r="T107" s="158">
        <f>T108+T733+T1224</f>
        <v>454.09539999999987</v>
      </c>
      <c r="AT107" s="24" t="s">
        <v>71</v>
      </c>
      <c r="AU107" s="24" t="s">
        <v>143</v>
      </c>
      <c r="BK107" s="159">
        <f>BK108+BK733+BK1224</f>
        <v>0</v>
      </c>
    </row>
    <row r="108" spans="2:65" s="10" customFormat="1" ht="37.35" customHeight="1">
      <c r="B108" s="160"/>
      <c r="D108" s="161" t="s">
        <v>71</v>
      </c>
      <c r="E108" s="162" t="s">
        <v>183</v>
      </c>
      <c r="F108" s="162" t="s">
        <v>184</v>
      </c>
      <c r="I108" s="163"/>
      <c r="J108" s="164">
        <f>BK108</f>
        <v>0</v>
      </c>
      <c r="L108" s="160"/>
      <c r="M108" s="165"/>
      <c r="N108" s="166"/>
      <c r="O108" s="166"/>
      <c r="P108" s="167">
        <f>P109+P160+P259+P312+P372+P588+P592+P730</f>
        <v>0</v>
      </c>
      <c r="Q108" s="166"/>
      <c r="R108" s="167">
        <f>R109+R160+R259+R312+R372+R588+R592+R730</f>
        <v>3762.8734616800002</v>
      </c>
      <c r="S108" s="166"/>
      <c r="T108" s="168">
        <f>T109+T160+T259+T312+T372+T588+T592+T730</f>
        <v>454.09539999999987</v>
      </c>
      <c r="AR108" s="161" t="s">
        <v>80</v>
      </c>
      <c r="AT108" s="169" t="s">
        <v>71</v>
      </c>
      <c r="AU108" s="169" t="s">
        <v>72</v>
      </c>
      <c r="AY108" s="161" t="s">
        <v>185</v>
      </c>
      <c r="BK108" s="170">
        <f>BK109+BK160+BK259+BK312+BK372+BK588+BK592+BK730</f>
        <v>0</v>
      </c>
    </row>
    <row r="109" spans="2:65" s="10" customFormat="1" ht="19.899999999999999" customHeight="1">
      <c r="B109" s="160"/>
      <c r="D109" s="171" t="s">
        <v>71</v>
      </c>
      <c r="E109" s="172" t="s">
        <v>80</v>
      </c>
      <c r="F109" s="172" t="s">
        <v>2358</v>
      </c>
      <c r="I109" s="163"/>
      <c r="J109" s="173">
        <f>BK109</f>
        <v>0</v>
      </c>
      <c r="L109" s="160"/>
      <c r="M109" s="165"/>
      <c r="N109" s="166"/>
      <c r="O109" s="166"/>
      <c r="P109" s="167">
        <f>P110+SUM(P111:P138)</f>
        <v>0</v>
      </c>
      <c r="Q109" s="166"/>
      <c r="R109" s="167">
        <f>R110+SUM(R111:R138)</f>
        <v>6.2819583999999997</v>
      </c>
      <c r="S109" s="166"/>
      <c r="T109" s="168">
        <f>T110+SUM(T111:T138)</f>
        <v>0</v>
      </c>
      <c r="AR109" s="161" t="s">
        <v>80</v>
      </c>
      <c r="AT109" s="169" t="s">
        <v>71</v>
      </c>
      <c r="AU109" s="169" t="s">
        <v>80</v>
      </c>
      <c r="AY109" s="161" t="s">
        <v>185</v>
      </c>
      <c r="BK109" s="170">
        <f>BK110+SUM(BK111:BK138)</f>
        <v>0</v>
      </c>
    </row>
    <row r="110" spans="2:65" s="1" customFormat="1" ht="31.5" customHeight="1">
      <c r="B110" s="174"/>
      <c r="C110" s="175" t="s">
        <v>80</v>
      </c>
      <c r="D110" s="175" t="s">
        <v>188</v>
      </c>
      <c r="E110" s="176" t="s">
        <v>2359</v>
      </c>
      <c r="F110" s="177" t="s">
        <v>2360</v>
      </c>
      <c r="G110" s="178" t="s">
        <v>232</v>
      </c>
      <c r="H110" s="179">
        <v>66</v>
      </c>
      <c r="I110" s="180"/>
      <c r="J110" s="181">
        <f>ROUND(I110*H110,2)</f>
        <v>0</v>
      </c>
      <c r="K110" s="177" t="s">
        <v>192</v>
      </c>
      <c r="L110" s="41"/>
      <c r="M110" s="182" t="s">
        <v>5</v>
      </c>
      <c r="N110" s="183" t="s">
        <v>43</v>
      </c>
      <c r="O110" s="42"/>
      <c r="P110" s="184">
        <f>O110*H110</f>
        <v>0</v>
      </c>
      <c r="Q110" s="184">
        <v>0</v>
      </c>
      <c r="R110" s="184">
        <f>Q110*H110</f>
        <v>0</v>
      </c>
      <c r="S110" s="184">
        <v>0</v>
      </c>
      <c r="T110" s="185">
        <f>S110*H110</f>
        <v>0</v>
      </c>
      <c r="AR110" s="24" t="s">
        <v>193</v>
      </c>
      <c r="AT110" s="24" t="s">
        <v>188</v>
      </c>
      <c r="AU110" s="24" t="s">
        <v>82</v>
      </c>
      <c r="AY110" s="24" t="s">
        <v>185</v>
      </c>
      <c r="BE110" s="186">
        <f>IF(N110="základní",J110,0)</f>
        <v>0</v>
      </c>
      <c r="BF110" s="186">
        <f>IF(N110="snížená",J110,0)</f>
        <v>0</v>
      </c>
      <c r="BG110" s="186">
        <f>IF(N110="zákl. přenesená",J110,0)</f>
        <v>0</v>
      </c>
      <c r="BH110" s="186">
        <f>IF(N110="sníž. přenesená",J110,0)</f>
        <v>0</v>
      </c>
      <c r="BI110" s="186">
        <f>IF(N110="nulová",J110,0)</f>
        <v>0</v>
      </c>
      <c r="BJ110" s="24" t="s">
        <v>80</v>
      </c>
      <c r="BK110" s="186">
        <f>ROUND(I110*H110,2)</f>
        <v>0</v>
      </c>
      <c r="BL110" s="24" t="s">
        <v>193</v>
      </c>
      <c r="BM110" s="24" t="s">
        <v>2361</v>
      </c>
    </row>
    <row r="111" spans="2:65" s="1" customFormat="1" ht="148.5">
      <c r="B111" s="41"/>
      <c r="D111" s="208" t="s">
        <v>195</v>
      </c>
      <c r="F111" s="220" t="s">
        <v>2362</v>
      </c>
      <c r="I111" s="189"/>
      <c r="L111" s="41"/>
      <c r="M111" s="190"/>
      <c r="N111" s="42"/>
      <c r="O111" s="42"/>
      <c r="P111" s="42"/>
      <c r="Q111" s="42"/>
      <c r="R111" s="42"/>
      <c r="S111" s="42"/>
      <c r="T111" s="70"/>
      <c r="AT111" s="24" t="s">
        <v>195</v>
      </c>
      <c r="AU111" s="24" t="s">
        <v>82</v>
      </c>
    </row>
    <row r="112" spans="2:65" s="1" customFormat="1" ht="31.5" customHeight="1">
      <c r="B112" s="174"/>
      <c r="C112" s="175" t="s">
        <v>82</v>
      </c>
      <c r="D112" s="175" t="s">
        <v>188</v>
      </c>
      <c r="E112" s="176" t="s">
        <v>2363</v>
      </c>
      <c r="F112" s="177" t="s">
        <v>2364</v>
      </c>
      <c r="G112" s="178" t="s">
        <v>232</v>
      </c>
      <c r="H112" s="179">
        <v>66</v>
      </c>
      <c r="I112" s="180"/>
      <c r="J112" s="181">
        <f>ROUND(I112*H112,2)</f>
        <v>0</v>
      </c>
      <c r="K112" s="177" t="s">
        <v>192</v>
      </c>
      <c r="L112" s="41"/>
      <c r="M112" s="182" t="s">
        <v>5</v>
      </c>
      <c r="N112" s="183" t="s">
        <v>43</v>
      </c>
      <c r="O112" s="42"/>
      <c r="P112" s="184">
        <f>O112*H112</f>
        <v>0</v>
      </c>
      <c r="Q112" s="184">
        <v>1.8000000000000001E-4</v>
      </c>
      <c r="R112" s="184">
        <f>Q112*H112</f>
        <v>1.188E-2</v>
      </c>
      <c r="S112" s="184">
        <v>0</v>
      </c>
      <c r="T112" s="185">
        <f>S112*H112</f>
        <v>0</v>
      </c>
      <c r="AR112" s="24" t="s">
        <v>193</v>
      </c>
      <c r="AT112" s="24" t="s">
        <v>188</v>
      </c>
      <c r="AU112" s="24" t="s">
        <v>82</v>
      </c>
      <c r="AY112" s="24" t="s">
        <v>185</v>
      </c>
      <c r="BE112" s="186">
        <f>IF(N112="základní",J112,0)</f>
        <v>0</v>
      </c>
      <c r="BF112" s="186">
        <f>IF(N112="snížená",J112,0)</f>
        <v>0</v>
      </c>
      <c r="BG112" s="186">
        <f>IF(N112="zákl. přenesená",J112,0)</f>
        <v>0</v>
      </c>
      <c r="BH112" s="186">
        <f>IF(N112="sníž. přenesená",J112,0)</f>
        <v>0</v>
      </c>
      <c r="BI112" s="186">
        <f>IF(N112="nulová",J112,0)</f>
        <v>0</v>
      </c>
      <c r="BJ112" s="24" t="s">
        <v>80</v>
      </c>
      <c r="BK112" s="186">
        <f>ROUND(I112*H112,2)</f>
        <v>0</v>
      </c>
      <c r="BL112" s="24" t="s">
        <v>193</v>
      </c>
      <c r="BM112" s="24" t="s">
        <v>2365</v>
      </c>
    </row>
    <row r="113" spans="2:65" s="1" customFormat="1" ht="67.5">
      <c r="B113" s="41"/>
      <c r="D113" s="208" t="s">
        <v>195</v>
      </c>
      <c r="F113" s="220" t="s">
        <v>2366</v>
      </c>
      <c r="I113" s="189"/>
      <c r="L113" s="41"/>
      <c r="M113" s="190"/>
      <c r="N113" s="42"/>
      <c r="O113" s="42"/>
      <c r="P113" s="42"/>
      <c r="Q113" s="42"/>
      <c r="R113" s="42"/>
      <c r="S113" s="42"/>
      <c r="T113" s="70"/>
      <c r="AT113" s="24" t="s">
        <v>195</v>
      </c>
      <c r="AU113" s="24" t="s">
        <v>82</v>
      </c>
    </row>
    <row r="114" spans="2:65" s="1" customFormat="1" ht="31.5" customHeight="1">
      <c r="B114" s="174"/>
      <c r="C114" s="175" t="s">
        <v>199</v>
      </c>
      <c r="D114" s="175" t="s">
        <v>188</v>
      </c>
      <c r="E114" s="176" t="s">
        <v>2367</v>
      </c>
      <c r="F114" s="177" t="s">
        <v>2368</v>
      </c>
      <c r="G114" s="178" t="s">
        <v>203</v>
      </c>
      <c r="H114" s="179">
        <v>26.905999999999999</v>
      </c>
      <c r="I114" s="180"/>
      <c r="J114" s="181">
        <f>ROUND(I114*H114,2)</f>
        <v>0</v>
      </c>
      <c r="K114" s="177" t="s">
        <v>192</v>
      </c>
      <c r="L114" s="41"/>
      <c r="M114" s="182" t="s">
        <v>5</v>
      </c>
      <c r="N114" s="183" t="s">
        <v>43</v>
      </c>
      <c r="O114" s="42"/>
      <c r="P114" s="184">
        <f>O114*H114</f>
        <v>0</v>
      </c>
      <c r="Q114" s="184">
        <v>0</v>
      </c>
      <c r="R114" s="184">
        <f>Q114*H114</f>
        <v>0</v>
      </c>
      <c r="S114" s="184">
        <v>0</v>
      </c>
      <c r="T114" s="185">
        <f>S114*H114</f>
        <v>0</v>
      </c>
      <c r="AR114" s="24" t="s">
        <v>193</v>
      </c>
      <c r="AT114" s="24" t="s">
        <v>188</v>
      </c>
      <c r="AU114" s="24" t="s">
        <v>82</v>
      </c>
      <c r="AY114" s="24" t="s">
        <v>185</v>
      </c>
      <c r="BE114" s="186">
        <f>IF(N114="základní",J114,0)</f>
        <v>0</v>
      </c>
      <c r="BF114" s="186">
        <f>IF(N114="snížená",J114,0)</f>
        <v>0</v>
      </c>
      <c r="BG114" s="186">
        <f>IF(N114="zákl. přenesená",J114,0)</f>
        <v>0</v>
      </c>
      <c r="BH114" s="186">
        <f>IF(N114="sníž. přenesená",J114,0)</f>
        <v>0</v>
      </c>
      <c r="BI114" s="186">
        <f>IF(N114="nulová",J114,0)</f>
        <v>0</v>
      </c>
      <c r="BJ114" s="24" t="s">
        <v>80</v>
      </c>
      <c r="BK114" s="186">
        <f>ROUND(I114*H114,2)</f>
        <v>0</v>
      </c>
      <c r="BL114" s="24" t="s">
        <v>193</v>
      </c>
      <c r="BM114" s="24" t="s">
        <v>2369</v>
      </c>
    </row>
    <row r="115" spans="2:65" s="1" customFormat="1" ht="229.5">
      <c r="B115" s="41"/>
      <c r="D115" s="208" t="s">
        <v>195</v>
      </c>
      <c r="F115" s="220" t="s">
        <v>2370</v>
      </c>
      <c r="I115" s="189"/>
      <c r="L115" s="41"/>
      <c r="M115" s="190"/>
      <c r="N115" s="42"/>
      <c r="O115" s="42"/>
      <c r="P115" s="42"/>
      <c r="Q115" s="42"/>
      <c r="R115" s="42"/>
      <c r="S115" s="42"/>
      <c r="T115" s="70"/>
      <c r="AT115" s="24" t="s">
        <v>195</v>
      </c>
      <c r="AU115" s="24" t="s">
        <v>82</v>
      </c>
    </row>
    <row r="116" spans="2:65" s="1" customFormat="1" ht="31.5" customHeight="1">
      <c r="B116" s="174"/>
      <c r="C116" s="175" t="s">
        <v>193</v>
      </c>
      <c r="D116" s="175" t="s">
        <v>188</v>
      </c>
      <c r="E116" s="176" t="s">
        <v>2371</v>
      </c>
      <c r="F116" s="177" t="s">
        <v>2372</v>
      </c>
      <c r="G116" s="178" t="s">
        <v>203</v>
      </c>
      <c r="H116" s="179">
        <v>88.2</v>
      </c>
      <c r="I116" s="180"/>
      <c r="J116" s="181">
        <f>ROUND(I116*H116,2)</f>
        <v>0</v>
      </c>
      <c r="K116" s="177" t="s">
        <v>192</v>
      </c>
      <c r="L116" s="41"/>
      <c r="M116" s="182" t="s">
        <v>5</v>
      </c>
      <c r="N116" s="183" t="s">
        <v>43</v>
      </c>
      <c r="O116" s="42"/>
      <c r="P116" s="184">
        <f>O116*H116</f>
        <v>0</v>
      </c>
      <c r="Q116" s="184">
        <v>0</v>
      </c>
      <c r="R116" s="184">
        <f>Q116*H116</f>
        <v>0</v>
      </c>
      <c r="S116" s="184">
        <v>0</v>
      </c>
      <c r="T116" s="185">
        <f>S116*H116</f>
        <v>0</v>
      </c>
      <c r="AR116" s="24" t="s">
        <v>193</v>
      </c>
      <c r="AT116" s="24" t="s">
        <v>188</v>
      </c>
      <c r="AU116" s="24" t="s">
        <v>82</v>
      </c>
      <c r="AY116" s="24" t="s">
        <v>185</v>
      </c>
      <c r="BE116" s="186">
        <f>IF(N116="základní",J116,0)</f>
        <v>0</v>
      </c>
      <c r="BF116" s="186">
        <f>IF(N116="snížená",J116,0)</f>
        <v>0</v>
      </c>
      <c r="BG116" s="186">
        <f>IF(N116="zákl. přenesená",J116,0)</f>
        <v>0</v>
      </c>
      <c r="BH116" s="186">
        <f>IF(N116="sníž. přenesená",J116,0)</f>
        <v>0</v>
      </c>
      <c r="BI116" s="186">
        <f>IF(N116="nulová",J116,0)</f>
        <v>0</v>
      </c>
      <c r="BJ116" s="24" t="s">
        <v>80</v>
      </c>
      <c r="BK116" s="186">
        <f>ROUND(I116*H116,2)</f>
        <v>0</v>
      </c>
      <c r="BL116" s="24" t="s">
        <v>193</v>
      </c>
      <c r="BM116" s="24" t="s">
        <v>2373</v>
      </c>
    </row>
    <row r="117" spans="2:65" s="1" customFormat="1" ht="94.5">
      <c r="B117" s="41"/>
      <c r="D117" s="208" t="s">
        <v>195</v>
      </c>
      <c r="F117" s="220" t="s">
        <v>2374</v>
      </c>
      <c r="I117" s="189"/>
      <c r="L117" s="41"/>
      <c r="M117" s="190"/>
      <c r="N117" s="42"/>
      <c r="O117" s="42"/>
      <c r="P117" s="42"/>
      <c r="Q117" s="42"/>
      <c r="R117" s="42"/>
      <c r="S117" s="42"/>
      <c r="T117" s="70"/>
      <c r="AT117" s="24" t="s">
        <v>195</v>
      </c>
      <c r="AU117" s="24" t="s">
        <v>82</v>
      </c>
    </row>
    <row r="118" spans="2:65" s="1" customFormat="1" ht="44.25" customHeight="1">
      <c r="B118" s="174"/>
      <c r="C118" s="175" t="s">
        <v>274</v>
      </c>
      <c r="D118" s="175" t="s">
        <v>188</v>
      </c>
      <c r="E118" s="176" t="s">
        <v>2375</v>
      </c>
      <c r="F118" s="177" t="s">
        <v>2376</v>
      </c>
      <c r="G118" s="178" t="s">
        <v>203</v>
      </c>
      <c r="H118" s="179">
        <v>26.905999999999999</v>
      </c>
      <c r="I118" s="180"/>
      <c r="J118" s="181">
        <f>ROUND(I118*H118,2)</f>
        <v>0</v>
      </c>
      <c r="K118" s="177" t="s">
        <v>192</v>
      </c>
      <c r="L118" s="41"/>
      <c r="M118" s="182" t="s">
        <v>5</v>
      </c>
      <c r="N118" s="183" t="s">
        <v>43</v>
      </c>
      <c r="O118" s="42"/>
      <c r="P118" s="184">
        <f>O118*H118</f>
        <v>0</v>
      </c>
      <c r="Q118" s="184">
        <v>0</v>
      </c>
      <c r="R118" s="184">
        <f>Q118*H118</f>
        <v>0</v>
      </c>
      <c r="S118" s="184">
        <v>0</v>
      </c>
      <c r="T118" s="185">
        <f>S118*H118</f>
        <v>0</v>
      </c>
      <c r="AR118" s="24" t="s">
        <v>193</v>
      </c>
      <c r="AT118" s="24" t="s">
        <v>188</v>
      </c>
      <c r="AU118" s="24" t="s">
        <v>82</v>
      </c>
      <c r="AY118" s="24" t="s">
        <v>185</v>
      </c>
      <c r="BE118" s="186">
        <f>IF(N118="základní",J118,0)</f>
        <v>0</v>
      </c>
      <c r="BF118" s="186">
        <f>IF(N118="snížená",J118,0)</f>
        <v>0</v>
      </c>
      <c r="BG118" s="186">
        <f>IF(N118="zákl. přenesená",J118,0)</f>
        <v>0</v>
      </c>
      <c r="BH118" s="186">
        <f>IF(N118="sníž. přenesená",J118,0)</f>
        <v>0</v>
      </c>
      <c r="BI118" s="186">
        <f>IF(N118="nulová",J118,0)</f>
        <v>0</v>
      </c>
      <c r="BJ118" s="24" t="s">
        <v>80</v>
      </c>
      <c r="BK118" s="186">
        <f>ROUND(I118*H118,2)</f>
        <v>0</v>
      </c>
      <c r="BL118" s="24" t="s">
        <v>193</v>
      </c>
      <c r="BM118" s="24" t="s">
        <v>2377</v>
      </c>
    </row>
    <row r="119" spans="2:65" s="1" customFormat="1" ht="94.5">
      <c r="B119" s="41"/>
      <c r="D119" s="208" t="s">
        <v>195</v>
      </c>
      <c r="F119" s="220" t="s">
        <v>2374</v>
      </c>
      <c r="I119" s="189"/>
      <c r="L119" s="41"/>
      <c r="M119" s="190"/>
      <c r="N119" s="42"/>
      <c r="O119" s="42"/>
      <c r="P119" s="42"/>
      <c r="Q119" s="42"/>
      <c r="R119" s="42"/>
      <c r="S119" s="42"/>
      <c r="T119" s="70"/>
      <c r="AT119" s="24" t="s">
        <v>195</v>
      </c>
      <c r="AU119" s="24" t="s">
        <v>82</v>
      </c>
    </row>
    <row r="120" spans="2:65" s="1" customFormat="1" ht="31.5" customHeight="1">
      <c r="B120" s="174"/>
      <c r="C120" s="175" t="s">
        <v>282</v>
      </c>
      <c r="D120" s="175" t="s">
        <v>188</v>
      </c>
      <c r="E120" s="176" t="s">
        <v>2378</v>
      </c>
      <c r="F120" s="177" t="s">
        <v>2379</v>
      </c>
      <c r="G120" s="178" t="s">
        <v>203</v>
      </c>
      <c r="H120" s="179">
        <v>3397.8</v>
      </c>
      <c r="I120" s="180"/>
      <c r="J120" s="181">
        <f>ROUND(I120*H120,2)</f>
        <v>0</v>
      </c>
      <c r="K120" s="177" t="s">
        <v>192</v>
      </c>
      <c r="L120" s="41"/>
      <c r="M120" s="182" t="s">
        <v>5</v>
      </c>
      <c r="N120" s="183" t="s">
        <v>43</v>
      </c>
      <c r="O120" s="42"/>
      <c r="P120" s="184">
        <f>O120*H120</f>
        <v>0</v>
      </c>
      <c r="Q120" s="184">
        <v>0</v>
      </c>
      <c r="R120" s="184">
        <f>Q120*H120</f>
        <v>0</v>
      </c>
      <c r="S120" s="184">
        <v>0</v>
      </c>
      <c r="T120" s="185">
        <f>S120*H120</f>
        <v>0</v>
      </c>
      <c r="AR120" s="24" t="s">
        <v>193</v>
      </c>
      <c r="AT120" s="24" t="s">
        <v>188</v>
      </c>
      <c r="AU120" s="24" t="s">
        <v>82</v>
      </c>
      <c r="AY120" s="24" t="s">
        <v>185</v>
      </c>
      <c r="BE120" s="186">
        <f>IF(N120="základní",J120,0)</f>
        <v>0</v>
      </c>
      <c r="BF120" s="186">
        <f>IF(N120="snížená",J120,0)</f>
        <v>0</v>
      </c>
      <c r="BG120" s="186">
        <f>IF(N120="zákl. přenesená",J120,0)</f>
        <v>0</v>
      </c>
      <c r="BH120" s="186">
        <f>IF(N120="sníž. přenesená",J120,0)</f>
        <v>0</v>
      </c>
      <c r="BI120" s="186">
        <f>IF(N120="nulová",J120,0)</f>
        <v>0</v>
      </c>
      <c r="BJ120" s="24" t="s">
        <v>80</v>
      </c>
      <c r="BK120" s="186">
        <f>ROUND(I120*H120,2)</f>
        <v>0</v>
      </c>
      <c r="BL120" s="24" t="s">
        <v>193</v>
      </c>
      <c r="BM120" s="24" t="s">
        <v>2380</v>
      </c>
    </row>
    <row r="121" spans="2:65" s="1" customFormat="1" ht="202.5">
      <c r="B121" s="41"/>
      <c r="D121" s="208" t="s">
        <v>195</v>
      </c>
      <c r="F121" s="220" t="s">
        <v>2381</v>
      </c>
      <c r="I121" s="189"/>
      <c r="L121" s="41"/>
      <c r="M121" s="190"/>
      <c r="N121" s="42"/>
      <c r="O121" s="42"/>
      <c r="P121" s="42"/>
      <c r="Q121" s="42"/>
      <c r="R121" s="42"/>
      <c r="S121" s="42"/>
      <c r="T121" s="70"/>
      <c r="AT121" s="24" t="s">
        <v>195</v>
      </c>
      <c r="AU121" s="24" t="s">
        <v>82</v>
      </c>
    </row>
    <row r="122" spans="2:65" s="1" customFormat="1" ht="31.5" customHeight="1">
      <c r="B122" s="174"/>
      <c r="C122" s="175" t="s">
        <v>290</v>
      </c>
      <c r="D122" s="175" t="s">
        <v>188</v>
      </c>
      <c r="E122" s="176" t="s">
        <v>2382</v>
      </c>
      <c r="F122" s="177" t="s">
        <v>2383</v>
      </c>
      <c r="G122" s="178" t="s">
        <v>203</v>
      </c>
      <c r="H122" s="179">
        <v>3397.8</v>
      </c>
      <c r="I122" s="180"/>
      <c r="J122" s="181">
        <f>ROUND(I122*H122,2)</f>
        <v>0</v>
      </c>
      <c r="K122" s="177" t="s">
        <v>192</v>
      </c>
      <c r="L122" s="41"/>
      <c r="M122" s="182" t="s">
        <v>5</v>
      </c>
      <c r="N122" s="183" t="s">
        <v>43</v>
      </c>
      <c r="O122" s="42"/>
      <c r="P122" s="184">
        <f>O122*H122</f>
        <v>0</v>
      </c>
      <c r="Q122" s="184">
        <v>0</v>
      </c>
      <c r="R122" s="184">
        <f>Q122*H122</f>
        <v>0</v>
      </c>
      <c r="S122" s="184">
        <v>0</v>
      </c>
      <c r="T122" s="185">
        <f>S122*H122</f>
        <v>0</v>
      </c>
      <c r="AR122" s="24" t="s">
        <v>193</v>
      </c>
      <c r="AT122" s="24" t="s">
        <v>188</v>
      </c>
      <c r="AU122" s="24" t="s">
        <v>82</v>
      </c>
      <c r="AY122" s="24" t="s">
        <v>185</v>
      </c>
      <c r="BE122" s="186">
        <f>IF(N122="základní",J122,0)</f>
        <v>0</v>
      </c>
      <c r="BF122" s="186">
        <f>IF(N122="snížená",J122,0)</f>
        <v>0</v>
      </c>
      <c r="BG122" s="186">
        <f>IF(N122="zákl. přenesená",J122,0)</f>
        <v>0</v>
      </c>
      <c r="BH122" s="186">
        <f>IF(N122="sníž. přenesená",J122,0)</f>
        <v>0</v>
      </c>
      <c r="BI122" s="186">
        <f>IF(N122="nulová",J122,0)</f>
        <v>0</v>
      </c>
      <c r="BJ122" s="24" t="s">
        <v>80</v>
      </c>
      <c r="BK122" s="186">
        <f>ROUND(I122*H122,2)</f>
        <v>0</v>
      </c>
      <c r="BL122" s="24" t="s">
        <v>193</v>
      </c>
      <c r="BM122" s="24" t="s">
        <v>2384</v>
      </c>
    </row>
    <row r="123" spans="2:65" s="1" customFormat="1" ht="202.5">
      <c r="B123" s="41"/>
      <c r="D123" s="208" t="s">
        <v>195</v>
      </c>
      <c r="F123" s="220" t="s">
        <v>2381</v>
      </c>
      <c r="I123" s="189"/>
      <c r="L123" s="41"/>
      <c r="M123" s="190"/>
      <c r="N123" s="42"/>
      <c r="O123" s="42"/>
      <c r="P123" s="42"/>
      <c r="Q123" s="42"/>
      <c r="R123" s="42"/>
      <c r="S123" s="42"/>
      <c r="T123" s="70"/>
      <c r="AT123" s="24" t="s">
        <v>195</v>
      </c>
      <c r="AU123" s="24" t="s">
        <v>82</v>
      </c>
    </row>
    <row r="124" spans="2:65" s="1" customFormat="1" ht="31.5" customHeight="1">
      <c r="B124" s="174"/>
      <c r="C124" s="175" t="s">
        <v>700</v>
      </c>
      <c r="D124" s="175" t="s">
        <v>188</v>
      </c>
      <c r="E124" s="176" t="s">
        <v>2385</v>
      </c>
      <c r="F124" s="177" t="s">
        <v>2386</v>
      </c>
      <c r="G124" s="178" t="s">
        <v>203</v>
      </c>
      <c r="H124" s="179">
        <v>12.6</v>
      </c>
      <c r="I124" s="180"/>
      <c r="J124" s="181">
        <f>ROUND(I124*H124,2)</f>
        <v>0</v>
      </c>
      <c r="K124" s="177" t="s">
        <v>192</v>
      </c>
      <c r="L124" s="41"/>
      <c r="M124" s="182" t="s">
        <v>5</v>
      </c>
      <c r="N124" s="183" t="s">
        <v>43</v>
      </c>
      <c r="O124" s="42"/>
      <c r="P124" s="184">
        <f>O124*H124</f>
        <v>0</v>
      </c>
      <c r="Q124" s="184">
        <v>0</v>
      </c>
      <c r="R124" s="184">
        <f>Q124*H124</f>
        <v>0</v>
      </c>
      <c r="S124" s="184">
        <v>0</v>
      </c>
      <c r="T124" s="185">
        <f>S124*H124</f>
        <v>0</v>
      </c>
      <c r="AR124" s="24" t="s">
        <v>193</v>
      </c>
      <c r="AT124" s="24" t="s">
        <v>188</v>
      </c>
      <c r="AU124" s="24" t="s">
        <v>82</v>
      </c>
      <c r="AY124" s="24" t="s">
        <v>185</v>
      </c>
      <c r="BE124" s="186">
        <f>IF(N124="základní",J124,0)</f>
        <v>0</v>
      </c>
      <c r="BF124" s="186">
        <f>IF(N124="snížená",J124,0)</f>
        <v>0</v>
      </c>
      <c r="BG124" s="186">
        <f>IF(N124="zákl. přenesená",J124,0)</f>
        <v>0</v>
      </c>
      <c r="BH124" s="186">
        <f>IF(N124="sníž. přenesená",J124,0)</f>
        <v>0</v>
      </c>
      <c r="BI124" s="186">
        <f>IF(N124="nulová",J124,0)</f>
        <v>0</v>
      </c>
      <c r="BJ124" s="24" t="s">
        <v>80</v>
      </c>
      <c r="BK124" s="186">
        <f>ROUND(I124*H124,2)</f>
        <v>0</v>
      </c>
      <c r="BL124" s="24" t="s">
        <v>193</v>
      </c>
      <c r="BM124" s="24" t="s">
        <v>2387</v>
      </c>
    </row>
    <row r="125" spans="2:65" s="1" customFormat="1" ht="94.5">
      <c r="B125" s="41"/>
      <c r="D125" s="187" t="s">
        <v>195</v>
      </c>
      <c r="F125" s="188" t="s">
        <v>2388</v>
      </c>
      <c r="I125" s="189"/>
      <c r="L125" s="41"/>
      <c r="M125" s="190"/>
      <c r="N125" s="42"/>
      <c r="O125" s="42"/>
      <c r="P125" s="42"/>
      <c r="Q125" s="42"/>
      <c r="R125" s="42"/>
      <c r="S125" s="42"/>
      <c r="T125" s="70"/>
      <c r="AT125" s="24" t="s">
        <v>195</v>
      </c>
      <c r="AU125" s="24" t="s">
        <v>82</v>
      </c>
    </row>
    <row r="126" spans="2:65" s="11" customFormat="1">
      <c r="B126" s="191"/>
      <c r="D126" s="208" t="s">
        <v>197</v>
      </c>
      <c r="E126" s="217" t="s">
        <v>5</v>
      </c>
      <c r="F126" s="218" t="s">
        <v>2389</v>
      </c>
      <c r="H126" s="219">
        <v>12.6</v>
      </c>
      <c r="I126" s="195"/>
      <c r="L126" s="191"/>
      <c r="M126" s="196"/>
      <c r="N126" s="197"/>
      <c r="O126" s="197"/>
      <c r="P126" s="197"/>
      <c r="Q126" s="197"/>
      <c r="R126" s="197"/>
      <c r="S126" s="197"/>
      <c r="T126" s="198"/>
      <c r="AT126" s="192" t="s">
        <v>197</v>
      </c>
      <c r="AU126" s="192" t="s">
        <v>82</v>
      </c>
      <c r="AV126" s="11" t="s">
        <v>82</v>
      </c>
      <c r="AW126" s="11" t="s">
        <v>35</v>
      </c>
      <c r="AX126" s="11" t="s">
        <v>80</v>
      </c>
      <c r="AY126" s="192" t="s">
        <v>185</v>
      </c>
    </row>
    <row r="127" spans="2:65" s="1" customFormat="1" ht="31.5" customHeight="1">
      <c r="B127" s="174"/>
      <c r="C127" s="175" t="s">
        <v>714</v>
      </c>
      <c r="D127" s="175" t="s">
        <v>188</v>
      </c>
      <c r="E127" s="176" t="s">
        <v>2390</v>
      </c>
      <c r="F127" s="177" t="s">
        <v>2391</v>
      </c>
      <c r="G127" s="178" t="s">
        <v>203</v>
      </c>
      <c r="H127" s="179">
        <v>12.6</v>
      </c>
      <c r="I127" s="180"/>
      <c r="J127" s="181">
        <f>ROUND(I127*H127,2)</f>
        <v>0</v>
      </c>
      <c r="K127" s="177" t="s">
        <v>192</v>
      </c>
      <c r="L127" s="41"/>
      <c r="M127" s="182" t="s">
        <v>5</v>
      </c>
      <c r="N127" s="183" t="s">
        <v>43</v>
      </c>
      <c r="O127" s="42"/>
      <c r="P127" s="184">
        <f>O127*H127</f>
        <v>0</v>
      </c>
      <c r="Q127" s="184">
        <v>0</v>
      </c>
      <c r="R127" s="184">
        <f>Q127*H127</f>
        <v>0</v>
      </c>
      <c r="S127" s="184">
        <v>0</v>
      </c>
      <c r="T127" s="185">
        <f>S127*H127</f>
        <v>0</v>
      </c>
      <c r="AR127" s="24" t="s">
        <v>193</v>
      </c>
      <c r="AT127" s="24" t="s">
        <v>188</v>
      </c>
      <c r="AU127" s="24" t="s">
        <v>82</v>
      </c>
      <c r="AY127" s="24" t="s">
        <v>185</v>
      </c>
      <c r="BE127" s="186">
        <f>IF(N127="základní",J127,0)</f>
        <v>0</v>
      </c>
      <c r="BF127" s="186">
        <f>IF(N127="snížená",J127,0)</f>
        <v>0</v>
      </c>
      <c r="BG127" s="186">
        <f>IF(N127="zákl. přenesená",J127,0)</f>
        <v>0</v>
      </c>
      <c r="BH127" s="186">
        <f>IF(N127="sníž. přenesená",J127,0)</f>
        <v>0</v>
      </c>
      <c r="BI127" s="186">
        <f>IF(N127="nulová",J127,0)</f>
        <v>0</v>
      </c>
      <c r="BJ127" s="24" t="s">
        <v>80</v>
      </c>
      <c r="BK127" s="186">
        <f>ROUND(I127*H127,2)</f>
        <v>0</v>
      </c>
      <c r="BL127" s="24" t="s">
        <v>193</v>
      </c>
      <c r="BM127" s="24" t="s">
        <v>2392</v>
      </c>
    </row>
    <row r="128" spans="2:65" s="1" customFormat="1" ht="94.5">
      <c r="B128" s="41"/>
      <c r="D128" s="208" t="s">
        <v>195</v>
      </c>
      <c r="F128" s="220" t="s">
        <v>2388</v>
      </c>
      <c r="I128" s="189"/>
      <c r="L128" s="41"/>
      <c r="M128" s="190"/>
      <c r="N128" s="42"/>
      <c r="O128" s="42"/>
      <c r="P128" s="42"/>
      <c r="Q128" s="42"/>
      <c r="R128" s="42"/>
      <c r="S128" s="42"/>
      <c r="T128" s="70"/>
      <c r="AT128" s="24" t="s">
        <v>195</v>
      </c>
      <c r="AU128" s="24" t="s">
        <v>82</v>
      </c>
    </row>
    <row r="129" spans="2:65" s="1" customFormat="1" ht="44.25" customHeight="1">
      <c r="B129" s="174"/>
      <c r="C129" s="175" t="s">
        <v>261</v>
      </c>
      <c r="D129" s="175" t="s">
        <v>188</v>
      </c>
      <c r="E129" s="176" t="s">
        <v>2393</v>
      </c>
      <c r="F129" s="177" t="s">
        <v>2394</v>
      </c>
      <c r="G129" s="178" t="s">
        <v>203</v>
      </c>
      <c r="H129" s="179">
        <v>3486</v>
      </c>
      <c r="I129" s="180"/>
      <c r="J129" s="181">
        <f>ROUND(I129*H129,2)</f>
        <v>0</v>
      </c>
      <c r="K129" s="177" t="s">
        <v>192</v>
      </c>
      <c r="L129" s="41"/>
      <c r="M129" s="182" t="s">
        <v>5</v>
      </c>
      <c r="N129" s="183" t="s">
        <v>43</v>
      </c>
      <c r="O129" s="42"/>
      <c r="P129" s="184">
        <f>O129*H129</f>
        <v>0</v>
      </c>
      <c r="Q129" s="184">
        <v>0</v>
      </c>
      <c r="R129" s="184">
        <f>Q129*H129</f>
        <v>0</v>
      </c>
      <c r="S129" s="184">
        <v>0</v>
      </c>
      <c r="T129" s="185">
        <f>S129*H129</f>
        <v>0</v>
      </c>
      <c r="AR129" s="24" t="s">
        <v>193</v>
      </c>
      <c r="AT129" s="24" t="s">
        <v>188</v>
      </c>
      <c r="AU129" s="24" t="s">
        <v>82</v>
      </c>
      <c r="AY129" s="24" t="s">
        <v>185</v>
      </c>
      <c r="BE129" s="186">
        <f>IF(N129="základní",J129,0)</f>
        <v>0</v>
      </c>
      <c r="BF129" s="186">
        <f>IF(N129="snížená",J129,0)</f>
        <v>0</v>
      </c>
      <c r="BG129" s="186">
        <f>IF(N129="zákl. přenesená",J129,0)</f>
        <v>0</v>
      </c>
      <c r="BH129" s="186">
        <f>IF(N129="sníž. přenesená",J129,0)</f>
        <v>0</v>
      </c>
      <c r="BI129" s="186">
        <f>IF(N129="nulová",J129,0)</f>
        <v>0</v>
      </c>
      <c r="BJ129" s="24" t="s">
        <v>80</v>
      </c>
      <c r="BK129" s="186">
        <f>ROUND(I129*H129,2)</f>
        <v>0</v>
      </c>
      <c r="BL129" s="24" t="s">
        <v>193</v>
      </c>
      <c r="BM129" s="24" t="s">
        <v>2395</v>
      </c>
    </row>
    <row r="130" spans="2:65" s="1" customFormat="1" ht="31.5" customHeight="1">
      <c r="B130" s="174"/>
      <c r="C130" s="175" t="s">
        <v>790</v>
      </c>
      <c r="D130" s="175" t="s">
        <v>188</v>
      </c>
      <c r="E130" s="176" t="s">
        <v>2396</v>
      </c>
      <c r="F130" s="177" t="s">
        <v>2397</v>
      </c>
      <c r="G130" s="178" t="s">
        <v>203</v>
      </c>
      <c r="H130" s="179">
        <v>3486</v>
      </c>
      <c r="I130" s="180"/>
      <c r="J130" s="181">
        <f>ROUND(I130*H130,2)</f>
        <v>0</v>
      </c>
      <c r="K130" s="177" t="s">
        <v>192</v>
      </c>
      <c r="L130" s="41"/>
      <c r="M130" s="182" t="s">
        <v>5</v>
      </c>
      <c r="N130" s="183" t="s">
        <v>43</v>
      </c>
      <c r="O130" s="42"/>
      <c r="P130" s="184">
        <f>O130*H130</f>
        <v>0</v>
      </c>
      <c r="Q130" s="184">
        <v>0</v>
      </c>
      <c r="R130" s="184">
        <f>Q130*H130</f>
        <v>0</v>
      </c>
      <c r="S130" s="184">
        <v>0</v>
      </c>
      <c r="T130" s="185">
        <f>S130*H130</f>
        <v>0</v>
      </c>
      <c r="AR130" s="24" t="s">
        <v>193</v>
      </c>
      <c r="AT130" s="24" t="s">
        <v>188</v>
      </c>
      <c r="AU130" s="24" t="s">
        <v>82</v>
      </c>
      <c r="AY130" s="24" t="s">
        <v>185</v>
      </c>
      <c r="BE130" s="186">
        <f>IF(N130="základní",J130,0)</f>
        <v>0</v>
      </c>
      <c r="BF130" s="186">
        <f>IF(N130="snížená",J130,0)</f>
        <v>0</v>
      </c>
      <c r="BG130" s="186">
        <f>IF(N130="zákl. přenesená",J130,0)</f>
        <v>0</v>
      </c>
      <c r="BH130" s="186">
        <f>IF(N130="sníž. přenesená",J130,0)</f>
        <v>0</v>
      </c>
      <c r="BI130" s="186">
        <f>IF(N130="nulová",J130,0)</f>
        <v>0</v>
      </c>
      <c r="BJ130" s="24" t="s">
        <v>80</v>
      </c>
      <c r="BK130" s="186">
        <f>ROUND(I130*H130,2)</f>
        <v>0</v>
      </c>
      <c r="BL130" s="24" t="s">
        <v>193</v>
      </c>
      <c r="BM130" s="24" t="s">
        <v>2398</v>
      </c>
    </row>
    <row r="131" spans="2:65" s="1" customFormat="1" ht="148.5">
      <c r="B131" s="41"/>
      <c r="D131" s="208" t="s">
        <v>195</v>
      </c>
      <c r="F131" s="220" t="s">
        <v>2399</v>
      </c>
      <c r="I131" s="189"/>
      <c r="L131" s="41"/>
      <c r="M131" s="190"/>
      <c r="N131" s="42"/>
      <c r="O131" s="42"/>
      <c r="P131" s="42"/>
      <c r="Q131" s="42"/>
      <c r="R131" s="42"/>
      <c r="S131" s="42"/>
      <c r="T131" s="70"/>
      <c r="AT131" s="24" t="s">
        <v>195</v>
      </c>
      <c r="AU131" s="24" t="s">
        <v>82</v>
      </c>
    </row>
    <row r="132" spans="2:65" s="1" customFormat="1" ht="22.5" customHeight="1">
      <c r="B132" s="174"/>
      <c r="C132" s="175" t="s">
        <v>328</v>
      </c>
      <c r="D132" s="175" t="s">
        <v>188</v>
      </c>
      <c r="E132" s="176" t="s">
        <v>2400</v>
      </c>
      <c r="F132" s="177" t="s">
        <v>2401</v>
      </c>
      <c r="G132" s="178" t="s">
        <v>203</v>
      </c>
      <c r="H132" s="179">
        <v>3486</v>
      </c>
      <c r="I132" s="180"/>
      <c r="J132" s="181">
        <f>ROUND(I132*H132,2)</f>
        <v>0</v>
      </c>
      <c r="K132" s="177" t="s">
        <v>192</v>
      </c>
      <c r="L132" s="41"/>
      <c r="M132" s="182" t="s">
        <v>5</v>
      </c>
      <c r="N132" s="183" t="s">
        <v>43</v>
      </c>
      <c r="O132" s="42"/>
      <c r="P132" s="184">
        <f>O132*H132</f>
        <v>0</v>
      </c>
      <c r="Q132" s="184">
        <v>0</v>
      </c>
      <c r="R132" s="184">
        <f>Q132*H132</f>
        <v>0</v>
      </c>
      <c r="S132" s="184">
        <v>0</v>
      </c>
      <c r="T132" s="185">
        <f>S132*H132</f>
        <v>0</v>
      </c>
      <c r="AR132" s="24" t="s">
        <v>193</v>
      </c>
      <c r="AT132" s="24" t="s">
        <v>188</v>
      </c>
      <c r="AU132" s="24" t="s">
        <v>82</v>
      </c>
      <c r="AY132" s="24" t="s">
        <v>185</v>
      </c>
      <c r="BE132" s="186">
        <f>IF(N132="základní",J132,0)</f>
        <v>0</v>
      </c>
      <c r="BF132" s="186">
        <f>IF(N132="snížená",J132,0)</f>
        <v>0</v>
      </c>
      <c r="BG132" s="186">
        <f>IF(N132="zákl. přenesená",J132,0)</f>
        <v>0</v>
      </c>
      <c r="BH132" s="186">
        <f>IF(N132="sníž. přenesená",J132,0)</f>
        <v>0</v>
      </c>
      <c r="BI132" s="186">
        <f>IF(N132="nulová",J132,0)</f>
        <v>0</v>
      </c>
      <c r="BJ132" s="24" t="s">
        <v>80</v>
      </c>
      <c r="BK132" s="186">
        <f>ROUND(I132*H132,2)</f>
        <v>0</v>
      </c>
      <c r="BL132" s="24" t="s">
        <v>193</v>
      </c>
      <c r="BM132" s="24" t="s">
        <v>2402</v>
      </c>
    </row>
    <row r="133" spans="2:65" s="1" customFormat="1" ht="22.5" customHeight="1">
      <c r="B133" s="174"/>
      <c r="C133" s="175" t="s">
        <v>332</v>
      </c>
      <c r="D133" s="175" t="s">
        <v>188</v>
      </c>
      <c r="E133" s="176" t="s">
        <v>2403</v>
      </c>
      <c r="F133" s="177" t="s">
        <v>2404</v>
      </c>
      <c r="G133" s="178" t="s">
        <v>191</v>
      </c>
      <c r="H133" s="179">
        <v>4880.3999999999996</v>
      </c>
      <c r="I133" s="180"/>
      <c r="J133" s="181">
        <f>ROUND(I133*H133,2)</f>
        <v>0</v>
      </c>
      <c r="K133" s="177" t="s">
        <v>5</v>
      </c>
      <c r="L133" s="41"/>
      <c r="M133" s="182" t="s">
        <v>5</v>
      </c>
      <c r="N133" s="183" t="s">
        <v>43</v>
      </c>
      <c r="O133" s="42"/>
      <c r="P133" s="184">
        <f>O133*H133</f>
        <v>0</v>
      </c>
      <c r="Q133" s="184">
        <v>0</v>
      </c>
      <c r="R133" s="184">
        <f>Q133*H133</f>
        <v>0</v>
      </c>
      <c r="S133" s="184">
        <v>0</v>
      </c>
      <c r="T133" s="185">
        <f>S133*H133</f>
        <v>0</v>
      </c>
      <c r="AR133" s="24" t="s">
        <v>193</v>
      </c>
      <c r="AT133" s="24" t="s">
        <v>188</v>
      </c>
      <c r="AU133" s="24" t="s">
        <v>82</v>
      </c>
      <c r="AY133" s="24" t="s">
        <v>185</v>
      </c>
      <c r="BE133" s="186">
        <f>IF(N133="základní",J133,0)</f>
        <v>0</v>
      </c>
      <c r="BF133" s="186">
        <f>IF(N133="snížená",J133,0)</f>
        <v>0</v>
      </c>
      <c r="BG133" s="186">
        <f>IF(N133="zákl. přenesená",J133,0)</f>
        <v>0</v>
      </c>
      <c r="BH133" s="186">
        <f>IF(N133="sníž. přenesená",J133,0)</f>
        <v>0</v>
      </c>
      <c r="BI133" s="186">
        <f>IF(N133="nulová",J133,0)</f>
        <v>0</v>
      </c>
      <c r="BJ133" s="24" t="s">
        <v>80</v>
      </c>
      <c r="BK133" s="186">
        <f>ROUND(I133*H133,2)</f>
        <v>0</v>
      </c>
      <c r="BL133" s="24" t="s">
        <v>193</v>
      </c>
      <c r="BM133" s="24" t="s">
        <v>2405</v>
      </c>
    </row>
    <row r="134" spans="2:65" s="1" customFormat="1" ht="44.25" customHeight="1">
      <c r="B134" s="174"/>
      <c r="C134" s="175" t="s">
        <v>724</v>
      </c>
      <c r="D134" s="175" t="s">
        <v>188</v>
      </c>
      <c r="E134" s="176" t="s">
        <v>2406</v>
      </c>
      <c r="F134" s="177" t="s">
        <v>2407</v>
      </c>
      <c r="G134" s="178" t="s">
        <v>203</v>
      </c>
      <c r="H134" s="179">
        <v>12.6</v>
      </c>
      <c r="I134" s="180"/>
      <c r="J134" s="181">
        <f>ROUND(I134*H134,2)</f>
        <v>0</v>
      </c>
      <c r="K134" s="177" t="s">
        <v>192</v>
      </c>
      <c r="L134" s="41"/>
      <c r="M134" s="182" t="s">
        <v>5</v>
      </c>
      <c r="N134" s="183" t="s">
        <v>43</v>
      </c>
      <c r="O134" s="42"/>
      <c r="P134" s="184">
        <f>O134*H134</f>
        <v>0</v>
      </c>
      <c r="Q134" s="184">
        <v>0</v>
      </c>
      <c r="R134" s="184">
        <f>Q134*H134</f>
        <v>0</v>
      </c>
      <c r="S134" s="184">
        <v>0</v>
      </c>
      <c r="T134" s="185">
        <f>S134*H134</f>
        <v>0</v>
      </c>
      <c r="AR134" s="24" t="s">
        <v>193</v>
      </c>
      <c r="AT134" s="24" t="s">
        <v>188</v>
      </c>
      <c r="AU134" s="24" t="s">
        <v>82</v>
      </c>
      <c r="AY134" s="24" t="s">
        <v>185</v>
      </c>
      <c r="BE134" s="186">
        <f>IF(N134="základní",J134,0)</f>
        <v>0</v>
      </c>
      <c r="BF134" s="186">
        <f>IF(N134="snížená",J134,0)</f>
        <v>0</v>
      </c>
      <c r="BG134" s="186">
        <f>IF(N134="zákl. přenesená",J134,0)</f>
        <v>0</v>
      </c>
      <c r="BH134" s="186">
        <f>IF(N134="sníž. přenesená",J134,0)</f>
        <v>0</v>
      </c>
      <c r="BI134" s="186">
        <f>IF(N134="nulová",J134,0)</f>
        <v>0</v>
      </c>
      <c r="BJ134" s="24" t="s">
        <v>80</v>
      </c>
      <c r="BK134" s="186">
        <f>ROUND(I134*H134,2)</f>
        <v>0</v>
      </c>
      <c r="BL134" s="24" t="s">
        <v>193</v>
      </c>
      <c r="BM134" s="24" t="s">
        <v>2408</v>
      </c>
    </row>
    <row r="135" spans="2:65" s="1" customFormat="1" ht="94.5">
      <c r="B135" s="41"/>
      <c r="D135" s="208" t="s">
        <v>195</v>
      </c>
      <c r="F135" s="220" t="s">
        <v>2409</v>
      </c>
      <c r="I135" s="189"/>
      <c r="L135" s="41"/>
      <c r="M135" s="190"/>
      <c r="N135" s="42"/>
      <c r="O135" s="42"/>
      <c r="P135" s="42"/>
      <c r="Q135" s="42"/>
      <c r="R135" s="42"/>
      <c r="S135" s="42"/>
      <c r="T135" s="70"/>
      <c r="AT135" s="24" t="s">
        <v>195</v>
      </c>
      <c r="AU135" s="24" t="s">
        <v>82</v>
      </c>
    </row>
    <row r="136" spans="2:65" s="1" customFormat="1" ht="44.25" customHeight="1">
      <c r="B136" s="174"/>
      <c r="C136" s="175" t="s">
        <v>2410</v>
      </c>
      <c r="D136" s="175" t="s">
        <v>188</v>
      </c>
      <c r="E136" s="176" t="s">
        <v>2411</v>
      </c>
      <c r="F136" s="177" t="s">
        <v>2412</v>
      </c>
      <c r="G136" s="178" t="s">
        <v>203</v>
      </c>
      <c r="H136" s="179">
        <v>12.6</v>
      </c>
      <c r="I136" s="180"/>
      <c r="J136" s="181">
        <f>ROUND(I136*H136,2)</f>
        <v>0</v>
      </c>
      <c r="K136" s="177" t="s">
        <v>192</v>
      </c>
      <c r="L136" s="41"/>
      <c r="M136" s="182" t="s">
        <v>5</v>
      </c>
      <c r="N136" s="183" t="s">
        <v>43</v>
      </c>
      <c r="O136" s="42"/>
      <c r="P136" s="184">
        <f>O136*H136</f>
        <v>0</v>
      </c>
      <c r="Q136" s="184">
        <v>0</v>
      </c>
      <c r="R136" s="184">
        <f>Q136*H136</f>
        <v>0</v>
      </c>
      <c r="S136" s="184">
        <v>0</v>
      </c>
      <c r="T136" s="185">
        <f>S136*H136</f>
        <v>0</v>
      </c>
      <c r="AR136" s="24" t="s">
        <v>193</v>
      </c>
      <c r="AT136" s="24" t="s">
        <v>188</v>
      </c>
      <c r="AU136" s="24" t="s">
        <v>82</v>
      </c>
      <c r="AY136" s="24" t="s">
        <v>185</v>
      </c>
      <c r="BE136" s="186">
        <f>IF(N136="základní",J136,0)</f>
        <v>0</v>
      </c>
      <c r="BF136" s="186">
        <f>IF(N136="snížená",J136,0)</f>
        <v>0</v>
      </c>
      <c r="BG136" s="186">
        <f>IF(N136="zákl. přenesená",J136,0)</f>
        <v>0</v>
      </c>
      <c r="BH136" s="186">
        <f>IF(N136="sníž. přenesená",J136,0)</f>
        <v>0</v>
      </c>
      <c r="BI136" s="186">
        <f>IF(N136="nulová",J136,0)</f>
        <v>0</v>
      </c>
      <c r="BJ136" s="24" t="s">
        <v>80</v>
      </c>
      <c r="BK136" s="186">
        <f>ROUND(I136*H136,2)</f>
        <v>0</v>
      </c>
      <c r="BL136" s="24" t="s">
        <v>193</v>
      </c>
      <c r="BM136" s="24" t="s">
        <v>2413</v>
      </c>
    </row>
    <row r="137" spans="2:65" s="1" customFormat="1" ht="94.5">
      <c r="B137" s="41"/>
      <c r="D137" s="187" t="s">
        <v>195</v>
      </c>
      <c r="F137" s="188" t="s">
        <v>2409</v>
      </c>
      <c r="I137" s="189"/>
      <c r="L137" s="41"/>
      <c r="M137" s="190"/>
      <c r="N137" s="42"/>
      <c r="O137" s="42"/>
      <c r="P137" s="42"/>
      <c r="Q137" s="42"/>
      <c r="R137" s="42"/>
      <c r="S137" s="42"/>
      <c r="T137" s="70"/>
      <c r="AT137" s="24" t="s">
        <v>195</v>
      </c>
      <c r="AU137" s="24" t="s">
        <v>82</v>
      </c>
    </row>
    <row r="138" spans="2:65" s="10" customFormat="1" ht="22.35" customHeight="1">
      <c r="B138" s="160"/>
      <c r="D138" s="171" t="s">
        <v>71</v>
      </c>
      <c r="E138" s="172" t="s">
        <v>11</v>
      </c>
      <c r="F138" s="172" t="s">
        <v>2414</v>
      </c>
      <c r="I138" s="163"/>
      <c r="J138" s="173">
        <f>BK138</f>
        <v>0</v>
      </c>
      <c r="L138" s="160"/>
      <c r="M138" s="165"/>
      <c r="N138" s="166"/>
      <c r="O138" s="166"/>
      <c r="P138" s="167">
        <f>SUM(P139:P159)</f>
        <v>0</v>
      </c>
      <c r="Q138" s="166"/>
      <c r="R138" s="167">
        <f>SUM(R139:R159)</f>
        <v>6.2700784000000001</v>
      </c>
      <c r="S138" s="166"/>
      <c r="T138" s="168">
        <f>SUM(T139:T159)</f>
        <v>0</v>
      </c>
      <c r="AR138" s="161" t="s">
        <v>80</v>
      </c>
      <c r="AT138" s="169" t="s">
        <v>71</v>
      </c>
      <c r="AU138" s="169" t="s">
        <v>82</v>
      </c>
      <c r="AY138" s="161" t="s">
        <v>185</v>
      </c>
      <c r="BK138" s="170">
        <f>SUM(BK139:BK159)</f>
        <v>0</v>
      </c>
    </row>
    <row r="139" spans="2:65" s="1" customFormat="1" ht="31.5" customHeight="1">
      <c r="B139" s="174"/>
      <c r="C139" s="175" t="s">
        <v>1119</v>
      </c>
      <c r="D139" s="175" t="s">
        <v>188</v>
      </c>
      <c r="E139" s="176" t="s">
        <v>2415</v>
      </c>
      <c r="F139" s="177" t="s">
        <v>2416</v>
      </c>
      <c r="G139" s="178" t="s">
        <v>232</v>
      </c>
      <c r="H139" s="179">
        <v>362.83100000000002</v>
      </c>
      <c r="I139" s="180"/>
      <c r="J139" s="181">
        <f>ROUND(I139*H139,2)</f>
        <v>0</v>
      </c>
      <c r="K139" s="177" t="s">
        <v>192</v>
      </c>
      <c r="L139" s="41"/>
      <c r="M139" s="182" t="s">
        <v>5</v>
      </c>
      <c r="N139" s="183" t="s">
        <v>43</v>
      </c>
      <c r="O139" s="42"/>
      <c r="P139" s="184">
        <f>O139*H139</f>
        <v>0</v>
      </c>
      <c r="Q139" s="184">
        <v>0</v>
      </c>
      <c r="R139" s="184">
        <f>Q139*H139</f>
        <v>0</v>
      </c>
      <c r="S139" s="184">
        <v>0</v>
      </c>
      <c r="T139" s="185">
        <f>S139*H139</f>
        <v>0</v>
      </c>
      <c r="AR139" s="24" t="s">
        <v>193</v>
      </c>
      <c r="AT139" s="24" t="s">
        <v>188</v>
      </c>
      <c r="AU139" s="24" t="s">
        <v>199</v>
      </c>
      <c r="AY139" s="24" t="s">
        <v>185</v>
      </c>
      <c r="BE139" s="186">
        <f>IF(N139="základní",J139,0)</f>
        <v>0</v>
      </c>
      <c r="BF139" s="186">
        <f>IF(N139="snížená",J139,0)</f>
        <v>0</v>
      </c>
      <c r="BG139" s="186">
        <f>IF(N139="zákl. přenesená",J139,0)</f>
        <v>0</v>
      </c>
      <c r="BH139" s="186">
        <f>IF(N139="sníž. přenesená",J139,0)</f>
        <v>0</v>
      </c>
      <c r="BI139" s="186">
        <f>IF(N139="nulová",J139,0)</f>
        <v>0</v>
      </c>
      <c r="BJ139" s="24" t="s">
        <v>80</v>
      </c>
      <c r="BK139" s="186">
        <f>ROUND(I139*H139,2)</f>
        <v>0</v>
      </c>
      <c r="BL139" s="24" t="s">
        <v>193</v>
      </c>
      <c r="BM139" s="24" t="s">
        <v>2417</v>
      </c>
    </row>
    <row r="140" spans="2:65" s="1" customFormat="1" ht="108">
      <c r="B140" s="41"/>
      <c r="D140" s="208" t="s">
        <v>195</v>
      </c>
      <c r="F140" s="220" t="s">
        <v>2418</v>
      </c>
      <c r="I140" s="189"/>
      <c r="L140" s="41"/>
      <c r="M140" s="190"/>
      <c r="N140" s="42"/>
      <c r="O140" s="42"/>
      <c r="P140" s="42"/>
      <c r="Q140" s="42"/>
      <c r="R140" s="42"/>
      <c r="S140" s="42"/>
      <c r="T140" s="70"/>
      <c r="AT140" s="24" t="s">
        <v>195</v>
      </c>
      <c r="AU140" s="24" t="s">
        <v>199</v>
      </c>
    </row>
    <row r="141" spans="2:65" s="1" customFormat="1" ht="31.5" customHeight="1">
      <c r="B141" s="174"/>
      <c r="C141" s="175" t="s">
        <v>668</v>
      </c>
      <c r="D141" s="175" t="s">
        <v>188</v>
      </c>
      <c r="E141" s="176" t="s">
        <v>2419</v>
      </c>
      <c r="F141" s="177" t="s">
        <v>2420</v>
      </c>
      <c r="G141" s="178" t="s">
        <v>254</v>
      </c>
      <c r="H141" s="179">
        <v>730</v>
      </c>
      <c r="I141" s="180"/>
      <c r="J141" s="181">
        <f>ROUND(I141*H141,2)</f>
        <v>0</v>
      </c>
      <c r="K141" s="177" t="s">
        <v>192</v>
      </c>
      <c r="L141" s="41"/>
      <c r="M141" s="182" t="s">
        <v>5</v>
      </c>
      <c r="N141" s="183" t="s">
        <v>43</v>
      </c>
      <c r="O141" s="42"/>
      <c r="P141" s="184">
        <f>O141*H141</f>
        <v>0</v>
      </c>
      <c r="Q141" s="184">
        <v>3.3E-4</v>
      </c>
      <c r="R141" s="184">
        <f>Q141*H141</f>
        <v>0.2409</v>
      </c>
      <c r="S141" s="184">
        <v>0</v>
      </c>
      <c r="T141" s="185">
        <f>S141*H141</f>
        <v>0</v>
      </c>
      <c r="AR141" s="24" t="s">
        <v>193</v>
      </c>
      <c r="AT141" s="24" t="s">
        <v>188</v>
      </c>
      <c r="AU141" s="24" t="s">
        <v>199</v>
      </c>
      <c r="AY141" s="24" t="s">
        <v>185</v>
      </c>
      <c r="BE141" s="186">
        <f>IF(N141="základní",J141,0)</f>
        <v>0</v>
      </c>
      <c r="BF141" s="186">
        <f>IF(N141="snížená",J141,0)</f>
        <v>0</v>
      </c>
      <c r="BG141" s="186">
        <f>IF(N141="zákl. přenesená",J141,0)</f>
        <v>0</v>
      </c>
      <c r="BH141" s="186">
        <f>IF(N141="sníž. přenesená",J141,0)</f>
        <v>0</v>
      </c>
      <c r="BI141" s="186">
        <f>IF(N141="nulová",J141,0)</f>
        <v>0</v>
      </c>
      <c r="BJ141" s="24" t="s">
        <v>80</v>
      </c>
      <c r="BK141" s="186">
        <f>ROUND(I141*H141,2)</f>
        <v>0</v>
      </c>
      <c r="BL141" s="24" t="s">
        <v>193</v>
      </c>
      <c r="BM141" s="24" t="s">
        <v>2421</v>
      </c>
    </row>
    <row r="142" spans="2:65" s="1" customFormat="1" ht="54">
      <c r="B142" s="41"/>
      <c r="D142" s="208" t="s">
        <v>195</v>
      </c>
      <c r="F142" s="220" t="s">
        <v>2422</v>
      </c>
      <c r="I142" s="189"/>
      <c r="L142" s="41"/>
      <c r="M142" s="190"/>
      <c r="N142" s="42"/>
      <c r="O142" s="42"/>
      <c r="P142" s="42"/>
      <c r="Q142" s="42"/>
      <c r="R142" s="42"/>
      <c r="S142" s="42"/>
      <c r="T142" s="70"/>
      <c r="AT142" s="24" t="s">
        <v>195</v>
      </c>
      <c r="AU142" s="24" t="s">
        <v>199</v>
      </c>
    </row>
    <row r="143" spans="2:65" s="1" customFormat="1" ht="31.5" customHeight="1">
      <c r="B143" s="174"/>
      <c r="C143" s="175" t="s">
        <v>1129</v>
      </c>
      <c r="D143" s="175" t="s">
        <v>188</v>
      </c>
      <c r="E143" s="176" t="s">
        <v>2423</v>
      </c>
      <c r="F143" s="177" t="s">
        <v>2424</v>
      </c>
      <c r="G143" s="178" t="s">
        <v>232</v>
      </c>
      <c r="H143" s="179">
        <v>471.68</v>
      </c>
      <c r="I143" s="180"/>
      <c r="J143" s="181">
        <f>ROUND(I143*H143,2)</f>
        <v>0</v>
      </c>
      <c r="K143" s="177" t="s">
        <v>192</v>
      </c>
      <c r="L143" s="41"/>
      <c r="M143" s="182" t="s">
        <v>5</v>
      </c>
      <c r="N143" s="183" t="s">
        <v>43</v>
      </c>
      <c r="O143" s="42"/>
      <c r="P143" s="184">
        <f>O143*H143</f>
        <v>0</v>
      </c>
      <c r="Q143" s="184">
        <v>5.3800000000000002E-3</v>
      </c>
      <c r="R143" s="184">
        <f>Q143*H143</f>
        <v>2.5376384000000001</v>
      </c>
      <c r="S143" s="184">
        <v>0</v>
      </c>
      <c r="T143" s="185">
        <f>S143*H143</f>
        <v>0</v>
      </c>
      <c r="AR143" s="24" t="s">
        <v>193</v>
      </c>
      <c r="AT143" s="24" t="s">
        <v>188</v>
      </c>
      <c r="AU143" s="24" t="s">
        <v>199</v>
      </c>
      <c r="AY143" s="24" t="s">
        <v>185</v>
      </c>
      <c r="BE143" s="186">
        <f>IF(N143="základní",J143,0)</f>
        <v>0</v>
      </c>
      <c r="BF143" s="186">
        <f>IF(N143="snížená",J143,0)</f>
        <v>0</v>
      </c>
      <c r="BG143" s="186">
        <f>IF(N143="zákl. přenesená",J143,0)</f>
        <v>0</v>
      </c>
      <c r="BH143" s="186">
        <f>IF(N143="sníž. přenesená",J143,0)</f>
        <v>0</v>
      </c>
      <c r="BI143" s="186">
        <f>IF(N143="nulová",J143,0)</f>
        <v>0</v>
      </c>
      <c r="BJ143" s="24" t="s">
        <v>80</v>
      </c>
      <c r="BK143" s="186">
        <f>ROUND(I143*H143,2)</f>
        <v>0</v>
      </c>
      <c r="BL143" s="24" t="s">
        <v>193</v>
      </c>
      <c r="BM143" s="24" t="s">
        <v>2425</v>
      </c>
    </row>
    <row r="144" spans="2:65" s="1" customFormat="1" ht="67.5">
      <c r="B144" s="41"/>
      <c r="D144" s="208" t="s">
        <v>195</v>
      </c>
      <c r="F144" s="220" t="s">
        <v>2426</v>
      </c>
      <c r="I144" s="189"/>
      <c r="L144" s="41"/>
      <c r="M144" s="190"/>
      <c r="N144" s="42"/>
      <c r="O144" s="42"/>
      <c r="P144" s="42"/>
      <c r="Q144" s="42"/>
      <c r="R144" s="42"/>
      <c r="S144" s="42"/>
      <c r="T144" s="70"/>
      <c r="AT144" s="24" t="s">
        <v>195</v>
      </c>
      <c r="AU144" s="24" t="s">
        <v>199</v>
      </c>
    </row>
    <row r="145" spans="2:65" s="1" customFormat="1" ht="22.5" customHeight="1">
      <c r="B145" s="174"/>
      <c r="C145" s="175" t="s">
        <v>336</v>
      </c>
      <c r="D145" s="175" t="s">
        <v>188</v>
      </c>
      <c r="E145" s="176" t="s">
        <v>2427</v>
      </c>
      <c r="F145" s="177" t="s">
        <v>2428</v>
      </c>
      <c r="G145" s="178" t="s">
        <v>254</v>
      </c>
      <c r="H145" s="179">
        <v>9</v>
      </c>
      <c r="I145" s="180"/>
      <c r="J145" s="181">
        <f>ROUND(I145*H145,2)</f>
        <v>0</v>
      </c>
      <c r="K145" s="177" t="s">
        <v>192</v>
      </c>
      <c r="L145" s="41"/>
      <c r="M145" s="182" t="s">
        <v>5</v>
      </c>
      <c r="N145" s="183" t="s">
        <v>43</v>
      </c>
      <c r="O145" s="42"/>
      <c r="P145" s="184">
        <f>O145*H145</f>
        <v>0</v>
      </c>
      <c r="Q145" s="184">
        <v>9.8239999999999994E-2</v>
      </c>
      <c r="R145" s="184">
        <f>Q145*H145</f>
        <v>0.88415999999999995</v>
      </c>
      <c r="S145" s="184">
        <v>0</v>
      </c>
      <c r="T145" s="185">
        <f>S145*H145</f>
        <v>0</v>
      </c>
      <c r="AR145" s="24" t="s">
        <v>193</v>
      </c>
      <c r="AT145" s="24" t="s">
        <v>188</v>
      </c>
      <c r="AU145" s="24" t="s">
        <v>199</v>
      </c>
      <c r="AY145" s="24" t="s">
        <v>185</v>
      </c>
      <c r="BE145" s="186">
        <f>IF(N145="základní",J145,0)</f>
        <v>0</v>
      </c>
      <c r="BF145" s="186">
        <f>IF(N145="snížená",J145,0)</f>
        <v>0</v>
      </c>
      <c r="BG145" s="186">
        <f>IF(N145="zákl. přenesená",J145,0)</f>
        <v>0</v>
      </c>
      <c r="BH145" s="186">
        <f>IF(N145="sníž. přenesená",J145,0)</f>
        <v>0</v>
      </c>
      <c r="BI145" s="186">
        <f>IF(N145="nulová",J145,0)</f>
        <v>0</v>
      </c>
      <c r="BJ145" s="24" t="s">
        <v>80</v>
      </c>
      <c r="BK145" s="186">
        <f>ROUND(I145*H145,2)</f>
        <v>0</v>
      </c>
      <c r="BL145" s="24" t="s">
        <v>193</v>
      </c>
      <c r="BM145" s="24" t="s">
        <v>2429</v>
      </c>
    </row>
    <row r="146" spans="2:65" s="1" customFormat="1" ht="54">
      <c r="B146" s="41"/>
      <c r="D146" s="208" t="s">
        <v>195</v>
      </c>
      <c r="F146" s="220" t="s">
        <v>2430</v>
      </c>
      <c r="I146" s="189"/>
      <c r="L146" s="41"/>
      <c r="M146" s="190"/>
      <c r="N146" s="42"/>
      <c r="O146" s="42"/>
      <c r="P146" s="42"/>
      <c r="Q146" s="42"/>
      <c r="R146" s="42"/>
      <c r="S146" s="42"/>
      <c r="T146" s="70"/>
      <c r="AT146" s="24" t="s">
        <v>195</v>
      </c>
      <c r="AU146" s="24" t="s">
        <v>199</v>
      </c>
    </row>
    <row r="147" spans="2:65" s="1" customFormat="1" ht="44.25" customHeight="1">
      <c r="B147" s="174"/>
      <c r="C147" s="175" t="s">
        <v>340</v>
      </c>
      <c r="D147" s="175" t="s">
        <v>188</v>
      </c>
      <c r="E147" s="176" t="s">
        <v>2431</v>
      </c>
      <c r="F147" s="177" t="s">
        <v>2432</v>
      </c>
      <c r="G147" s="178" t="s">
        <v>2190</v>
      </c>
      <c r="H147" s="179">
        <v>2186</v>
      </c>
      <c r="I147" s="180"/>
      <c r="J147" s="181">
        <f>ROUND(I147*H147,2)</f>
        <v>0</v>
      </c>
      <c r="K147" s="177" t="s">
        <v>192</v>
      </c>
      <c r="L147" s="41"/>
      <c r="M147" s="182" t="s">
        <v>5</v>
      </c>
      <c r="N147" s="183" t="s">
        <v>43</v>
      </c>
      <c r="O147" s="42"/>
      <c r="P147" s="184">
        <f>O147*H147</f>
        <v>0</v>
      </c>
      <c r="Q147" s="184">
        <v>1.8000000000000001E-4</v>
      </c>
      <c r="R147" s="184">
        <f>Q147*H147</f>
        <v>0.39348000000000005</v>
      </c>
      <c r="S147" s="184">
        <v>0</v>
      </c>
      <c r="T147" s="185">
        <f>S147*H147</f>
        <v>0</v>
      </c>
      <c r="AR147" s="24" t="s">
        <v>193</v>
      </c>
      <c r="AT147" s="24" t="s">
        <v>188</v>
      </c>
      <c r="AU147" s="24" t="s">
        <v>199</v>
      </c>
      <c r="AY147" s="24" t="s">
        <v>185</v>
      </c>
      <c r="BE147" s="186">
        <f>IF(N147="základní",J147,0)</f>
        <v>0</v>
      </c>
      <c r="BF147" s="186">
        <f>IF(N147="snížená",J147,0)</f>
        <v>0</v>
      </c>
      <c r="BG147" s="186">
        <f>IF(N147="zákl. přenesená",J147,0)</f>
        <v>0</v>
      </c>
      <c r="BH147" s="186">
        <f>IF(N147="sníž. přenesená",J147,0)</f>
        <v>0</v>
      </c>
      <c r="BI147" s="186">
        <f>IF(N147="nulová",J147,0)</f>
        <v>0</v>
      </c>
      <c r="BJ147" s="24" t="s">
        <v>80</v>
      </c>
      <c r="BK147" s="186">
        <f>ROUND(I147*H147,2)</f>
        <v>0</v>
      </c>
      <c r="BL147" s="24" t="s">
        <v>193</v>
      </c>
      <c r="BM147" s="24" t="s">
        <v>2433</v>
      </c>
    </row>
    <row r="148" spans="2:65" s="1" customFormat="1" ht="67.5">
      <c r="B148" s="41"/>
      <c r="D148" s="208" t="s">
        <v>195</v>
      </c>
      <c r="F148" s="220" t="s">
        <v>2434</v>
      </c>
      <c r="I148" s="189"/>
      <c r="L148" s="41"/>
      <c r="M148" s="190"/>
      <c r="N148" s="42"/>
      <c r="O148" s="42"/>
      <c r="P148" s="42"/>
      <c r="Q148" s="42"/>
      <c r="R148" s="42"/>
      <c r="S148" s="42"/>
      <c r="T148" s="70"/>
      <c r="AT148" s="24" t="s">
        <v>195</v>
      </c>
      <c r="AU148" s="24" t="s">
        <v>199</v>
      </c>
    </row>
    <row r="149" spans="2:65" s="1" customFormat="1" ht="22.5" customHeight="1">
      <c r="B149" s="174"/>
      <c r="C149" s="221" t="s">
        <v>348</v>
      </c>
      <c r="D149" s="221" t="s">
        <v>258</v>
      </c>
      <c r="E149" s="222" t="s">
        <v>2435</v>
      </c>
      <c r="F149" s="223" t="s">
        <v>2436</v>
      </c>
      <c r="G149" s="224" t="s">
        <v>191</v>
      </c>
      <c r="H149" s="225">
        <v>0.32</v>
      </c>
      <c r="I149" s="226"/>
      <c r="J149" s="227">
        <f t="shared" ref="J149:J155" si="0">ROUND(I149*H149,2)</f>
        <v>0</v>
      </c>
      <c r="K149" s="223" t="s">
        <v>192</v>
      </c>
      <c r="L149" s="228"/>
      <c r="M149" s="229" t="s">
        <v>5</v>
      </c>
      <c r="N149" s="230" t="s">
        <v>43</v>
      </c>
      <c r="O149" s="42"/>
      <c r="P149" s="184">
        <f t="shared" ref="P149:P155" si="1">O149*H149</f>
        <v>0</v>
      </c>
      <c r="Q149" s="184">
        <v>1</v>
      </c>
      <c r="R149" s="184">
        <f t="shared" ref="R149:R155" si="2">Q149*H149</f>
        <v>0.32</v>
      </c>
      <c r="S149" s="184">
        <v>0</v>
      </c>
      <c r="T149" s="185">
        <f t="shared" ref="T149:T155" si="3">S149*H149</f>
        <v>0</v>
      </c>
      <c r="AR149" s="24" t="s">
        <v>261</v>
      </c>
      <c r="AT149" s="24" t="s">
        <v>258</v>
      </c>
      <c r="AU149" s="24" t="s">
        <v>199</v>
      </c>
      <c r="AY149" s="24" t="s">
        <v>185</v>
      </c>
      <c r="BE149" s="186">
        <f t="shared" ref="BE149:BE155" si="4">IF(N149="základní",J149,0)</f>
        <v>0</v>
      </c>
      <c r="BF149" s="186">
        <f t="shared" ref="BF149:BF155" si="5">IF(N149="snížená",J149,0)</f>
        <v>0</v>
      </c>
      <c r="BG149" s="186">
        <f t="shared" ref="BG149:BG155" si="6">IF(N149="zákl. přenesená",J149,0)</f>
        <v>0</v>
      </c>
      <c r="BH149" s="186">
        <f t="shared" ref="BH149:BH155" si="7">IF(N149="sníž. přenesená",J149,0)</f>
        <v>0</v>
      </c>
      <c r="BI149" s="186">
        <f t="shared" ref="BI149:BI155" si="8">IF(N149="nulová",J149,0)</f>
        <v>0</v>
      </c>
      <c r="BJ149" s="24" t="s">
        <v>80</v>
      </c>
      <c r="BK149" s="186">
        <f t="shared" ref="BK149:BK155" si="9">ROUND(I149*H149,2)</f>
        <v>0</v>
      </c>
      <c r="BL149" s="24" t="s">
        <v>193</v>
      </c>
      <c r="BM149" s="24" t="s">
        <v>2437</v>
      </c>
    </row>
    <row r="150" spans="2:65" s="1" customFormat="1" ht="22.5" customHeight="1">
      <c r="B150" s="174"/>
      <c r="C150" s="221" t="s">
        <v>1106</v>
      </c>
      <c r="D150" s="221" t="s">
        <v>258</v>
      </c>
      <c r="E150" s="222" t="s">
        <v>2438</v>
      </c>
      <c r="F150" s="223" t="s">
        <v>2439</v>
      </c>
      <c r="G150" s="224" t="s">
        <v>191</v>
      </c>
      <c r="H150" s="225">
        <v>1.8660000000000001</v>
      </c>
      <c r="I150" s="226"/>
      <c r="J150" s="227">
        <f t="shared" si="0"/>
        <v>0</v>
      </c>
      <c r="K150" s="223" t="s">
        <v>192</v>
      </c>
      <c r="L150" s="228"/>
      <c r="M150" s="229" t="s">
        <v>5</v>
      </c>
      <c r="N150" s="230" t="s">
        <v>43</v>
      </c>
      <c r="O150" s="42"/>
      <c r="P150" s="184">
        <f t="shared" si="1"/>
        <v>0</v>
      </c>
      <c r="Q150" s="184">
        <v>1</v>
      </c>
      <c r="R150" s="184">
        <f t="shared" si="2"/>
        <v>1.8660000000000001</v>
      </c>
      <c r="S150" s="184">
        <v>0</v>
      </c>
      <c r="T150" s="185">
        <f t="shared" si="3"/>
        <v>0</v>
      </c>
      <c r="AR150" s="24" t="s">
        <v>261</v>
      </c>
      <c r="AT150" s="24" t="s">
        <v>258</v>
      </c>
      <c r="AU150" s="24" t="s">
        <v>199</v>
      </c>
      <c r="AY150" s="24" t="s">
        <v>185</v>
      </c>
      <c r="BE150" s="186">
        <f t="shared" si="4"/>
        <v>0</v>
      </c>
      <c r="BF150" s="186">
        <f t="shared" si="5"/>
        <v>0</v>
      </c>
      <c r="BG150" s="186">
        <f t="shared" si="6"/>
        <v>0</v>
      </c>
      <c r="BH150" s="186">
        <f t="shared" si="7"/>
        <v>0</v>
      </c>
      <c r="BI150" s="186">
        <f t="shared" si="8"/>
        <v>0</v>
      </c>
      <c r="BJ150" s="24" t="s">
        <v>80</v>
      </c>
      <c r="BK150" s="186">
        <f t="shared" si="9"/>
        <v>0</v>
      </c>
      <c r="BL150" s="24" t="s">
        <v>193</v>
      </c>
      <c r="BM150" s="24" t="s">
        <v>2440</v>
      </c>
    </row>
    <row r="151" spans="2:65" s="1" customFormat="1" ht="22.5" customHeight="1">
      <c r="B151" s="174"/>
      <c r="C151" s="175" t="s">
        <v>11</v>
      </c>
      <c r="D151" s="175" t="s">
        <v>188</v>
      </c>
      <c r="E151" s="176" t="s">
        <v>2441</v>
      </c>
      <c r="F151" s="177" t="s">
        <v>2442</v>
      </c>
      <c r="G151" s="178" t="s">
        <v>547</v>
      </c>
      <c r="H151" s="179">
        <v>6</v>
      </c>
      <c r="I151" s="180"/>
      <c r="J151" s="181">
        <f t="shared" si="0"/>
        <v>0</v>
      </c>
      <c r="K151" s="177" t="s">
        <v>5</v>
      </c>
      <c r="L151" s="41"/>
      <c r="M151" s="182" t="s">
        <v>5</v>
      </c>
      <c r="N151" s="183" t="s">
        <v>43</v>
      </c>
      <c r="O151" s="42"/>
      <c r="P151" s="184">
        <f t="shared" si="1"/>
        <v>0</v>
      </c>
      <c r="Q151" s="184">
        <v>0</v>
      </c>
      <c r="R151" s="184">
        <f t="shared" si="2"/>
        <v>0</v>
      </c>
      <c r="S151" s="184">
        <v>0</v>
      </c>
      <c r="T151" s="185">
        <f t="shared" si="3"/>
        <v>0</v>
      </c>
      <c r="AR151" s="24" t="s">
        <v>193</v>
      </c>
      <c r="AT151" s="24" t="s">
        <v>188</v>
      </c>
      <c r="AU151" s="24" t="s">
        <v>199</v>
      </c>
      <c r="AY151" s="24" t="s">
        <v>185</v>
      </c>
      <c r="BE151" s="186">
        <f t="shared" si="4"/>
        <v>0</v>
      </c>
      <c r="BF151" s="186">
        <f t="shared" si="5"/>
        <v>0</v>
      </c>
      <c r="BG151" s="186">
        <f t="shared" si="6"/>
        <v>0</v>
      </c>
      <c r="BH151" s="186">
        <f t="shared" si="7"/>
        <v>0</v>
      </c>
      <c r="BI151" s="186">
        <f t="shared" si="8"/>
        <v>0</v>
      </c>
      <c r="BJ151" s="24" t="s">
        <v>80</v>
      </c>
      <c r="BK151" s="186">
        <f t="shared" si="9"/>
        <v>0</v>
      </c>
      <c r="BL151" s="24" t="s">
        <v>193</v>
      </c>
      <c r="BM151" s="24" t="s">
        <v>2443</v>
      </c>
    </row>
    <row r="152" spans="2:65" s="1" customFormat="1" ht="22.5" customHeight="1">
      <c r="B152" s="174"/>
      <c r="C152" s="175" t="s">
        <v>373</v>
      </c>
      <c r="D152" s="175" t="s">
        <v>188</v>
      </c>
      <c r="E152" s="176" t="s">
        <v>2444</v>
      </c>
      <c r="F152" s="177" t="s">
        <v>2445</v>
      </c>
      <c r="G152" s="178" t="s">
        <v>547</v>
      </c>
      <c r="H152" s="179">
        <v>3</v>
      </c>
      <c r="I152" s="180"/>
      <c r="J152" s="181">
        <f t="shared" si="0"/>
        <v>0</v>
      </c>
      <c r="K152" s="177" t="s">
        <v>5</v>
      </c>
      <c r="L152" s="41"/>
      <c r="M152" s="182" t="s">
        <v>5</v>
      </c>
      <c r="N152" s="183" t="s">
        <v>43</v>
      </c>
      <c r="O152" s="42"/>
      <c r="P152" s="184">
        <f t="shared" si="1"/>
        <v>0</v>
      </c>
      <c r="Q152" s="184">
        <v>0</v>
      </c>
      <c r="R152" s="184">
        <f t="shared" si="2"/>
        <v>0</v>
      </c>
      <c r="S152" s="184">
        <v>0</v>
      </c>
      <c r="T152" s="185">
        <f t="shared" si="3"/>
        <v>0</v>
      </c>
      <c r="AR152" s="24" t="s">
        <v>193</v>
      </c>
      <c r="AT152" s="24" t="s">
        <v>188</v>
      </c>
      <c r="AU152" s="24" t="s">
        <v>199</v>
      </c>
      <c r="AY152" s="24" t="s">
        <v>185</v>
      </c>
      <c r="BE152" s="186">
        <f t="shared" si="4"/>
        <v>0</v>
      </c>
      <c r="BF152" s="186">
        <f t="shared" si="5"/>
        <v>0</v>
      </c>
      <c r="BG152" s="186">
        <f t="shared" si="6"/>
        <v>0</v>
      </c>
      <c r="BH152" s="186">
        <f t="shared" si="7"/>
        <v>0</v>
      </c>
      <c r="BI152" s="186">
        <f t="shared" si="8"/>
        <v>0</v>
      </c>
      <c r="BJ152" s="24" t="s">
        <v>80</v>
      </c>
      <c r="BK152" s="186">
        <f t="shared" si="9"/>
        <v>0</v>
      </c>
      <c r="BL152" s="24" t="s">
        <v>193</v>
      </c>
      <c r="BM152" s="24" t="s">
        <v>2446</v>
      </c>
    </row>
    <row r="153" spans="2:65" s="1" customFormat="1" ht="22.5" customHeight="1">
      <c r="B153" s="174"/>
      <c r="C153" s="175" t="s">
        <v>1111</v>
      </c>
      <c r="D153" s="175" t="s">
        <v>188</v>
      </c>
      <c r="E153" s="176" t="s">
        <v>2447</v>
      </c>
      <c r="F153" s="177" t="s">
        <v>2448</v>
      </c>
      <c r="G153" s="178" t="s">
        <v>547</v>
      </c>
      <c r="H153" s="179">
        <v>9</v>
      </c>
      <c r="I153" s="180"/>
      <c r="J153" s="181">
        <f t="shared" si="0"/>
        <v>0</v>
      </c>
      <c r="K153" s="177" t="s">
        <v>5</v>
      </c>
      <c r="L153" s="41"/>
      <c r="M153" s="182" t="s">
        <v>5</v>
      </c>
      <c r="N153" s="183" t="s">
        <v>43</v>
      </c>
      <c r="O153" s="42"/>
      <c r="P153" s="184">
        <f t="shared" si="1"/>
        <v>0</v>
      </c>
      <c r="Q153" s="184">
        <v>0</v>
      </c>
      <c r="R153" s="184">
        <f t="shared" si="2"/>
        <v>0</v>
      </c>
      <c r="S153" s="184">
        <v>0</v>
      </c>
      <c r="T153" s="185">
        <f t="shared" si="3"/>
        <v>0</v>
      </c>
      <c r="AR153" s="24" t="s">
        <v>193</v>
      </c>
      <c r="AT153" s="24" t="s">
        <v>188</v>
      </c>
      <c r="AU153" s="24" t="s">
        <v>199</v>
      </c>
      <c r="AY153" s="24" t="s">
        <v>185</v>
      </c>
      <c r="BE153" s="186">
        <f t="shared" si="4"/>
        <v>0</v>
      </c>
      <c r="BF153" s="186">
        <f t="shared" si="5"/>
        <v>0</v>
      </c>
      <c r="BG153" s="186">
        <f t="shared" si="6"/>
        <v>0</v>
      </c>
      <c r="BH153" s="186">
        <f t="shared" si="7"/>
        <v>0</v>
      </c>
      <c r="BI153" s="186">
        <f t="shared" si="8"/>
        <v>0</v>
      </c>
      <c r="BJ153" s="24" t="s">
        <v>80</v>
      </c>
      <c r="BK153" s="186">
        <f t="shared" si="9"/>
        <v>0</v>
      </c>
      <c r="BL153" s="24" t="s">
        <v>193</v>
      </c>
      <c r="BM153" s="24" t="s">
        <v>2449</v>
      </c>
    </row>
    <row r="154" spans="2:65" s="1" customFormat="1" ht="22.5" customHeight="1">
      <c r="B154" s="174"/>
      <c r="C154" s="175" t="s">
        <v>1115</v>
      </c>
      <c r="D154" s="175" t="s">
        <v>188</v>
      </c>
      <c r="E154" s="176" t="s">
        <v>2450</v>
      </c>
      <c r="F154" s="177" t="s">
        <v>2451</v>
      </c>
      <c r="G154" s="178" t="s">
        <v>547</v>
      </c>
      <c r="H154" s="179">
        <v>9</v>
      </c>
      <c r="I154" s="180"/>
      <c r="J154" s="181">
        <f t="shared" si="0"/>
        <v>0</v>
      </c>
      <c r="K154" s="177" t="s">
        <v>5</v>
      </c>
      <c r="L154" s="41"/>
      <c r="M154" s="182" t="s">
        <v>5</v>
      </c>
      <c r="N154" s="183" t="s">
        <v>43</v>
      </c>
      <c r="O154" s="42"/>
      <c r="P154" s="184">
        <f t="shared" si="1"/>
        <v>0</v>
      </c>
      <c r="Q154" s="184">
        <v>0</v>
      </c>
      <c r="R154" s="184">
        <f t="shared" si="2"/>
        <v>0</v>
      </c>
      <c r="S154" s="184">
        <v>0</v>
      </c>
      <c r="T154" s="185">
        <f t="shared" si="3"/>
        <v>0</v>
      </c>
      <c r="AR154" s="24" t="s">
        <v>193</v>
      </c>
      <c r="AT154" s="24" t="s">
        <v>188</v>
      </c>
      <c r="AU154" s="24" t="s">
        <v>199</v>
      </c>
      <c r="AY154" s="24" t="s">
        <v>185</v>
      </c>
      <c r="BE154" s="186">
        <f t="shared" si="4"/>
        <v>0</v>
      </c>
      <c r="BF154" s="186">
        <f t="shared" si="5"/>
        <v>0</v>
      </c>
      <c r="BG154" s="186">
        <f t="shared" si="6"/>
        <v>0</v>
      </c>
      <c r="BH154" s="186">
        <f t="shared" si="7"/>
        <v>0</v>
      </c>
      <c r="BI154" s="186">
        <f t="shared" si="8"/>
        <v>0</v>
      </c>
      <c r="BJ154" s="24" t="s">
        <v>80</v>
      </c>
      <c r="BK154" s="186">
        <f t="shared" si="9"/>
        <v>0</v>
      </c>
      <c r="BL154" s="24" t="s">
        <v>193</v>
      </c>
      <c r="BM154" s="24" t="s">
        <v>2452</v>
      </c>
    </row>
    <row r="155" spans="2:65" s="1" customFormat="1" ht="22.5" customHeight="1">
      <c r="B155" s="174"/>
      <c r="C155" s="175" t="s">
        <v>393</v>
      </c>
      <c r="D155" s="175" t="s">
        <v>188</v>
      </c>
      <c r="E155" s="176" t="s">
        <v>2453</v>
      </c>
      <c r="F155" s="177" t="s">
        <v>2454</v>
      </c>
      <c r="G155" s="178" t="s">
        <v>254</v>
      </c>
      <c r="H155" s="179">
        <v>21</v>
      </c>
      <c r="I155" s="180"/>
      <c r="J155" s="181">
        <f t="shared" si="0"/>
        <v>0</v>
      </c>
      <c r="K155" s="177" t="s">
        <v>192</v>
      </c>
      <c r="L155" s="41"/>
      <c r="M155" s="182" t="s">
        <v>5</v>
      </c>
      <c r="N155" s="183" t="s">
        <v>43</v>
      </c>
      <c r="O155" s="42"/>
      <c r="P155" s="184">
        <f t="shared" si="1"/>
        <v>0</v>
      </c>
      <c r="Q155" s="184">
        <v>7.7999999999999999E-4</v>
      </c>
      <c r="R155" s="184">
        <f t="shared" si="2"/>
        <v>1.6379999999999999E-2</v>
      </c>
      <c r="S155" s="184">
        <v>0</v>
      </c>
      <c r="T155" s="185">
        <f t="shared" si="3"/>
        <v>0</v>
      </c>
      <c r="AR155" s="24" t="s">
        <v>193</v>
      </c>
      <c r="AT155" s="24" t="s">
        <v>188</v>
      </c>
      <c r="AU155" s="24" t="s">
        <v>199</v>
      </c>
      <c r="AY155" s="24" t="s">
        <v>185</v>
      </c>
      <c r="BE155" s="186">
        <f t="shared" si="4"/>
        <v>0</v>
      </c>
      <c r="BF155" s="186">
        <f t="shared" si="5"/>
        <v>0</v>
      </c>
      <c r="BG155" s="186">
        <f t="shared" si="6"/>
        <v>0</v>
      </c>
      <c r="BH155" s="186">
        <f t="shared" si="7"/>
        <v>0</v>
      </c>
      <c r="BI155" s="186">
        <f t="shared" si="8"/>
        <v>0</v>
      </c>
      <c r="BJ155" s="24" t="s">
        <v>80</v>
      </c>
      <c r="BK155" s="186">
        <f t="shared" si="9"/>
        <v>0</v>
      </c>
      <c r="BL155" s="24" t="s">
        <v>193</v>
      </c>
      <c r="BM155" s="24" t="s">
        <v>2455</v>
      </c>
    </row>
    <row r="156" spans="2:65" s="1" customFormat="1" ht="54">
      <c r="B156" s="41"/>
      <c r="D156" s="208" t="s">
        <v>195</v>
      </c>
      <c r="F156" s="220" t="s">
        <v>2456</v>
      </c>
      <c r="I156" s="189"/>
      <c r="L156" s="41"/>
      <c r="M156" s="190"/>
      <c r="N156" s="42"/>
      <c r="O156" s="42"/>
      <c r="P156" s="42"/>
      <c r="Q156" s="42"/>
      <c r="R156" s="42"/>
      <c r="S156" s="42"/>
      <c r="T156" s="70"/>
      <c r="AT156" s="24" t="s">
        <v>195</v>
      </c>
      <c r="AU156" s="24" t="s">
        <v>199</v>
      </c>
    </row>
    <row r="157" spans="2:65" s="1" customFormat="1" ht="22.5" customHeight="1">
      <c r="B157" s="174"/>
      <c r="C157" s="175" t="s">
        <v>397</v>
      </c>
      <c r="D157" s="175" t="s">
        <v>188</v>
      </c>
      <c r="E157" s="176" t="s">
        <v>2457</v>
      </c>
      <c r="F157" s="177" t="s">
        <v>2458</v>
      </c>
      <c r="G157" s="178" t="s">
        <v>254</v>
      </c>
      <c r="H157" s="179">
        <v>6</v>
      </c>
      <c r="I157" s="180"/>
      <c r="J157" s="181">
        <f>ROUND(I157*H157,2)</f>
        <v>0</v>
      </c>
      <c r="K157" s="177" t="s">
        <v>192</v>
      </c>
      <c r="L157" s="41"/>
      <c r="M157" s="182" t="s">
        <v>5</v>
      </c>
      <c r="N157" s="183" t="s">
        <v>43</v>
      </c>
      <c r="O157" s="42"/>
      <c r="P157" s="184">
        <f>O157*H157</f>
        <v>0</v>
      </c>
      <c r="Q157" s="184">
        <v>1.92E-3</v>
      </c>
      <c r="R157" s="184">
        <f>Q157*H157</f>
        <v>1.1520000000000001E-2</v>
      </c>
      <c r="S157" s="184">
        <v>0</v>
      </c>
      <c r="T157" s="185">
        <f>S157*H157</f>
        <v>0</v>
      </c>
      <c r="AR157" s="24" t="s">
        <v>193</v>
      </c>
      <c r="AT157" s="24" t="s">
        <v>188</v>
      </c>
      <c r="AU157" s="24" t="s">
        <v>199</v>
      </c>
      <c r="AY157" s="24" t="s">
        <v>185</v>
      </c>
      <c r="BE157" s="186">
        <f>IF(N157="základní",J157,0)</f>
        <v>0</v>
      </c>
      <c r="BF157" s="186">
        <f>IF(N157="snížená",J157,0)</f>
        <v>0</v>
      </c>
      <c r="BG157" s="186">
        <f>IF(N157="zákl. přenesená",J157,0)</f>
        <v>0</v>
      </c>
      <c r="BH157" s="186">
        <f>IF(N157="sníž. přenesená",J157,0)</f>
        <v>0</v>
      </c>
      <c r="BI157" s="186">
        <f>IF(N157="nulová",J157,0)</f>
        <v>0</v>
      </c>
      <c r="BJ157" s="24" t="s">
        <v>80</v>
      </c>
      <c r="BK157" s="186">
        <f>ROUND(I157*H157,2)</f>
        <v>0</v>
      </c>
      <c r="BL157" s="24" t="s">
        <v>193</v>
      </c>
      <c r="BM157" s="24" t="s">
        <v>2459</v>
      </c>
    </row>
    <row r="158" spans="2:65" s="1" customFormat="1" ht="54">
      <c r="B158" s="41"/>
      <c r="D158" s="208" t="s">
        <v>195</v>
      </c>
      <c r="F158" s="220" t="s">
        <v>2456</v>
      </c>
      <c r="I158" s="189"/>
      <c r="L158" s="41"/>
      <c r="M158" s="190"/>
      <c r="N158" s="42"/>
      <c r="O158" s="42"/>
      <c r="P158" s="42"/>
      <c r="Q158" s="42"/>
      <c r="R158" s="42"/>
      <c r="S158" s="42"/>
      <c r="T158" s="70"/>
      <c r="AT158" s="24" t="s">
        <v>195</v>
      </c>
      <c r="AU158" s="24" t="s">
        <v>199</v>
      </c>
    </row>
    <row r="159" spans="2:65" s="1" customFormat="1" ht="22.5" customHeight="1">
      <c r="B159" s="174"/>
      <c r="C159" s="175" t="s">
        <v>567</v>
      </c>
      <c r="D159" s="175" t="s">
        <v>188</v>
      </c>
      <c r="E159" s="176" t="s">
        <v>2460</v>
      </c>
      <c r="F159" s="177" t="s">
        <v>2461</v>
      </c>
      <c r="G159" s="178" t="s">
        <v>547</v>
      </c>
      <c r="H159" s="179">
        <v>1</v>
      </c>
      <c r="I159" s="180"/>
      <c r="J159" s="181">
        <f>ROUND(I159*H159,2)</f>
        <v>0</v>
      </c>
      <c r="K159" s="177" t="s">
        <v>5</v>
      </c>
      <c r="L159" s="41"/>
      <c r="M159" s="182" t="s">
        <v>5</v>
      </c>
      <c r="N159" s="183" t="s">
        <v>43</v>
      </c>
      <c r="O159" s="42"/>
      <c r="P159" s="184">
        <f>O159*H159</f>
        <v>0</v>
      </c>
      <c r="Q159" s="184">
        <v>0</v>
      </c>
      <c r="R159" s="184">
        <f>Q159*H159</f>
        <v>0</v>
      </c>
      <c r="S159" s="184">
        <v>0</v>
      </c>
      <c r="T159" s="185">
        <f>S159*H159</f>
        <v>0</v>
      </c>
      <c r="AR159" s="24" t="s">
        <v>193</v>
      </c>
      <c r="AT159" s="24" t="s">
        <v>188</v>
      </c>
      <c r="AU159" s="24" t="s">
        <v>199</v>
      </c>
      <c r="AY159" s="24" t="s">
        <v>185</v>
      </c>
      <c r="BE159" s="186">
        <f>IF(N159="základní",J159,0)</f>
        <v>0</v>
      </c>
      <c r="BF159" s="186">
        <f>IF(N159="snížená",J159,0)</f>
        <v>0</v>
      </c>
      <c r="BG159" s="186">
        <f>IF(N159="zákl. přenesená",J159,0)</f>
        <v>0</v>
      </c>
      <c r="BH159" s="186">
        <f>IF(N159="sníž. přenesená",J159,0)</f>
        <v>0</v>
      </c>
      <c r="BI159" s="186">
        <f>IF(N159="nulová",J159,0)</f>
        <v>0</v>
      </c>
      <c r="BJ159" s="24" t="s">
        <v>80</v>
      </c>
      <c r="BK159" s="186">
        <f>ROUND(I159*H159,2)</f>
        <v>0</v>
      </c>
      <c r="BL159" s="24" t="s">
        <v>193</v>
      </c>
      <c r="BM159" s="24" t="s">
        <v>2462</v>
      </c>
    </row>
    <row r="160" spans="2:65" s="10" customFormat="1" ht="29.85" customHeight="1">
      <c r="B160" s="160"/>
      <c r="D160" s="161" t="s">
        <v>71</v>
      </c>
      <c r="E160" s="231" t="s">
        <v>82</v>
      </c>
      <c r="F160" s="231" t="s">
        <v>186</v>
      </c>
      <c r="I160" s="163"/>
      <c r="J160" s="232">
        <f>BK160</f>
        <v>0</v>
      </c>
      <c r="L160" s="160"/>
      <c r="M160" s="165"/>
      <c r="N160" s="166"/>
      <c r="O160" s="166"/>
      <c r="P160" s="167">
        <f>P161+P182+P229+P248</f>
        <v>0</v>
      </c>
      <c r="Q160" s="166"/>
      <c r="R160" s="167">
        <f>R161+R182+R229+R248</f>
        <v>2089.6132972800001</v>
      </c>
      <c r="S160" s="166"/>
      <c r="T160" s="168">
        <f>T161+T182+T229+T248</f>
        <v>0</v>
      </c>
      <c r="AR160" s="161" t="s">
        <v>80</v>
      </c>
      <c r="AT160" s="169" t="s">
        <v>71</v>
      </c>
      <c r="AU160" s="169" t="s">
        <v>80</v>
      </c>
      <c r="AY160" s="161" t="s">
        <v>185</v>
      </c>
      <c r="BK160" s="170">
        <f>BK161+BK182+BK229+BK248</f>
        <v>0</v>
      </c>
    </row>
    <row r="161" spans="2:65" s="10" customFormat="1" ht="14.85" customHeight="1">
      <c r="B161" s="160"/>
      <c r="D161" s="171" t="s">
        <v>71</v>
      </c>
      <c r="E161" s="172" t="s">
        <v>10</v>
      </c>
      <c r="F161" s="172" t="s">
        <v>2463</v>
      </c>
      <c r="I161" s="163"/>
      <c r="J161" s="173">
        <f>BK161</f>
        <v>0</v>
      </c>
      <c r="L161" s="160"/>
      <c r="M161" s="165"/>
      <c r="N161" s="166"/>
      <c r="O161" s="166"/>
      <c r="P161" s="167">
        <f>SUM(P162:P181)</f>
        <v>0</v>
      </c>
      <c r="Q161" s="166"/>
      <c r="R161" s="167">
        <f>SUM(R162:R181)</f>
        <v>19.694839999999999</v>
      </c>
      <c r="S161" s="166"/>
      <c r="T161" s="168">
        <f>SUM(T162:T181)</f>
        <v>0</v>
      </c>
      <c r="AR161" s="161" t="s">
        <v>80</v>
      </c>
      <c r="AT161" s="169" t="s">
        <v>71</v>
      </c>
      <c r="AU161" s="169" t="s">
        <v>82</v>
      </c>
      <c r="AY161" s="161" t="s">
        <v>185</v>
      </c>
      <c r="BK161" s="170">
        <f>SUM(BK162:BK181)</f>
        <v>0</v>
      </c>
    </row>
    <row r="162" spans="2:65" s="1" customFormat="1" ht="31.5" customHeight="1">
      <c r="B162" s="174"/>
      <c r="C162" s="175" t="s">
        <v>1170</v>
      </c>
      <c r="D162" s="175" t="s">
        <v>188</v>
      </c>
      <c r="E162" s="176" t="s">
        <v>2464</v>
      </c>
      <c r="F162" s="177" t="s">
        <v>2465</v>
      </c>
      <c r="G162" s="178" t="s">
        <v>2466</v>
      </c>
      <c r="H162" s="179">
        <v>1776</v>
      </c>
      <c r="I162" s="180"/>
      <c r="J162" s="181">
        <f>ROUND(I162*H162,2)</f>
        <v>0</v>
      </c>
      <c r="K162" s="177" t="s">
        <v>192</v>
      </c>
      <c r="L162" s="41"/>
      <c r="M162" s="182" t="s">
        <v>5</v>
      </c>
      <c r="N162" s="183" t="s">
        <v>43</v>
      </c>
      <c r="O162" s="42"/>
      <c r="P162" s="184">
        <f>O162*H162</f>
        <v>0</v>
      </c>
      <c r="Q162" s="184">
        <v>0</v>
      </c>
      <c r="R162" s="184">
        <f>Q162*H162</f>
        <v>0</v>
      </c>
      <c r="S162" s="184">
        <v>0</v>
      </c>
      <c r="T162" s="185">
        <f>S162*H162</f>
        <v>0</v>
      </c>
      <c r="AR162" s="24" t="s">
        <v>193</v>
      </c>
      <c r="AT162" s="24" t="s">
        <v>188</v>
      </c>
      <c r="AU162" s="24" t="s">
        <v>199</v>
      </c>
      <c r="AY162" s="24" t="s">
        <v>185</v>
      </c>
      <c r="BE162" s="186">
        <f>IF(N162="základní",J162,0)</f>
        <v>0</v>
      </c>
      <c r="BF162" s="186">
        <f>IF(N162="snížená",J162,0)</f>
        <v>0</v>
      </c>
      <c r="BG162" s="186">
        <f>IF(N162="zákl. přenesená",J162,0)</f>
        <v>0</v>
      </c>
      <c r="BH162" s="186">
        <f>IF(N162="sníž. přenesená",J162,0)</f>
        <v>0</v>
      </c>
      <c r="BI162" s="186">
        <f>IF(N162="nulová",J162,0)</f>
        <v>0</v>
      </c>
      <c r="BJ162" s="24" t="s">
        <v>80</v>
      </c>
      <c r="BK162" s="186">
        <f>ROUND(I162*H162,2)</f>
        <v>0</v>
      </c>
      <c r="BL162" s="24" t="s">
        <v>193</v>
      </c>
      <c r="BM162" s="24" t="s">
        <v>2467</v>
      </c>
    </row>
    <row r="163" spans="2:65" s="1" customFormat="1" ht="256.5">
      <c r="B163" s="41"/>
      <c r="D163" s="187" t="s">
        <v>195</v>
      </c>
      <c r="F163" s="188" t="s">
        <v>2468</v>
      </c>
      <c r="I163" s="189"/>
      <c r="L163" s="41"/>
      <c r="M163" s="190"/>
      <c r="N163" s="42"/>
      <c r="O163" s="42"/>
      <c r="P163" s="42"/>
      <c r="Q163" s="42"/>
      <c r="R163" s="42"/>
      <c r="S163" s="42"/>
      <c r="T163" s="70"/>
      <c r="AT163" s="24" t="s">
        <v>195</v>
      </c>
      <c r="AU163" s="24" t="s">
        <v>199</v>
      </c>
    </row>
    <row r="164" spans="2:65" s="11" customFormat="1">
      <c r="B164" s="191"/>
      <c r="D164" s="208" t="s">
        <v>197</v>
      </c>
      <c r="E164" s="217" t="s">
        <v>5</v>
      </c>
      <c r="F164" s="218" t="s">
        <v>2469</v>
      </c>
      <c r="H164" s="219">
        <v>1776</v>
      </c>
      <c r="I164" s="195"/>
      <c r="L164" s="191"/>
      <c r="M164" s="196"/>
      <c r="N164" s="197"/>
      <c r="O164" s="197"/>
      <c r="P164" s="197"/>
      <c r="Q164" s="197"/>
      <c r="R164" s="197"/>
      <c r="S164" s="197"/>
      <c r="T164" s="198"/>
      <c r="AT164" s="192" t="s">
        <v>197</v>
      </c>
      <c r="AU164" s="192" t="s">
        <v>199</v>
      </c>
      <c r="AV164" s="11" t="s">
        <v>82</v>
      </c>
      <c r="AW164" s="11" t="s">
        <v>35</v>
      </c>
      <c r="AX164" s="11" t="s">
        <v>80</v>
      </c>
      <c r="AY164" s="192" t="s">
        <v>185</v>
      </c>
    </row>
    <row r="165" spans="2:65" s="1" customFormat="1" ht="31.5" customHeight="1">
      <c r="B165" s="174"/>
      <c r="C165" s="175" t="s">
        <v>1199</v>
      </c>
      <c r="D165" s="175" t="s">
        <v>188</v>
      </c>
      <c r="E165" s="176" t="s">
        <v>2470</v>
      </c>
      <c r="F165" s="177" t="s">
        <v>2471</v>
      </c>
      <c r="G165" s="178" t="s">
        <v>2472</v>
      </c>
      <c r="H165" s="179">
        <v>74</v>
      </c>
      <c r="I165" s="180"/>
      <c r="J165" s="181">
        <f>ROUND(I165*H165,2)</f>
        <v>0</v>
      </c>
      <c r="K165" s="177" t="s">
        <v>192</v>
      </c>
      <c r="L165" s="41"/>
      <c r="M165" s="182" t="s">
        <v>5</v>
      </c>
      <c r="N165" s="183" t="s">
        <v>43</v>
      </c>
      <c r="O165" s="42"/>
      <c r="P165" s="184">
        <f>O165*H165</f>
        <v>0</v>
      </c>
      <c r="Q165" s="184">
        <v>0</v>
      </c>
      <c r="R165" s="184">
        <f>Q165*H165</f>
        <v>0</v>
      </c>
      <c r="S165" s="184">
        <v>0</v>
      </c>
      <c r="T165" s="185">
        <f>S165*H165</f>
        <v>0</v>
      </c>
      <c r="AR165" s="24" t="s">
        <v>193</v>
      </c>
      <c r="AT165" s="24" t="s">
        <v>188</v>
      </c>
      <c r="AU165" s="24" t="s">
        <v>199</v>
      </c>
      <c r="AY165" s="24" t="s">
        <v>185</v>
      </c>
      <c r="BE165" s="186">
        <f>IF(N165="základní",J165,0)</f>
        <v>0</v>
      </c>
      <c r="BF165" s="186">
        <f>IF(N165="snížená",J165,0)</f>
        <v>0</v>
      </c>
      <c r="BG165" s="186">
        <f>IF(N165="zákl. přenesená",J165,0)</f>
        <v>0</v>
      </c>
      <c r="BH165" s="186">
        <f>IF(N165="sníž. přenesená",J165,0)</f>
        <v>0</v>
      </c>
      <c r="BI165" s="186">
        <f>IF(N165="nulová",J165,0)</f>
        <v>0</v>
      </c>
      <c r="BJ165" s="24" t="s">
        <v>80</v>
      </c>
      <c r="BK165" s="186">
        <f>ROUND(I165*H165,2)</f>
        <v>0</v>
      </c>
      <c r="BL165" s="24" t="s">
        <v>193</v>
      </c>
      <c r="BM165" s="24" t="s">
        <v>2473</v>
      </c>
    </row>
    <row r="166" spans="2:65" s="1" customFormat="1" ht="162">
      <c r="B166" s="41"/>
      <c r="D166" s="208" t="s">
        <v>195</v>
      </c>
      <c r="F166" s="220" t="s">
        <v>2474</v>
      </c>
      <c r="I166" s="189"/>
      <c r="L166" s="41"/>
      <c r="M166" s="190"/>
      <c r="N166" s="42"/>
      <c r="O166" s="42"/>
      <c r="P166" s="42"/>
      <c r="Q166" s="42"/>
      <c r="R166" s="42"/>
      <c r="S166" s="42"/>
      <c r="T166" s="70"/>
      <c r="AT166" s="24" t="s">
        <v>195</v>
      </c>
      <c r="AU166" s="24" t="s">
        <v>199</v>
      </c>
    </row>
    <row r="167" spans="2:65" s="1" customFormat="1" ht="57" customHeight="1">
      <c r="B167" s="174"/>
      <c r="C167" s="175" t="s">
        <v>1208</v>
      </c>
      <c r="D167" s="175" t="s">
        <v>188</v>
      </c>
      <c r="E167" s="176" t="s">
        <v>2475</v>
      </c>
      <c r="F167" s="177" t="s">
        <v>2476</v>
      </c>
      <c r="G167" s="178" t="s">
        <v>203</v>
      </c>
      <c r="H167" s="179">
        <v>5</v>
      </c>
      <c r="I167" s="180"/>
      <c r="J167" s="181">
        <f>ROUND(I167*H167,2)</f>
        <v>0</v>
      </c>
      <c r="K167" s="177" t="s">
        <v>192</v>
      </c>
      <c r="L167" s="41"/>
      <c r="M167" s="182" t="s">
        <v>5</v>
      </c>
      <c r="N167" s="183" t="s">
        <v>43</v>
      </c>
      <c r="O167" s="42"/>
      <c r="P167" s="184">
        <f>O167*H167</f>
        <v>0</v>
      </c>
      <c r="Q167" s="184">
        <v>1.044E-2</v>
      </c>
      <c r="R167" s="184">
        <f>Q167*H167</f>
        <v>5.2199999999999996E-2</v>
      </c>
      <c r="S167" s="184">
        <v>0</v>
      </c>
      <c r="T167" s="185">
        <f>S167*H167</f>
        <v>0</v>
      </c>
      <c r="AR167" s="24" t="s">
        <v>193</v>
      </c>
      <c r="AT167" s="24" t="s">
        <v>188</v>
      </c>
      <c r="AU167" s="24" t="s">
        <v>199</v>
      </c>
      <c r="AY167" s="24" t="s">
        <v>185</v>
      </c>
      <c r="BE167" s="186">
        <f>IF(N167="základní",J167,0)</f>
        <v>0</v>
      </c>
      <c r="BF167" s="186">
        <f>IF(N167="snížená",J167,0)</f>
        <v>0</v>
      </c>
      <c r="BG167" s="186">
        <f>IF(N167="zákl. přenesená",J167,0)</f>
        <v>0</v>
      </c>
      <c r="BH167" s="186">
        <f>IF(N167="sníž. přenesená",J167,0)</f>
        <v>0</v>
      </c>
      <c r="BI167" s="186">
        <f>IF(N167="nulová",J167,0)</f>
        <v>0</v>
      </c>
      <c r="BJ167" s="24" t="s">
        <v>80</v>
      </c>
      <c r="BK167" s="186">
        <f>ROUND(I167*H167,2)</f>
        <v>0</v>
      </c>
      <c r="BL167" s="24" t="s">
        <v>193</v>
      </c>
      <c r="BM167" s="24" t="s">
        <v>2477</v>
      </c>
    </row>
    <row r="168" spans="2:65" s="1" customFormat="1" ht="297">
      <c r="B168" s="41"/>
      <c r="D168" s="208" t="s">
        <v>195</v>
      </c>
      <c r="F168" s="220" t="s">
        <v>2478</v>
      </c>
      <c r="I168" s="189"/>
      <c r="L168" s="41"/>
      <c r="M168" s="190"/>
      <c r="N168" s="42"/>
      <c r="O168" s="42"/>
      <c r="P168" s="42"/>
      <c r="Q168" s="42"/>
      <c r="R168" s="42"/>
      <c r="S168" s="42"/>
      <c r="T168" s="70"/>
      <c r="AT168" s="24" t="s">
        <v>195</v>
      </c>
      <c r="AU168" s="24" t="s">
        <v>199</v>
      </c>
    </row>
    <row r="169" spans="2:65" s="1" customFormat="1" ht="44.25" customHeight="1">
      <c r="B169" s="174"/>
      <c r="C169" s="175" t="s">
        <v>1215</v>
      </c>
      <c r="D169" s="175" t="s">
        <v>188</v>
      </c>
      <c r="E169" s="176" t="s">
        <v>2479</v>
      </c>
      <c r="F169" s="177" t="s">
        <v>2394</v>
      </c>
      <c r="G169" s="178" t="s">
        <v>203</v>
      </c>
      <c r="H169" s="179">
        <v>5</v>
      </c>
      <c r="I169" s="180"/>
      <c r="J169" s="181">
        <f>ROUND(I169*H169,2)</f>
        <v>0</v>
      </c>
      <c r="K169" s="177" t="s">
        <v>192</v>
      </c>
      <c r="L169" s="41"/>
      <c r="M169" s="182" t="s">
        <v>5</v>
      </c>
      <c r="N169" s="183" t="s">
        <v>43</v>
      </c>
      <c r="O169" s="42"/>
      <c r="P169" s="184">
        <f>O169*H169</f>
        <v>0</v>
      </c>
      <c r="Q169" s="184">
        <v>0</v>
      </c>
      <c r="R169" s="184">
        <f>Q169*H169</f>
        <v>0</v>
      </c>
      <c r="S169" s="184">
        <v>0</v>
      </c>
      <c r="T169" s="185">
        <f>S169*H169</f>
        <v>0</v>
      </c>
      <c r="AR169" s="24" t="s">
        <v>193</v>
      </c>
      <c r="AT169" s="24" t="s">
        <v>188</v>
      </c>
      <c r="AU169" s="24" t="s">
        <v>199</v>
      </c>
      <c r="AY169" s="24" t="s">
        <v>185</v>
      </c>
      <c r="BE169" s="186">
        <f>IF(N169="základní",J169,0)</f>
        <v>0</v>
      </c>
      <c r="BF169" s="186">
        <f>IF(N169="snížená",J169,0)</f>
        <v>0</v>
      </c>
      <c r="BG169" s="186">
        <f>IF(N169="zákl. přenesená",J169,0)</f>
        <v>0</v>
      </c>
      <c r="BH169" s="186">
        <f>IF(N169="sníž. přenesená",J169,0)</f>
        <v>0</v>
      </c>
      <c r="BI169" s="186">
        <f>IF(N169="nulová",J169,0)</f>
        <v>0</v>
      </c>
      <c r="BJ169" s="24" t="s">
        <v>80</v>
      </c>
      <c r="BK169" s="186">
        <f>ROUND(I169*H169,2)</f>
        <v>0</v>
      </c>
      <c r="BL169" s="24" t="s">
        <v>193</v>
      </c>
      <c r="BM169" s="24" t="s">
        <v>2480</v>
      </c>
    </row>
    <row r="170" spans="2:65" s="1" customFormat="1" ht="189">
      <c r="B170" s="41"/>
      <c r="D170" s="208" t="s">
        <v>195</v>
      </c>
      <c r="F170" s="220" t="s">
        <v>2481</v>
      </c>
      <c r="I170" s="189"/>
      <c r="L170" s="41"/>
      <c r="M170" s="190"/>
      <c r="N170" s="42"/>
      <c r="O170" s="42"/>
      <c r="P170" s="42"/>
      <c r="Q170" s="42"/>
      <c r="R170" s="42"/>
      <c r="S170" s="42"/>
      <c r="T170" s="70"/>
      <c r="AT170" s="24" t="s">
        <v>195</v>
      </c>
      <c r="AU170" s="24" t="s">
        <v>199</v>
      </c>
    </row>
    <row r="171" spans="2:65" s="1" customFormat="1" ht="22.5" customHeight="1">
      <c r="B171" s="174"/>
      <c r="C171" s="175" t="s">
        <v>1227</v>
      </c>
      <c r="D171" s="175" t="s">
        <v>188</v>
      </c>
      <c r="E171" s="176" t="s">
        <v>2482</v>
      </c>
      <c r="F171" s="177" t="s">
        <v>2401</v>
      </c>
      <c r="G171" s="178" t="s">
        <v>203</v>
      </c>
      <c r="H171" s="179">
        <v>5</v>
      </c>
      <c r="I171" s="180"/>
      <c r="J171" s="181">
        <f>ROUND(I171*H171,2)</f>
        <v>0</v>
      </c>
      <c r="K171" s="177" t="s">
        <v>192</v>
      </c>
      <c r="L171" s="41"/>
      <c r="M171" s="182" t="s">
        <v>5</v>
      </c>
      <c r="N171" s="183" t="s">
        <v>43</v>
      </c>
      <c r="O171" s="42"/>
      <c r="P171" s="184">
        <f>O171*H171</f>
        <v>0</v>
      </c>
      <c r="Q171" s="184">
        <v>0</v>
      </c>
      <c r="R171" s="184">
        <f>Q171*H171</f>
        <v>0</v>
      </c>
      <c r="S171" s="184">
        <v>0</v>
      </c>
      <c r="T171" s="185">
        <f>S171*H171</f>
        <v>0</v>
      </c>
      <c r="AR171" s="24" t="s">
        <v>193</v>
      </c>
      <c r="AT171" s="24" t="s">
        <v>188</v>
      </c>
      <c r="AU171" s="24" t="s">
        <v>199</v>
      </c>
      <c r="AY171" s="24" t="s">
        <v>185</v>
      </c>
      <c r="BE171" s="186">
        <f>IF(N171="základní",J171,0)</f>
        <v>0</v>
      </c>
      <c r="BF171" s="186">
        <f>IF(N171="snížená",J171,0)</f>
        <v>0</v>
      </c>
      <c r="BG171" s="186">
        <f>IF(N171="zákl. přenesená",J171,0)</f>
        <v>0</v>
      </c>
      <c r="BH171" s="186">
        <f>IF(N171="sníž. přenesená",J171,0)</f>
        <v>0</v>
      </c>
      <c r="BI171" s="186">
        <f>IF(N171="nulová",J171,0)</f>
        <v>0</v>
      </c>
      <c r="BJ171" s="24" t="s">
        <v>80</v>
      </c>
      <c r="BK171" s="186">
        <f>ROUND(I171*H171,2)</f>
        <v>0</v>
      </c>
      <c r="BL171" s="24" t="s">
        <v>193</v>
      </c>
      <c r="BM171" s="24" t="s">
        <v>2483</v>
      </c>
    </row>
    <row r="172" spans="2:65" s="1" customFormat="1" ht="297">
      <c r="B172" s="41"/>
      <c r="D172" s="208" t="s">
        <v>195</v>
      </c>
      <c r="F172" s="220" t="s">
        <v>2484</v>
      </c>
      <c r="I172" s="189"/>
      <c r="L172" s="41"/>
      <c r="M172" s="190"/>
      <c r="N172" s="42"/>
      <c r="O172" s="42"/>
      <c r="P172" s="42"/>
      <c r="Q172" s="42"/>
      <c r="R172" s="42"/>
      <c r="S172" s="42"/>
      <c r="T172" s="70"/>
      <c r="AT172" s="24" t="s">
        <v>195</v>
      </c>
      <c r="AU172" s="24" t="s">
        <v>199</v>
      </c>
    </row>
    <row r="173" spans="2:65" s="1" customFormat="1" ht="22.5" customHeight="1">
      <c r="B173" s="174"/>
      <c r="C173" s="175" t="s">
        <v>1221</v>
      </c>
      <c r="D173" s="175" t="s">
        <v>188</v>
      </c>
      <c r="E173" s="176" t="s">
        <v>2485</v>
      </c>
      <c r="F173" s="177" t="s">
        <v>2404</v>
      </c>
      <c r="G173" s="178" t="s">
        <v>191</v>
      </c>
      <c r="H173" s="179">
        <v>8</v>
      </c>
      <c r="I173" s="180"/>
      <c r="J173" s="181">
        <f>ROUND(I173*H173,2)</f>
        <v>0</v>
      </c>
      <c r="K173" s="177" t="s">
        <v>192</v>
      </c>
      <c r="L173" s="41"/>
      <c r="M173" s="182" t="s">
        <v>5</v>
      </c>
      <c r="N173" s="183" t="s">
        <v>43</v>
      </c>
      <c r="O173" s="42"/>
      <c r="P173" s="184">
        <f>O173*H173</f>
        <v>0</v>
      </c>
      <c r="Q173" s="184">
        <v>0</v>
      </c>
      <c r="R173" s="184">
        <f>Q173*H173</f>
        <v>0</v>
      </c>
      <c r="S173" s="184">
        <v>0</v>
      </c>
      <c r="T173" s="185">
        <f>S173*H173</f>
        <v>0</v>
      </c>
      <c r="AR173" s="24" t="s">
        <v>193</v>
      </c>
      <c r="AT173" s="24" t="s">
        <v>188</v>
      </c>
      <c r="AU173" s="24" t="s">
        <v>199</v>
      </c>
      <c r="AY173" s="24" t="s">
        <v>185</v>
      </c>
      <c r="BE173" s="186">
        <f>IF(N173="základní",J173,0)</f>
        <v>0</v>
      </c>
      <c r="BF173" s="186">
        <f>IF(N173="snížená",J173,0)</f>
        <v>0</v>
      </c>
      <c r="BG173" s="186">
        <f>IF(N173="zákl. přenesená",J173,0)</f>
        <v>0</v>
      </c>
      <c r="BH173" s="186">
        <f>IF(N173="sníž. přenesená",J173,0)</f>
        <v>0</v>
      </c>
      <c r="BI173" s="186">
        <f>IF(N173="nulová",J173,0)</f>
        <v>0</v>
      </c>
      <c r="BJ173" s="24" t="s">
        <v>80</v>
      </c>
      <c r="BK173" s="186">
        <f>ROUND(I173*H173,2)</f>
        <v>0</v>
      </c>
      <c r="BL173" s="24" t="s">
        <v>193</v>
      </c>
      <c r="BM173" s="24" t="s">
        <v>2486</v>
      </c>
    </row>
    <row r="174" spans="2:65" s="1" customFormat="1" ht="297">
      <c r="B174" s="41"/>
      <c r="D174" s="187" t="s">
        <v>195</v>
      </c>
      <c r="F174" s="188" t="s">
        <v>2484</v>
      </c>
      <c r="I174" s="189"/>
      <c r="L174" s="41"/>
      <c r="M174" s="190"/>
      <c r="N174" s="42"/>
      <c r="O174" s="42"/>
      <c r="P174" s="42"/>
      <c r="Q174" s="42"/>
      <c r="R174" s="42"/>
      <c r="S174" s="42"/>
      <c r="T174" s="70"/>
      <c r="AT174" s="24" t="s">
        <v>195</v>
      </c>
      <c r="AU174" s="24" t="s">
        <v>199</v>
      </c>
    </row>
    <row r="175" spans="2:65" s="11" customFormat="1">
      <c r="B175" s="191"/>
      <c r="D175" s="208" t="s">
        <v>197</v>
      </c>
      <c r="E175" s="217" t="s">
        <v>5</v>
      </c>
      <c r="F175" s="218" t="s">
        <v>2487</v>
      </c>
      <c r="H175" s="219">
        <v>8</v>
      </c>
      <c r="I175" s="195"/>
      <c r="L175" s="191"/>
      <c r="M175" s="196"/>
      <c r="N175" s="197"/>
      <c r="O175" s="197"/>
      <c r="P175" s="197"/>
      <c r="Q175" s="197"/>
      <c r="R175" s="197"/>
      <c r="S175" s="197"/>
      <c r="T175" s="198"/>
      <c r="AT175" s="192" t="s">
        <v>197</v>
      </c>
      <c r="AU175" s="192" t="s">
        <v>199</v>
      </c>
      <c r="AV175" s="11" t="s">
        <v>82</v>
      </c>
      <c r="AW175" s="11" t="s">
        <v>35</v>
      </c>
      <c r="AX175" s="11" t="s">
        <v>80</v>
      </c>
      <c r="AY175" s="192" t="s">
        <v>185</v>
      </c>
    </row>
    <row r="176" spans="2:65" s="1" customFormat="1" ht="44.25" customHeight="1">
      <c r="B176" s="174"/>
      <c r="C176" s="175" t="s">
        <v>1159</v>
      </c>
      <c r="D176" s="175" t="s">
        <v>188</v>
      </c>
      <c r="E176" s="176" t="s">
        <v>2488</v>
      </c>
      <c r="F176" s="177" t="s">
        <v>2489</v>
      </c>
      <c r="G176" s="178" t="s">
        <v>376</v>
      </c>
      <c r="H176" s="179">
        <v>80</v>
      </c>
      <c r="I176" s="180"/>
      <c r="J176" s="181">
        <f>ROUND(I176*H176,2)</f>
        <v>0</v>
      </c>
      <c r="K176" s="177" t="s">
        <v>192</v>
      </c>
      <c r="L176" s="41"/>
      <c r="M176" s="182" t="s">
        <v>5</v>
      </c>
      <c r="N176" s="183" t="s">
        <v>43</v>
      </c>
      <c r="O176" s="42"/>
      <c r="P176" s="184">
        <f>O176*H176</f>
        <v>0</v>
      </c>
      <c r="Q176" s="184">
        <v>0.23058000000000001</v>
      </c>
      <c r="R176" s="184">
        <f>Q176*H176</f>
        <v>18.446400000000001</v>
      </c>
      <c r="S176" s="184">
        <v>0</v>
      </c>
      <c r="T176" s="185">
        <f>S176*H176</f>
        <v>0</v>
      </c>
      <c r="AR176" s="24" t="s">
        <v>193</v>
      </c>
      <c r="AT176" s="24" t="s">
        <v>188</v>
      </c>
      <c r="AU176" s="24" t="s">
        <v>199</v>
      </c>
      <c r="AY176" s="24" t="s">
        <v>185</v>
      </c>
      <c r="BE176" s="186">
        <f>IF(N176="základní",J176,0)</f>
        <v>0</v>
      </c>
      <c r="BF176" s="186">
        <f>IF(N176="snížená",J176,0)</f>
        <v>0</v>
      </c>
      <c r="BG176" s="186">
        <f>IF(N176="zákl. přenesená",J176,0)</f>
        <v>0</v>
      </c>
      <c r="BH176" s="186">
        <f>IF(N176="sníž. přenesená",J176,0)</f>
        <v>0</v>
      </c>
      <c r="BI176" s="186">
        <f>IF(N176="nulová",J176,0)</f>
        <v>0</v>
      </c>
      <c r="BJ176" s="24" t="s">
        <v>80</v>
      </c>
      <c r="BK176" s="186">
        <f>ROUND(I176*H176,2)</f>
        <v>0</v>
      </c>
      <c r="BL176" s="24" t="s">
        <v>193</v>
      </c>
      <c r="BM176" s="24" t="s">
        <v>2490</v>
      </c>
    </row>
    <row r="177" spans="2:65" s="1" customFormat="1" ht="22.5" customHeight="1">
      <c r="B177" s="174"/>
      <c r="C177" s="175" t="s">
        <v>1202</v>
      </c>
      <c r="D177" s="175" t="s">
        <v>188</v>
      </c>
      <c r="E177" s="176" t="s">
        <v>2491</v>
      </c>
      <c r="F177" s="177" t="s">
        <v>2492</v>
      </c>
      <c r="G177" s="178" t="s">
        <v>376</v>
      </c>
      <c r="H177" s="179">
        <v>53</v>
      </c>
      <c r="I177" s="180"/>
      <c r="J177" s="181">
        <f>ROUND(I177*H177,2)</f>
        <v>0</v>
      </c>
      <c r="K177" s="177" t="s">
        <v>192</v>
      </c>
      <c r="L177" s="41"/>
      <c r="M177" s="182" t="s">
        <v>5</v>
      </c>
      <c r="N177" s="183" t="s">
        <v>43</v>
      </c>
      <c r="O177" s="42"/>
      <c r="P177" s="184">
        <f>O177*H177</f>
        <v>0</v>
      </c>
      <c r="Q177" s="184">
        <v>4.8000000000000001E-4</v>
      </c>
      <c r="R177" s="184">
        <f>Q177*H177</f>
        <v>2.5440000000000001E-2</v>
      </c>
      <c r="S177" s="184">
        <v>0</v>
      </c>
      <c r="T177" s="185">
        <f>S177*H177</f>
        <v>0</v>
      </c>
      <c r="AR177" s="24" t="s">
        <v>193</v>
      </c>
      <c r="AT177" s="24" t="s">
        <v>188</v>
      </c>
      <c r="AU177" s="24" t="s">
        <v>199</v>
      </c>
      <c r="AY177" s="24" t="s">
        <v>185</v>
      </c>
      <c r="BE177" s="186">
        <f>IF(N177="základní",J177,0)</f>
        <v>0</v>
      </c>
      <c r="BF177" s="186">
        <f>IF(N177="snížená",J177,0)</f>
        <v>0</v>
      </c>
      <c r="BG177" s="186">
        <f>IF(N177="zákl. přenesená",J177,0)</f>
        <v>0</v>
      </c>
      <c r="BH177" s="186">
        <f>IF(N177="sníž. přenesená",J177,0)</f>
        <v>0</v>
      </c>
      <c r="BI177" s="186">
        <f>IF(N177="nulová",J177,0)</f>
        <v>0</v>
      </c>
      <c r="BJ177" s="24" t="s">
        <v>80</v>
      </c>
      <c r="BK177" s="186">
        <f>ROUND(I177*H177,2)</f>
        <v>0</v>
      </c>
      <c r="BL177" s="24" t="s">
        <v>193</v>
      </c>
      <c r="BM177" s="24" t="s">
        <v>2493</v>
      </c>
    </row>
    <row r="178" spans="2:65" s="1" customFormat="1" ht="108">
      <c r="B178" s="41"/>
      <c r="D178" s="208" t="s">
        <v>195</v>
      </c>
      <c r="F178" s="220" t="s">
        <v>2494</v>
      </c>
      <c r="I178" s="189"/>
      <c r="L178" s="41"/>
      <c r="M178" s="190"/>
      <c r="N178" s="42"/>
      <c r="O178" s="42"/>
      <c r="P178" s="42"/>
      <c r="Q178" s="42"/>
      <c r="R178" s="42"/>
      <c r="S178" s="42"/>
      <c r="T178" s="70"/>
      <c r="AT178" s="24" t="s">
        <v>195</v>
      </c>
      <c r="AU178" s="24" t="s">
        <v>199</v>
      </c>
    </row>
    <row r="179" spans="2:65" s="1" customFormat="1" ht="31.5" customHeight="1">
      <c r="B179" s="174"/>
      <c r="C179" s="175" t="s">
        <v>1278</v>
      </c>
      <c r="D179" s="175" t="s">
        <v>188</v>
      </c>
      <c r="E179" s="176" t="s">
        <v>2495</v>
      </c>
      <c r="F179" s="177" t="s">
        <v>2496</v>
      </c>
      <c r="G179" s="178" t="s">
        <v>376</v>
      </c>
      <c r="H179" s="179">
        <v>5</v>
      </c>
      <c r="I179" s="180"/>
      <c r="J179" s="181">
        <f>ROUND(I179*H179,2)</f>
        <v>0</v>
      </c>
      <c r="K179" s="177" t="s">
        <v>192</v>
      </c>
      <c r="L179" s="41"/>
      <c r="M179" s="182" t="s">
        <v>5</v>
      </c>
      <c r="N179" s="183" t="s">
        <v>43</v>
      </c>
      <c r="O179" s="42"/>
      <c r="P179" s="184">
        <f>O179*H179</f>
        <v>0</v>
      </c>
      <c r="Q179" s="184">
        <v>1.916E-2</v>
      </c>
      <c r="R179" s="184">
        <f>Q179*H179</f>
        <v>9.5799999999999996E-2</v>
      </c>
      <c r="S179" s="184">
        <v>0</v>
      </c>
      <c r="T179" s="185">
        <f>S179*H179</f>
        <v>0</v>
      </c>
      <c r="AR179" s="24" t="s">
        <v>193</v>
      </c>
      <c r="AT179" s="24" t="s">
        <v>188</v>
      </c>
      <c r="AU179" s="24" t="s">
        <v>199</v>
      </c>
      <c r="AY179" s="24" t="s">
        <v>185</v>
      </c>
      <c r="BE179" s="186">
        <f>IF(N179="základní",J179,0)</f>
        <v>0</v>
      </c>
      <c r="BF179" s="186">
        <f>IF(N179="snížená",J179,0)</f>
        <v>0</v>
      </c>
      <c r="BG179" s="186">
        <f>IF(N179="zákl. přenesená",J179,0)</f>
        <v>0</v>
      </c>
      <c r="BH179" s="186">
        <f>IF(N179="sníž. přenesená",J179,0)</f>
        <v>0</v>
      </c>
      <c r="BI179" s="186">
        <f>IF(N179="nulová",J179,0)</f>
        <v>0</v>
      </c>
      <c r="BJ179" s="24" t="s">
        <v>80</v>
      </c>
      <c r="BK179" s="186">
        <f>ROUND(I179*H179,2)</f>
        <v>0</v>
      </c>
      <c r="BL179" s="24" t="s">
        <v>193</v>
      </c>
      <c r="BM179" s="24" t="s">
        <v>2497</v>
      </c>
    </row>
    <row r="180" spans="2:65" s="1" customFormat="1" ht="54">
      <c r="B180" s="41"/>
      <c r="D180" s="208" t="s">
        <v>195</v>
      </c>
      <c r="F180" s="220" t="s">
        <v>2498</v>
      </c>
      <c r="I180" s="189"/>
      <c r="L180" s="41"/>
      <c r="M180" s="190"/>
      <c r="N180" s="42"/>
      <c r="O180" s="42"/>
      <c r="P180" s="42"/>
      <c r="Q180" s="42"/>
      <c r="R180" s="42"/>
      <c r="S180" s="42"/>
      <c r="T180" s="70"/>
      <c r="AT180" s="24" t="s">
        <v>195</v>
      </c>
      <c r="AU180" s="24" t="s">
        <v>199</v>
      </c>
    </row>
    <row r="181" spans="2:65" s="1" customFormat="1" ht="22.5" customHeight="1">
      <c r="B181" s="174"/>
      <c r="C181" s="221" t="s">
        <v>1282</v>
      </c>
      <c r="D181" s="221" t="s">
        <v>258</v>
      </c>
      <c r="E181" s="222" t="s">
        <v>2499</v>
      </c>
      <c r="F181" s="223" t="s">
        <v>2500</v>
      </c>
      <c r="G181" s="224" t="s">
        <v>254</v>
      </c>
      <c r="H181" s="225">
        <v>5</v>
      </c>
      <c r="I181" s="226"/>
      <c r="J181" s="227">
        <f>ROUND(I181*H181,2)</f>
        <v>0</v>
      </c>
      <c r="K181" s="223" t="s">
        <v>192</v>
      </c>
      <c r="L181" s="228"/>
      <c r="M181" s="229" t="s">
        <v>5</v>
      </c>
      <c r="N181" s="230" t="s">
        <v>43</v>
      </c>
      <c r="O181" s="42"/>
      <c r="P181" s="184">
        <f>O181*H181</f>
        <v>0</v>
      </c>
      <c r="Q181" s="184">
        <v>0.215</v>
      </c>
      <c r="R181" s="184">
        <f>Q181*H181</f>
        <v>1.075</v>
      </c>
      <c r="S181" s="184">
        <v>0</v>
      </c>
      <c r="T181" s="185">
        <f>S181*H181</f>
        <v>0</v>
      </c>
      <c r="AR181" s="24" t="s">
        <v>261</v>
      </c>
      <c r="AT181" s="24" t="s">
        <v>258</v>
      </c>
      <c r="AU181" s="24" t="s">
        <v>199</v>
      </c>
      <c r="AY181" s="24" t="s">
        <v>185</v>
      </c>
      <c r="BE181" s="186">
        <f>IF(N181="základní",J181,0)</f>
        <v>0</v>
      </c>
      <c r="BF181" s="186">
        <f>IF(N181="snížená",J181,0)</f>
        <v>0</v>
      </c>
      <c r="BG181" s="186">
        <f>IF(N181="zákl. přenesená",J181,0)</f>
        <v>0</v>
      </c>
      <c r="BH181" s="186">
        <f>IF(N181="sníž. přenesená",J181,0)</f>
        <v>0</v>
      </c>
      <c r="BI181" s="186">
        <f>IF(N181="nulová",J181,0)</f>
        <v>0</v>
      </c>
      <c r="BJ181" s="24" t="s">
        <v>80</v>
      </c>
      <c r="BK181" s="186">
        <f>ROUND(I181*H181,2)</f>
        <v>0</v>
      </c>
      <c r="BL181" s="24" t="s">
        <v>193</v>
      </c>
      <c r="BM181" s="24" t="s">
        <v>2501</v>
      </c>
    </row>
    <row r="182" spans="2:65" s="10" customFormat="1" ht="22.35" customHeight="1">
      <c r="B182" s="160"/>
      <c r="D182" s="171" t="s">
        <v>71</v>
      </c>
      <c r="E182" s="172" t="s">
        <v>803</v>
      </c>
      <c r="F182" s="172" t="s">
        <v>2502</v>
      </c>
      <c r="I182" s="163"/>
      <c r="J182" s="173">
        <f>BK182</f>
        <v>0</v>
      </c>
      <c r="L182" s="160"/>
      <c r="M182" s="165"/>
      <c r="N182" s="166"/>
      <c r="O182" s="166"/>
      <c r="P182" s="167">
        <f>SUM(P183:P228)</f>
        <v>0</v>
      </c>
      <c r="Q182" s="166"/>
      <c r="R182" s="167">
        <f>SUM(R183:R228)</f>
        <v>905.82437782999989</v>
      </c>
      <c r="S182" s="166"/>
      <c r="T182" s="168">
        <f>SUM(T183:T228)</f>
        <v>0</v>
      </c>
      <c r="AR182" s="161" t="s">
        <v>80</v>
      </c>
      <c r="AT182" s="169" t="s">
        <v>71</v>
      </c>
      <c r="AU182" s="169" t="s">
        <v>82</v>
      </c>
      <c r="AY182" s="161" t="s">
        <v>185</v>
      </c>
      <c r="BK182" s="170">
        <f>SUM(BK183:BK228)</f>
        <v>0</v>
      </c>
    </row>
    <row r="183" spans="2:65" s="1" customFormat="1" ht="44.25" customHeight="1">
      <c r="B183" s="174"/>
      <c r="C183" s="175" t="s">
        <v>411</v>
      </c>
      <c r="D183" s="175" t="s">
        <v>188</v>
      </c>
      <c r="E183" s="176" t="s">
        <v>2479</v>
      </c>
      <c r="F183" s="177" t="s">
        <v>2394</v>
      </c>
      <c r="G183" s="178" t="s">
        <v>203</v>
      </c>
      <c r="H183" s="179">
        <v>357.76100000000002</v>
      </c>
      <c r="I183" s="180"/>
      <c r="J183" s="181">
        <f>ROUND(I183*H183,2)</f>
        <v>0</v>
      </c>
      <c r="K183" s="177" t="s">
        <v>192</v>
      </c>
      <c r="L183" s="41"/>
      <c r="M183" s="182" t="s">
        <v>5</v>
      </c>
      <c r="N183" s="183" t="s">
        <v>43</v>
      </c>
      <c r="O183" s="42"/>
      <c r="P183" s="184">
        <f>O183*H183</f>
        <v>0</v>
      </c>
      <c r="Q183" s="184">
        <v>0</v>
      </c>
      <c r="R183" s="184">
        <f>Q183*H183</f>
        <v>0</v>
      </c>
      <c r="S183" s="184">
        <v>0</v>
      </c>
      <c r="T183" s="185">
        <f>S183*H183</f>
        <v>0</v>
      </c>
      <c r="AR183" s="24" t="s">
        <v>193</v>
      </c>
      <c r="AT183" s="24" t="s">
        <v>188</v>
      </c>
      <c r="AU183" s="24" t="s">
        <v>199</v>
      </c>
      <c r="AY183" s="24" t="s">
        <v>185</v>
      </c>
      <c r="BE183" s="186">
        <f>IF(N183="základní",J183,0)</f>
        <v>0</v>
      </c>
      <c r="BF183" s="186">
        <f>IF(N183="snížená",J183,0)</f>
        <v>0</v>
      </c>
      <c r="BG183" s="186">
        <f>IF(N183="zákl. přenesená",J183,0)</f>
        <v>0</v>
      </c>
      <c r="BH183" s="186">
        <f>IF(N183="sníž. přenesená",J183,0)</f>
        <v>0</v>
      </c>
      <c r="BI183" s="186">
        <f>IF(N183="nulová",J183,0)</f>
        <v>0</v>
      </c>
      <c r="BJ183" s="24" t="s">
        <v>80</v>
      </c>
      <c r="BK183" s="186">
        <f>ROUND(I183*H183,2)</f>
        <v>0</v>
      </c>
      <c r="BL183" s="24" t="s">
        <v>193</v>
      </c>
      <c r="BM183" s="24" t="s">
        <v>2503</v>
      </c>
    </row>
    <row r="184" spans="2:65" s="1" customFormat="1" ht="189">
      <c r="B184" s="41"/>
      <c r="D184" s="208" t="s">
        <v>195</v>
      </c>
      <c r="F184" s="220" t="s">
        <v>2481</v>
      </c>
      <c r="I184" s="189"/>
      <c r="L184" s="41"/>
      <c r="M184" s="190"/>
      <c r="N184" s="42"/>
      <c r="O184" s="42"/>
      <c r="P184" s="42"/>
      <c r="Q184" s="42"/>
      <c r="R184" s="42"/>
      <c r="S184" s="42"/>
      <c r="T184" s="70"/>
      <c r="AT184" s="24" t="s">
        <v>195</v>
      </c>
      <c r="AU184" s="24" t="s">
        <v>199</v>
      </c>
    </row>
    <row r="185" spans="2:65" s="1" customFormat="1" ht="31.5" customHeight="1">
      <c r="B185" s="174"/>
      <c r="C185" s="175" t="s">
        <v>10</v>
      </c>
      <c r="D185" s="175" t="s">
        <v>188</v>
      </c>
      <c r="E185" s="176" t="s">
        <v>2504</v>
      </c>
      <c r="F185" s="177" t="s">
        <v>2505</v>
      </c>
      <c r="G185" s="178" t="s">
        <v>203</v>
      </c>
      <c r="H185" s="179">
        <v>357.76100000000002</v>
      </c>
      <c r="I185" s="180"/>
      <c r="J185" s="181">
        <f>ROUND(I185*H185,2)</f>
        <v>0</v>
      </c>
      <c r="K185" s="177" t="s">
        <v>192</v>
      </c>
      <c r="L185" s="41"/>
      <c r="M185" s="182" t="s">
        <v>5</v>
      </c>
      <c r="N185" s="183" t="s">
        <v>43</v>
      </c>
      <c r="O185" s="42"/>
      <c r="P185" s="184">
        <f>O185*H185</f>
        <v>0</v>
      </c>
      <c r="Q185" s="184">
        <v>0</v>
      </c>
      <c r="R185" s="184">
        <f>Q185*H185</f>
        <v>0</v>
      </c>
      <c r="S185" s="184">
        <v>0</v>
      </c>
      <c r="T185" s="185">
        <f>S185*H185</f>
        <v>0</v>
      </c>
      <c r="AR185" s="24" t="s">
        <v>193</v>
      </c>
      <c r="AT185" s="24" t="s">
        <v>188</v>
      </c>
      <c r="AU185" s="24" t="s">
        <v>199</v>
      </c>
      <c r="AY185" s="24" t="s">
        <v>185</v>
      </c>
      <c r="BE185" s="186">
        <f>IF(N185="základní",J185,0)</f>
        <v>0</v>
      </c>
      <c r="BF185" s="186">
        <f>IF(N185="snížená",J185,0)</f>
        <v>0</v>
      </c>
      <c r="BG185" s="186">
        <f>IF(N185="zákl. přenesená",J185,0)</f>
        <v>0</v>
      </c>
      <c r="BH185" s="186">
        <f>IF(N185="sníž. přenesená",J185,0)</f>
        <v>0</v>
      </c>
      <c r="BI185" s="186">
        <f>IF(N185="nulová",J185,0)</f>
        <v>0</v>
      </c>
      <c r="BJ185" s="24" t="s">
        <v>80</v>
      </c>
      <c r="BK185" s="186">
        <f>ROUND(I185*H185,2)</f>
        <v>0</v>
      </c>
      <c r="BL185" s="24" t="s">
        <v>193</v>
      </c>
      <c r="BM185" s="24" t="s">
        <v>2506</v>
      </c>
    </row>
    <row r="186" spans="2:65" s="1" customFormat="1" ht="148.5">
      <c r="B186" s="41"/>
      <c r="D186" s="208" t="s">
        <v>195</v>
      </c>
      <c r="F186" s="220" t="s">
        <v>2399</v>
      </c>
      <c r="I186" s="189"/>
      <c r="L186" s="41"/>
      <c r="M186" s="190"/>
      <c r="N186" s="42"/>
      <c r="O186" s="42"/>
      <c r="P186" s="42"/>
      <c r="Q186" s="42"/>
      <c r="R186" s="42"/>
      <c r="S186" s="42"/>
      <c r="T186" s="70"/>
      <c r="AT186" s="24" t="s">
        <v>195</v>
      </c>
      <c r="AU186" s="24" t="s">
        <v>199</v>
      </c>
    </row>
    <row r="187" spans="2:65" s="1" customFormat="1" ht="22.5" customHeight="1">
      <c r="B187" s="174"/>
      <c r="C187" s="175" t="s">
        <v>794</v>
      </c>
      <c r="D187" s="175" t="s">
        <v>188</v>
      </c>
      <c r="E187" s="176" t="s">
        <v>2482</v>
      </c>
      <c r="F187" s="177" t="s">
        <v>2401</v>
      </c>
      <c r="G187" s="178" t="s">
        <v>203</v>
      </c>
      <c r="H187" s="179">
        <v>357.76100000000002</v>
      </c>
      <c r="I187" s="180"/>
      <c r="J187" s="181">
        <f>ROUND(I187*H187,2)</f>
        <v>0</v>
      </c>
      <c r="K187" s="177" t="s">
        <v>192</v>
      </c>
      <c r="L187" s="41"/>
      <c r="M187" s="182" t="s">
        <v>5</v>
      </c>
      <c r="N187" s="183" t="s">
        <v>43</v>
      </c>
      <c r="O187" s="42"/>
      <c r="P187" s="184">
        <f>O187*H187</f>
        <v>0</v>
      </c>
      <c r="Q187" s="184">
        <v>0</v>
      </c>
      <c r="R187" s="184">
        <f>Q187*H187</f>
        <v>0</v>
      </c>
      <c r="S187" s="184">
        <v>0</v>
      </c>
      <c r="T187" s="185">
        <f>S187*H187</f>
        <v>0</v>
      </c>
      <c r="AR187" s="24" t="s">
        <v>193</v>
      </c>
      <c r="AT187" s="24" t="s">
        <v>188</v>
      </c>
      <c r="AU187" s="24" t="s">
        <v>199</v>
      </c>
      <c r="AY187" s="24" t="s">
        <v>185</v>
      </c>
      <c r="BE187" s="186">
        <f>IF(N187="základní",J187,0)</f>
        <v>0</v>
      </c>
      <c r="BF187" s="186">
        <f>IF(N187="snížená",J187,0)</f>
        <v>0</v>
      </c>
      <c r="BG187" s="186">
        <f>IF(N187="zákl. přenesená",J187,0)</f>
        <v>0</v>
      </c>
      <c r="BH187" s="186">
        <f>IF(N187="sníž. přenesená",J187,0)</f>
        <v>0</v>
      </c>
      <c r="BI187" s="186">
        <f>IF(N187="nulová",J187,0)</f>
        <v>0</v>
      </c>
      <c r="BJ187" s="24" t="s">
        <v>80</v>
      </c>
      <c r="BK187" s="186">
        <f>ROUND(I187*H187,2)</f>
        <v>0</v>
      </c>
      <c r="BL187" s="24" t="s">
        <v>193</v>
      </c>
      <c r="BM187" s="24" t="s">
        <v>2507</v>
      </c>
    </row>
    <row r="188" spans="2:65" s="1" customFormat="1" ht="297">
      <c r="B188" s="41"/>
      <c r="D188" s="208" t="s">
        <v>195</v>
      </c>
      <c r="F188" s="220" t="s">
        <v>2484</v>
      </c>
      <c r="I188" s="189"/>
      <c r="L188" s="41"/>
      <c r="M188" s="190"/>
      <c r="N188" s="42"/>
      <c r="O188" s="42"/>
      <c r="P188" s="42"/>
      <c r="Q188" s="42"/>
      <c r="R188" s="42"/>
      <c r="S188" s="42"/>
      <c r="T188" s="70"/>
      <c r="AT188" s="24" t="s">
        <v>195</v>
      </c>
      <c r="AU188" s="24" t="s">
        <v>199</v>
      </c>
    </row>
    <row r="189" spans="2:65" s="1" customFormat="1" ht="22.5" customHeight="1">
      <c r="B189" s="174"/>
      <c r="C189" s="175" t="s">
        <v>803</v>
      </c>
      <c r="D189" s="175" t="s">
        <v>188</v>
      </c>
      <c r="E189" s="176" t="s">
        <v>2485</v>
      </c>
      <c r="F189" s="177" t="s">
        <v>2404</v>
      </c>
      <c r="G189" s="178" t="s">
        <v>191</v>
      </c>
      <c r="H189" s="179">
        <v>572.41999999999996</v>
      </c>
      <c r="I189" s="180"/>
      <c r="J189" s="181">
        <f>ROUND(I189*H189,2)</f>
        <v>0</v>
      </c>
      <c r="K189" s="177" t="s">
        <v>192</v>
      </c>
      <c r="L189" s="41"/>
      <c r="M189" s="182" t="s">
        <v>5</v>
      </c>
      <c r="N189" s="183" t="s">
        <v>43</v>
      </c>
      <c r="O189" s="42"/>
      <c r="P189" s="184">
        <f>O189*H189</f>
        <v>0</v>
      </c>
      <c r="Q189" s="184">
        <v>0</v>
      </c>
      <c r="R189" s="184">
        <f>Q189*H189</f>
        <v>0</v>
      </c>
      <c r="S189" s="184">
        <v>0</v>
      </c>
      <c r="T189" s="185">
        <f>S189*H189</f>
        <v>0</v>
      </c>
      <c r="AR189" s="24" t="s">
        <v>193</v>
      </c>
      <c r="AT189" s="24" t="s">
        <v>188</v>
      </c>
      <c r="AU189" s="24" t="s">
        <v>199</v>
      </c>
      <c r="AY189" s="24" t="s">
        <v>185</v>
      </c>
      <c r="BE189" s="186">
        <f>IF(N189="základní",J189,0)</f>
        <v>0</v>
      </c>
      <c r="BF189" s="186">
        <f>IF(N189="snížená",J189,0)</f>
        <v>0</v>
      </c>
      <c r="BG189" s="186">
        <f>IF(N189="zákl. přenesená",J189,0)</f>
        <v>0</v>
      </c>
      <c r="BH189" s="186">
        <f>IF(N189="sníž. přenesená",J189,0)</f>
        <v>0</v>
      </c>
      <c r="BI189" s="186">
        <f>IF(N189="nulová",J189,0)</f>
        <v>0</v>
      </c>
      <c r="BJ189" s="24" t="s">
        <v>80</v>
      </c>
      <c r="BK189" s="186">
        <f>ROUND(I189*H189,2)</f>
        <v>0</v>
      </c>
      <c r="BL189" s="24" t="s">
        <v>193</v>
      </c>
      <c r="BM189" s="24" t="s">
        <v>2508</v>
      </c>
    </row>
    <row r="190" spans="2:65" s="1" customFormat="1" ht="297">
      <c r="B190" s="41"/>
      <c r="D190" s="208" t="s">
        <v>195</v>
      </c>
      <c r="F190" s="220" t="s">
        <v>2484</v>
      </c>
      <c r="I190" s="189"/>
      <c r="L190" s="41"/>
      <c r="M190" s="190"/>
      <c r="N190" s="42"/>
      <c r="O190" s="42"/>
      <c r="P190" s="42"/>
      <c r="Q190" s="42"/>
      <c r="R190" s="42"/>
      <c r="S190" s="42"/>
      <c r="T190" s="70"/>
      <c r="AT190" s="24" t="s">
        <v>195</v>
      </c>
      <c r="AU190" s="24" t="s">
        <v>199</v>
      </c>
    </row>
    <row r="191" spans="2:65" s="1" customFormat="1" ht="31.5" customHeight="1">
      <c r="B191" s="174"/>
      <c r="C191" s="175" t="s">
        <v>808</v>
      </c>
      <c r="D191" s="175" t="s">
        <v>188</v>
      </c>
      <c r="E191" s="176" t="s">
        <v>2509</v>
      </c>
      <c r="F191" s="177" t="s">
        <v>2510</v>
      </c>
      <c r="G191" s="178" t="s">
        <v>376</v>
      </c>
      <c r="H191" s="179">
        <v>562.65</v>
      </c>
      <c r="I191" s="180"/>
      <c r="J191" s="181">
        <f>ROUND(I191*H191,2)</f>
        <v>0</v>
      </c>
      <c r="K191" s="177" t="s">
        <v>192</v>
      </c>
      <c r="L191" s="41"/>
      <c r="M191" s="182" t="s">
        <v>5</v>
      </c>
      <c r="N191" s="183" t="s">
        <v>43</v>
      </c>
      <c r="O191" s="42"/>
      <c r="P191" s="184">
        <f>O191*H191</f>
        <v>0</v>
      </c>
      <c r="Q191" s="184">
        <v>4.0000000000000003E-5</v>
      </c>
      <c r="R191" s="184">
        <f>Q191*H191</f>
        <v>2.2506000000000002E-2</v>
      </c>
      <c r="S191" s="184">
        <v>0</v>
      </c>
      <c r="T191" s="185">
        <f>S191*H191</f>
        <v>0</v>
      </c>
      <c r="AR191" s="24" t="s">
        <v>193</v>
      </c>
      <c r="AT191" s="24" t="s">
        <v>188</v>
      </c>
      <c r="AU191" s="24" t="s">
        <v>199</v>
      </c>
      <c r="AY191" s="24" t="s">
        <v>185</v>
      </c>
      <c r="BE191" s="186">
        <f>IF(N191="základní",J191,0)</f>
        <v>0</v>
      </c>
      <c r="BF191" s="186">
        <f>IF(N191="snížená",J191,0)</f>
        <v>0</v>
      </c>
      <c r="BG191" s="186">
        <f>IF(N191="zákl. přenesená",J191,0)</f>
        <v>0</v>
      </c>
      <c r="BH191" s="186">
        <f>IF(N191="sníž. přenesená",J191,0)</f>
        <v>0</v>
      </c>
      <c r="BI191" s="186">
        <f>IF(N191="nulová",J191,0)</f>
        <v>0</v>
      </c>
      <c r="BJ191" s="24" t="s">
        <v>80</v>
      </c>
      <c r="BK191" s="186">
        <f>ROUND(I191*H191,2)</f>
        <v>0</v>
      </c>
      <c r="BL191" s="24" t="s">
        <v>193</v>
      </c>
      <c r="BM191" s="24" t="s">
        <v>2511</v>
      </c>
    </row>
    <row r="192" spans="2:65" s="12" customFormat="1">
      <c r="B192" s="199"/>
      <c r="D192" s="187" t="s">
        <v>197</v>
      </c>
      <c r="E192" s="200" t="s">
        <v>5</v>
      </c>
      <c r="F192" s="201" t="s">
        <v>2512</v>
      </c>
      <c r="H192" s="202" t="s">
        <v>5</v>
      </c>
      <c r="I192" s="203"/>
      <c r="L192" s="199"/>
      <c r="M192" s="204"/>
      <c r="N192" s="205"/>
      <c r="O192" s="205"/>
      <c r="P192" s="205"/>
      <c r="Q192" s="205"/>
      <c r="R192" s="205"/>
      <c r="S192" s="205"/>
      <c r="T192" s="206"/>
      <c r="AT192" s="202" t="s">
        <v>197</v>
      </c>
      <c r="AU192" s="202" t="s">
        <v>199</v>
      </c>
      <c r="AV192" s="12" t="s">
        <v>80</v>
      </c>
      <c r="AW192" s="12" t="s">
        <v>35</v>
      </c>
      <c r="AX192" s="12" t="s">
        <v>72</v>
      </c>
      <c r="AY192" s="202" t="s">
        <v>185</v>
      </c>
    </row>
    <row r="193" spans="2:65" s="11" customFormat="1">
      <c r="B193" s="191"/>
      <c r="D193" s="187" t="s">
        <v>197</v>
      </c>
      <c r="E193" s="192" t="s">
        <v>5</v>
      </c>
      <c r="F193" s="193" t="s">
        <v>2513</v>
      </c>
      <c r="H193" s="194">
        <v>257.64999999999998</v>
      </c>
      <c r="I193" s="195"/>
      <c r="L193" s="191"/>
      <c r="M193" s="196"/>
      <c r="N193" s="197"/>
      <c r="O193" s="197"/>
      <c r="P193" s="197"/>
      <c r="Q193" s="197"/>
      <c r="R193" s="197"/>
      <c r="S193" s="197"/>
      <c r="T193" s="198"/>
      <c r="AT193" s="192" t="s">
        <v>197</v>
      </c>
      <c r="AU193" s="192" t="s">
        <v>199</v>
      </c>
      <c r="AV193" s="11" t="s">
        <v>82</v>
      </c>
      <c r="AW193" s="11" t="s">
        <v>35</v>
      </c>
      <c r="AX193" s="11" t="s">
        <v>72</v>
      </c>
      <c r="AY193" s="192" t="s">
        <v>185</v>
      </c>
    </row>
    <row r="194" spans="2:65" s="12" customFormat="1">
      <c r="B194" s="199"/>
      <c r="D194" s="187" t="s">
        <v>197</v>
      </c>
      <c r="E194" s="200" t="s">
        <v>5</v>
      </c>
      <c r="F194" s="201" t="s">
        <v>2514</v>
      </c>
      <c r="H194" s="202" t="s">
        <v>5</v>
      </c>
      <c r="I194" s="203"/>
      <c r="L194" s="199"/>
      <c r="M194" s="204"/>
      <c r="N194" s="205"/>
      <c r="O194" s="205"/>
      <c r="P194" s="205"/>
      <c r="Q194" s="205"/>
      <c r="R194" s="205"/>
      <c r="S194" s="205"/>
      <c r="T194" s="206"/>
      <c r="AT194" s="202" t="s">
        <v>197</v>
      </c>
      <c r="AU194" s="202" t="s">
        <v>199</v>
      </c>
      <c r="AV194" s="12" t="s">
        <v>80</v>
      </c>
      <c r="AW194" s="12" t="s">
        <v>35</v>
      </c>
      <c r="AX194" s="12" t="s">
        <v>72</v>
      </c>
      <c r="AY194" s="202" t="s">
        <v>185</v>
      </c>
    </row>
    <row r="195" spans="2:65" s="11" customFormat="1">
      <c r="B195" s="191"/>
      <c r="D195" s="187" t="s">
        <v>197</v>
      </c>
      <c r="E195" s="192" t="s">
        <v>5</v>
      </c>
      <c r="F195" s="193" t="s">
        <v>302</v>
      </c>
      <c r="H195" s="194">
        <v>170</v>
      </c>
      <c r="I195" s="195"/>
      <c r="L195" s="191"/>
      <c r="M195" s="196"/>
      <c r="N195" s="197"/>
      <c r="O195" s="197"/>
      <c r="P195" s="197"/>
      <c r="Q195" s="197"/>
      <c r="R195" s="197"/>
      <c r="S195" s="197"/>
      <c r="T195" s="198"/>
      <c r="AT195" s="192" t="s">
        <v>197</v>
      </c>
      <c r="AU195" s="192" t="s">
        <v>199</v>
      </c>
      <c r="AV195" s="11" t="s">
        <v>82</v>
      </c>
      <c r="AW195" s="11" t="s">
        <v>35</v>
      </c>
      <c r="AX195" s="11" t="s">
        <v>72</v>
      </c>
      <c r="AY195" s="192" t="s">
        <v>185</v>
      </c>
    </row>
    <row r="196" spans="2:65" s="12" customFormat="1">
      <c r="B196" s="199"/>
      <c r="D196" s="187" t="s">
        <v>197</v>
      </c>
      <c r="E196" s="200" t="s">
        <v>5</v>
      </c>
      <c r="F196" s="201" t="s">
        <v>2515</v>
      </c>
      <c r="H196" s="202" t="s">
        <v>5</v>
      </c>
      <c r="I196" s="203"/>
      <c r="L196" s="199"/>
      <c r="M196" s="204"/>
      <c r="N196" s="205"/>
      <c r="O196" s="205"/>
      <c r="P196" s="205"/>
      <c r="Q196" s="205"/>
      <c r="R196" s="205"/>
      <c r="S196" s="205"/>
      <c r="T196" s="206"/>
      <c r="AT196" s="202" t="s">
        <v>197</v>
      </c>
      <c r="AU196" s="202" t="s">
        <v>199</v>
      </c>
      <c r="AV196" s="12" t="s">
        <v>80</v>
      </c>
      <c r="AW196" s="12" t="s">
        <v>35</v>
      </c>
      <c r="AX196" s="12" t="s">
        <v>72</v>
      </c>
      <c r="AY196" s="202" t="s">
        <v>185</v>
      </c>
    </row>
    <row r="197" spans="2:65" s="11" customFormat="1">
      <c r="B197" s="191"/>
      <c r="D197" s="187" t="s">
        <v>197</v>
      </c>
      <c r="E197" s="192" t="s">
        <v>5</v>
      </c>
      <c r="F197" s="193" t="s">
        <v>1929</v>
      </c>
      <c r="H197" s="194">
        <v>135</v>
      </c>
      <c r="I197" s="195"/>
      <c r="L197" s="191"/>
      <c r="M197" s="196"/>
      <c r="N197" s="197"/>
      <c r="O197" s="197"/>
      <c r="P197" s="197"/>
      <c r="Q197" s="197"/>
      <c r="R197" s="197"/>
      <c r="S197" s="197"/>
      <c r="T197" s="198"/>
      <c r="AT197" s="192" t="s">
        <v>197</v>
      </c>
      <c r="AU197" s="192" t="s">
        <v>199</v>
      </c>
      <c r="AV197" s="11" t="s">
        <v>82</v>
      </c>
      <c r="AW197" s="11" t="s">
        <v>35</v>
      </c>
      <c r="AX197" s="11" t="s">
        <v>72</v>
      </c>
      <c r="AY197" s="192" t="s">
        <v>185</v>
      </c>
    </row>
    <row r="198" spans="2:65" s="13" customFormat="1">
      <c r="B198" s="207"/>
      <c r="D198" s="208" t="s">
        <v>197</v>
      </c>
      <c r="E198" s="209" t="s">
        <v>5</v>
      </c>
      <c r="F198" s="210" t="s">
        <v>222</v>
      </c>
      <c r="H198" s="211">
        <v>562.65</v>
      </c>
      <c r="I198" s="212"/>
      <c r="L198" s="207"/>
      <c r="M198" s="213"/>
      <c r="N198" s="214"/>
      <c r="O198" s="214"/>
      <c r="P198" s="214"/>
      <c r="Q198" s="214"/>
      <c r="R198" s="214"/>
      <c r="S198" s="214"/>
      <c r="T198" s="215"/>
      <c r="AT198" s="216" t="s">
        <v>197</v>
      </c>
      <c r="AU198" s="216" t="s">
        <v>199</v>
      </c>
      <c r="AV198" s="13" t="s">
        <v>193</v>
      </c>
      <c r="AW198" s="13" t="s">
        <v>35</v>
      </c>
      <c r="AX198" s="13" t="s">
        <v>80</v>
      </c>
      <c r="AY198" s="216" t="s">
        <v>185</v>
      </c>
    </row>
    <row r="199" spans="2:65" s="1" customFormat="1" ht="31.5" customHeight="1">
      <c r="B199" s="174"/>
      <c r="C199" s="175" t="s">
        <v>812</v>
      </c>
      <c r="D199" s="175" t="s">
        <v>188</v>
      </c>
      <c r="E199" s="176" t="s">
        <v>2516</v>
      </c>
      <c r="F199" s="177" t="s">
        <v>2517</v>
      </c>
      <c r="G199" s="178" t="s">
        <v>376</v>
      </c>
      <c r="H199" s="179">
        <v>564.69200000000001</v>
      </c>
      <c r="I199" s="180"/>
      <c r="J199" s="181">
        <f>ROUND(I199*H199,2)</f>
        <v>0</v>
      </c>
      <c r="K199" s="177" t="s">
        <v>192</v>
      </c>
      <c r="L199" s="41"/>
      <c r="M199" s="182" t="s">
        <v>5</v>
      </c>
      <c r="N199" s="183" t="s">
        <v>43</v>
      </c>
      <c r="O199" s="42"/>
      <c r="P199" s="184">
        <f>O199*H199</f>
        <v>0</v>
      </c>
      <c r="Q199" s="184">
        <v>0</v>
      </c>
      <c r="R199" s="184">
        <f>Q199*H199</f>
        <v>0</v>
      </c>
      <c r="S199" s="184">
        <v>0</v>
      </c>
      <c r="T199" s="185">
        <f>S199*H199</f>
        <v>0</v>
      </c>
      <c r="AR199" s="24" t="s">
        <v>193</v>
      </c>
      <c r="AT199" s="24" t="s">
        <v>188</v>
      </c>
      <c r="AU199" s="24" t="s">
        <v>199</v>
      </c>
      <c r="AY199" s="24" t="s">
        <v>185</v>
      </c>
      <c r="BE199" s="186">
        <f>IF(N199="základní",J199,0)</f>
        <v>0</v>
      </c>
      <c r="BF199" s="186">
        <f>IF(N199="snížená",J199,0)</f>
        <v>0</v>
      </c>
      <c r="BG199" s="186">
        <f>IF(N199="zákl. přenesená",J199,0)</f>
        <v>0</v>
      </c>
      <c r="BH199" s="186">
        <f>IF(N199="sníž. přenesená",J199,0)</f>
        <v>0</v>
      </c>
      <c r="BI199" s="186">
        <f>IF(N199="nulová",J199,0)</f>
        <v>0</v>
      </c>
      <c r="BJ199" s="24" t="s">
        <v>80</v>
      </c>
      <c r="BK199" s="186">
        <f>ROUND(I199*H199,2)</f>
        <v>0</v>
      </c>
      <c r="BL199" s="24" t="s">
        <v>193</v>
      </c>
      <c r="BM199" s="24" t="s">
        <v>2518</v>
      </c>
    </row>
    <row r="200" spans="2:65" s="1" customFormat="1" ht="81">
      <c r="B200" s="41"/>
      <c r="D200" s="208" t="s">
        <v>195</v>
      </c>
      <c r="F200" s="220" t="s">
        <v>2519</v>
      </c>
      <c r="I200" s="189"/>
      <c r="L200" s="41"/>
      <c r="M200" s="190"/>
      <c r="N200" s="42"/>
      <c r="O200" s="42"/>
      <c r="P200" s="42"/>
      <c r="Q200" s="42"/>
      <c r="R200" s="42"/>
      <c r="S200" s="42"/>
      <c r="T200" s="70"/>
      <c r="AT200" s="24" t="s">
        <v>195</v>
      </c>
      <c r="AU200" s="24" t="s">
        <v>199</v>
      </c>
    </row>
    <row r="201" spans="2:65" s="1" customFormat="1" ht="22.5" customHeight="1">
      <c r="B201" s="174"/>
      <c r="C201" s="221" t="s">
        <v>817</v>
      </c>
      <c r="D201" s="221" t="s">
        <v>258</v>
      </c>
      <c r="E201" s="222" t="s">
        <v>2520</v>
      </c>
      <c r="F201" s="223" t="s">
        <v>2521</v>
      </c>
      <c r="G201" s="224" t="s">
        <v>203</v>
      </c>
      <c r="H201" s="225">
        <v>359.06</v>
      </c>
      <c r="I201" s="226"/>
      <c r="J201" s="227">
        <f>ROUND(I201*H201,2)</f>
        <v>0</v>
      </c>
      <c r="K201" s="223" t="s">
        <v>192</v>
      </c>
      <c r="L201" s="228"/>
      <c r="M201" s="229" t="s">
        <v>5</v>
      </c>
      <c r="N201" s="230" t="s">
        <v>43</v>
      </c>
      <c r="O201" s="42"/>
      <c r="P201" s="184">
        <f>O201*H201</f>
        <v>0</v>
      </c>
      <c r="Q201" s="184">
        <v>2.4289999999999998</v>
      </c>
      <c r="R201" s="184">
        <f>Q201*H201</f>
        <v>872.1567399999999</v>
      </c>
      <c r="S201" s="184">
        <v>0</v>
      </c>
      <c r="T201" s="185">
        <f>S201*H201</f>
        <v>0</v>
      </c>
      <c r="AR201" s="24" t="s">
        <v>261</v>
      </c>
      <c r="AT201" s="24" t="s">
        <v>258</v>
      </c>
      <c r="AU201" s="24" t="s">
        <v>199</v>
      </c>
      <c r="AY201" s="24" t="s">
        <v>185</v>
      </c>
      <c r="BE201" s="186">
        <f>IF(N201="základní",J201,0)</f>
        <v>0</v>
      </c>
      <c r="BF201" s="186">
        <f>IF(N201="snížená",J201,0)</f>
        <v>0</v>
      </c>
      <c r="BG201" s="186">
        <f>IF(N201="zákl. přenesená",J201,0)</f>
        <v>0</v>
      </c>
      <c r="BH201" s="186">
        <f>IF(N201="sníž. přenesená",J201,0)</f>
        <v>0</v>
      </c>
      <c r="BI201" s="186">
        <f>IF(N201="nulová",J201,0)</f>
        <v>0</v>
      </c>
      <c r="BJ201" s="24" t="s">
        <v>80</v>
      </c>
      <c r="BK201" s="186">
        <f>ROUND(I201*H201,2)</f>
        <v>0</v>
      </c>
      <c r="BL201" s="24" t="s">
        <v>193</v>
      </c>
      <c r="BM201" s="24" t="s">
        <v>2522</v>
      </c>
    </row>
    <row r="202" spans="2:65" s="12" customFormat="1">
      <c r="B202" s="199"/>
      <c r="D202" s="187" t="s">
        <v>197</v>
      </c>
      <c r="E202" s="200" t="s">
        <v>5</v>
      </c>
      <c r="F202" s="201" t="s">
        <v>2512</v>
      </c>
      <c r="H202" s="202" t="s">
        <v>5</v>
      </c>
      <c r="I202" s="203"/>
      <c r="L202" s="199"/>
      <c r="M202" s="204"/>
      <c r="N202" s="205"/>
      <c r="O202" s="205"/>
      <c r="P202" s="205"/>
      <c r="Q202" s="205"/>
      <c r="R202" s="205"/>
      <c r="S202" s="205"/>
      <c r="T202" s="206"/>
      <c r="AT202" s="202" t="s">
        <v>197</v>
      </c>
      <c r="AU202" s="202" t="s">
        <v>199</v>
      </c>
      <c r="AV202" s="12" t="s">
        <v>80</v>
      </c>
      <c r="AW202" s="12" t="s">
        <v>35</v>
      </c>
      <c r="AX202" s="12" t="s">
        <v>72</v>
      </c>
      <c r="AY202" s="202" t="s">
        <v>185</v>
      </c>
    </row>
    <row r="203" spans="2:65" s="11" customFormat="1">
      <c r="B203" s="191"/>
      <c r="D203" s="187" t="s">
        <v>197</v>
      </c>
      <c r="E203" s="192" t="s">
        <v>5</v>
      </c>
      <c r="F203" s="193" t="s">
        <v>2523</v>
      </c>
      <c r="H203" s="194">
        <v>155.88999999999999</v>
      </c>
      <c r="I203" s="195"/>
      <c r="L203" s="191"/>
      <c r="M203" s="196"/>
      <c r="N203" s="197"/>
      <c r="O203" s="197"/>
      <c r="P203" s="197"/>
      <c r="Q203" s="197"/>
      <c r="R203" s="197"/>
      <c r="S203" s="197"/>
      <c r="T203" s="198"/>
      <c r="AT203" s="192" t="s">
        <v>197</v>
      </c>
      <c r="AU203" s="192" t="s">
        <v>199</v>
      </c>
      <c r="AV203" s="11" t="s">
        <v>82</v>
      </c>
      <c r="AW203" s="11" t="s">
        <v>35</v>
      </c>
      <c r="AX203" s="11" t="s">
        <v>72</v>
      </c>
      <c r="AY203" s="192" t="s">
        <v>185</v>
      </c>
    </row>
    <row r="204" spans="2:65" s="12" customFormat="1">
      <c r="B204" s="199"/>
      <c r="D204" s="187" t="s">
        <v>197</v>
      </c>
      <c r="E204" s="200" t="s">
        <v>5</v>
      </c>
      <c r="F204" s="201" t="s">
        <v>2514</v>
      </c>
      <c r="H204" s="202" t="s">
        <v>5</v>
      </c>
      <c r="I204" s="203"/>
      <c r="L204" s="199"/>
      <c r="M204" s="204"/>
      <c r="N204" s="205"/>
      <c r="O204" s="205"/>
      <c r="P204" s="205"/>
      <c r="Q204" s="205"/>
      <c r="R204" s="205"/>
      <c r="S204" s="205"/>
      <c r="T204" s="206"/>
      <c r="AT204" s="202" t="s">
        <v>197</v>
      </c>
      <c r="AU204" s="202" t="s">
        <v>199</v>
      </c>
      <c r="AV204" s="12" t="s">
        <v>80</v>
      </c>
      <c r="AW204" s="12" t="s">
        <v>35</v>
      </c>
      <c r="AX204" s="12" t="s">
        <v>72</v>
      </c>
      <c r="AY204" s="202" t="s">
        <v>185</v>
      </c>
    </row>
    <row r="205" spans="2:65" s="11" customFormat="1">
      <c r="B205" s="191"/>
      <c r="D205" s="187" t="s">
        <v>197</v>
      </c>
      <c r="E205" s="192" t="s">
        <v>5</v>
      </c>
      <c r="F205" s="193" t="s">
        <v>2524</v>
      </c>
      <c r="H205" s="194">
        <v>113.5</v>
      </c>
      <c r="I205" s="195"/>
      <c r="L205" s="191"/>
      <c r="M205" s="196"/>
      <c r="N205" s="197"/>
      <c r="O205" s="197"/>
      <c r="P205" s="197"/>
      <c r="Q205" s="197"/>
      <c r="R205" s="197"/>
      <c r="S205" s="197"/>
      <c r="T205" s="198"/>
      <c r="AT205" s="192" t="s">
        <v>197</v>
      </c>
      <c r="AU205" s="192" t="s">
        <v>199</v>
      </c>
      <c r="AV205" s="11" t="s">
        <v>82</v>
      </c>
      <c r="AW205" s="11" t="s">
        <v>35</v>
      </c>
      <c r="AX205" s="11" t="s">
        <v>72</v>
      </c>
      <c r="AY205" s="192" t="s">
        <v>185</v>
      </c>
    </row>
    <row r="206" spans="2:65" s="12" customFormat="1">
      <c r="B206" s="199"/>
      <c r="D206" s="187" t="s">
        <v>197</v>
      </c>
      <c r="E206" s="200" t="s">
        <v>5</v>
      </c>
      <c r="F206" s="201" t="s">
        <v>2515</v>
      </c>
      <c r="H206" s="202" t="s">
        <v>5</v>
      </c>
      <c r="I206" s="203"/>
      <c r="L206" s="199"/>
      <c r="M206" s="204"/>
      <c r="N206" s="205"/>
      <c r="O206" s="205"/>
      <c r="P206" s="205"/>
      <c r="Q206" s="205"/>
      <c r="R206" s="205"/>
      <c r="S206" s="205"/>
      <c r="T206" s="206"/>
      <c r="AT206" s="202" t="s">
        <v>197</v>
      </c>
      <c r="AU206" s="202" t="s">
        <v>199</v>
      </c>
      <c r="AV206" s="12" t="s">
        <v>80</v>
      </c>
      <c r="AW206" s="12" t="s">
        <v>35</v>
      </c>
      <c r="AX206" s="12" t="s">
        <v>72</v>
      </c>
      <c r="AY206" s="202" t="s">
        <v>185</v>
      </c>
    </row>
    <row r="207" spans="2:65" s="11" customFormat="1">
      <c r="B207" s="191"/>
      <c r="D207" s="187" t="s">
        <v>197</v>
      </c>
      <c r="E207" s="192" t="s">
        <v>5</v>
      </c>
      <c r="F207" s="193" t="s">
        <v>2525</v>
      </c>
      <c r="H207" s="194">
        <v>89.67</v>
      </c>
      <c r="I207" s="195"/>
      <c r="L207" s="191"/>
      <c r="M207" s="196"/>
      <c r="N207" s="197"/>
      <c r="O207" s="197"/>
      <c r="P207" s="197"/>
      <c r="Q207" s="197"/>
      <c r="R207" s="197"/>
      <c r="S207" s="197"/>
      <c r="T207" s="198"/>
      <c r="AT207" s="192" t="s">
        <v>197</v>
      </c>
      <c r="AU207" s="192" t="s">
        <v>199</v>
      </c>
      <c r="AV207" s="11" t="s">
        <v>82</v>
      </c>
      <c r="AW207" s="11" t="s">
        <v>35</v>
      </c>
      <c r="AX207" s="11" t="s">
        <v>72</v>
      </c>
      <c r="AY207" s="192" t="s">
        <v>185</v>
      </c>
    </row>
    <row r="208" spans="2:65" s="13" customFormat="1">
      <c r="B208" s="207"/>
      <c r="D208" s="208" t="s">
        <v>197</v>
      </c>
      <c r="E208" s="209" t="s">
        <v>5</v>
      </c>
      <c r="F208" s="210" t="s">
        <v>222</v>
      </c>
      <c r="H208" s="211">
        <v>359.06</v>
      </c>
      <c r="I208" s="212"/>
      <c r="L208" s="207"/>
      <c r="M208" s="213"/>
      <c r="N208" s="214"/>
      <c r="O208" s="214"/>
      <c r="P208" s="214"/>
      <c r="Q208" s="214"/>
      <c r="R208" s="214"/>
      <c r="S208" s="214"/>
      <c r="T208" s="215"/>
      <c r="AT208" s="216" t="s">
        <v>197</v>
      </c>
      <c r="AU208" s="216" t="s">
        <v>199</v>
      </c>
      <c r="AV208" s="13" t="s">
        <v>193</v>
      </c>
      <c r="AW208" s="13" t="s">
        <v>35</v>
      </c>
      <c r="AX208" s="13" t="s">
        <v>80</v>
      </c>
      <c r="AY208" s="216" t="s">
        <v>185</v>
      </c>
    </row>
    <row r="209" spans="2:65" s="1" customFormat="1" ht="22.5" customHeight="1">
      <c r="B209" s="174"/>
      <c r="C209" s="175" t="s">
        <v>821</v>
      </c>
      <c r="D209" s="175" t="s">
        <v>188</v>
      </c>
      <c r="E209" s="176" t="s">
        <v>2526</v>
      </c>
      <c r="F209" s="177" t="s">
        <v>2527</v>
      </c>
      <c r="G209" s="178" t="s">
        <v>191</v>
      </c>
      <c r="H209" s="179">
        <v>23.242999999999999</v>
      </c>
      <c r="I209" s="180"/>
      <c r="J209" s="181">
        <f>ROUND(I209*H209,2)</f>
        <v>0</v>
      </c>
      <c r="K209" s="177" t="s">
        <v>192</v>
      </c>
      <c r="L209" s="41"/>
      <c r="M209" s="182" t="s">
        <v>5</v>
      </c>
      <c r="N209" s="183" t="s">
        <v>43</v>
      </c>
      <c r="O209" s="42"/>
      <c r="P209" s="184">
        <f>O209*H209</f>
        <v>0</v>
      </c>
      <c r="Q209" s="184">
        <v>1.1133200000000001</v>
      </c>
      <c r="R209" s="184">
        <f>Q209*H209</f>
        <v>25.876896760000001</v>
      </c>
      <c r="S209" s="184">
        <v>0</v>
      </c>
      <c r="T209" s="185">
        <f>S209*H209</f>
        <v>0</v>
      </c>
      <c r="AR209" s="24" t="s">
        <v>193</v>
      </c>
      <c r="AT209" s="24" t="s">
        <v>188</v>
      </c>
      <c r="AU209" s="24" t="s">
        <v>199</v>
      </c>
      <c r="AY209" s="24" t="s">
        <v>185</v>
      </c>
      <c r="BE209" s="186">
        <f>IF(N209="základní",J209,0)</f>
        <v>0</v>
      </c>
      <c r="BF209" s="186">
        <f>IF(N209="snížená",J209,0)</f>
        <v>0</v>
      </c>
      <c r="BG209" s="186">
        <f>IF(N209="zákl. přenesená",J209,0)</f>
        <v>0</v>
      </c>
      <c r="BH209" s="186">
        <f>IF(N209="sníž. přenesená",J209,0)</f>
        <v>0</v>
      </c>
      <c r="BI209" s="186">
        <f>IF(N209="nulová",J209,0)</f>
        <v>0</v>
      </c>
      <c r="BJ209" s="24" t="s">
        <v>80</v>
      </c>
      <c r="BK209" s="186">
        <f>ROUND(I209*H209,2)</f>
        <v>0</v>
      </c>
      <c r="BL209" s="24" t="s">
        <v>193</v>
      </c>
      <c r="BM209" s="24" t="s">
        <v>2528</v>
      </c>
    </row>
    <row r="210" spans="2:65" s="1" customFormat="1" ht="54">
      <c r="B210" s="41"/>
      <c r="D210" s="208" t="s">
        <v>195</v>
      </c>
      <c r="F210" s="220" t="s">
        <v>2529</v>
      </c>
      <c r="I210" s="189"/>
      <c r="L210" s="41"/>
      <c r="M210" s="190"/>
      <c r="N210" s="42"/>
      <c r="O210" s="42"/>
      <c r="P210" s="42"/>
      <c r="Q210" s="42"/>
      <c r="R210" s="42"/>
      <c r="S210" s="42"/>
      <c r="T210" s="70"/>
      <c r="AT210" s="24" t="s">
        <v>195</v>
      </c>
      <c r="AU210" s="24" t="s">
        <v>199</v>
      </c>
    </row>
    <row r="211" spans="2:65" s="1" customFormat="1" ht="22.5" customHeight="1">
      <c r="B211" s="174"/>
      <c r="C211" s="175" t="s">
        <v>826</v>
      </c>
      <c r="D211" s="175" t="s">
        <v>188</v>
      </c>
      <c r="E211" s="176" t="s">
        <v>2530</v>
      </c>
      <c r="F211" s="177" t="s">
        <v>2531</v>
      </c>
      <c r="G211" s="178" t="s">
        <v>547</v>
      </c>
      <c r="H211" s="179">
        <v>1</v>
      </c>
      <c r="I211" s="180"/>
      <c r="J211" s="181">
        <f>ROUND(I211*H211,2)</f>
        <v>0</v>
      </c>
      <c r="K211" s="177" t="s">
        <v>5</v>
      </c>
      <c r="L211" s="41"/>
      <c r="M211" s="182" t="s">
        <v>5</v>
      </c>
      <c r="N211" s="183" t="s">
        <v>43</v>
      </c>
      <c r="O211" s="42"/>
      <c r="P211" s="184">
        <f>O211*H211</f>
        <v>0</v>
      </c>
      <c r="Q211" s="184">
        <v>0</v>
      </c>
      <c r="R211" s="184">
        <f>Q211*H211</f>
        <v>0</v>
      </c>
      <c r="S211" s="184">
        <v>0</v>
      </c>
      <c r="T211" s="185">
        <f>S211*H211</f>
        <v>0</v>
      </c>
      <c r="AR211" s="24" t="s">
        <v>193</v>
      </c>
      <c r="AT211" s="24" t="s">
        <v>188</v>
      </c>
      <c r="AU211" s="24" t="s">
        <v>199</v>
      </c>
      <c r="AY211" s="24" t="s">
        <v>185</v>
      </c>
      <c r="BE211" s="186">
        <f>IF(N211="základní",J211,0)</f>
        <v>0</v>
      </c>
      <c r="BF211" s="186">
        <f>IF(N211="snížená",J211,0)</f>
        <v>0</v>
      </c>
      <c r="BG211" s="186">
        <f>IF(N211="zákl. přenesená",J211,0)</f>
        <v>0</v>
      </c>
      <c r="BH211" s="186">
        <f>IF(N211="sníž. přenesená",J211,0)</f>
        <v>0</v>
      </c>
      <c r="BI211" s="186">
        <f>IF(N211="nulová",J211,0)</f>
        <v>0</v>
      </c>
      <c r="BJ211" s="24" t="s">
        <v>80</v>
      </c>
      <c r="BK211" s="186">
        <f>ROUND(I211*H211,2)</f>
        <v>0</v>
      </c>
      <c r="BL211" s="24" t="s">
        <v>193</v>
      </c>
      <c r="BM211" s="24" t="s">
        <v>2532</v>
      </c>
    </row>
    <row r="212" spans="2:65" s="1" customFormat="1" ht="22.5" customHeight="1">
      <c r="B212" s="174"/>
      <c r="C212" s="175" t="s">
        <v>904</v>
      </c>
      <c r="D212" s="175" t="s">
        <v>188</v>
      </c>
      <c r="E212" s="176" t="s">
        <v>2533</v>
      </c>
      <c r="F212" s="177" t="s">
        <v>2534</v>
      </c>
      <c r="G212" s="178" t="s">
        <v>191</v>
      </c>
      <c r="H212" s="179">
        <v>2.4289999999999998</v>
      </c>
      <c r="I212" s="180"/>
      <c r="J212" s="181">
        <f>ROUND(I212*H212,2)</f>
        <v>0</v>
      </c>
      <c r="K212" s="177" t="s">
        <v>192</v>
      </c>
      <c r="L212" s="41"/>
      <c r="M212" s="182" t="s">
        <v>5</v>
      </c>
      <c r="N212" s="183" t="s">
        <v>43</v>
      </c>
      <c r="O212" s="42"/>
      <c r="P212" s="184">
        <f>O212*H212</f>
        <v>0</v>
      </c>
      <c r="Q212" s="184">
        <v>9.9430000000000004E-2</v>
      </c>
      <c r="R212" s="184">
        <f>Q212*H212</f>
        <v>0.24151546999999998</v>
      </c>
      <c r="S212" s="184">
        <v>0</v>
      </c>
      <c r="T212" s="185">
        <f>S212*H212</f>
        <v>0</v>
      </c>
      <c r="AR212" s="24" t="s">
        <v>193</v>
      </c>
      <c r="AT212" s="24" t="s">
        <v>188</v>
      </c>
      <c r="AU212" s="24" t="s">
        <v>199</v>
      </c>
      <c r="AY212" s="24" t="s">
        <v>185</v>
      </c>
      <c r="BE212" s="186">
        <f>IF(N212="základní",J212,0)</f>
        <v>0</v>
      </c>
      <c r="BF212" s="186">
        <f>IF(N212="snížená",J212,0)</f>
        <v>0</v>
      </c>
      <c r="BG212" s="186">
        <f>IF(N212="zákl. přenesená",J212,0)</f>
        <v>0</v>
      </c>
      <c r="BH212" s="186">
        <f>IF(N212="sníž. přenesená",J212,0)</f>
        <v>0</v>
      </c>
      <c r="BI212" s="186">
        <f>IF(N212="nulová",J212,0)</f>
        <v>0</v>
      </c>
      <c r="BJ212" s="24" t="s">
        <v>80</v>
      </c>
      <c r="BK212" s="186">
        <f>ROUND(I212*H212,2)</f>
        <v>0</v>
      </c>
      <c r="BL212" s="24" t="s">
        <v>193</v>
      </c>
      <c r="BM212" s="24" t="s">
        <v>2535</v>
      </c>
    </row>
    <row r="213" spans="2:65" s="1" customFormat="1" ht="121.5">
      <c r="B213" s="41"/>
      <c r="D213" s="187" t="s">
        <v>195</v>
      </c>
      <c r="F213" s="188" t="s">
        <v>2536</v>
      </c>
      <c r="I213" s="189"/>
      <c r="L213" s="41"/>
      <c r="M213" s="190"/>
      <c r="N213" s="42"/>
      <c r="O213" s="42"/>
      <c r="P213" s="42"/>
      <c r="Q213" s="42"/>
      <c r="R213" s="42"/>
      <c r="S213" s="42"/>
      <c r="T213" s="70"/>
      <c r="AT213" s="24" t="s">
        <v>195</v>
      </c>
      <c r="AU213" s="24" t="s">
        <v>199</v>
      </c>
    </row>
    <row r="214" spans="2:65" s="12" customFormat="1">
      <c r="B214" s="199"/>
      <c r="D214" s="187" t="s">
        <v>197</v>
      </c>
      <c r="E214" s="200" t="s">
        <v>5</v>
      </c>
      <c r="F214" s="201" t="s">
        <v>2537</v>
      </c>
      <c r="H214" s="202" t="s">
        <v>5</v>
      </c>
      <c r="I214" s="203"/>
      <c r="L214" s="199"/>
      <c r="M214" s="204"/>
      <c r="N214" s="205"/>
      <c r="O214" s="205"/>
      <c r="P214" s="205"/>
      <c r="Q214" s="205"/>
      <c r="R214" s="205"/>
      <c r="S214" s="205"/>
      <c r="T214" s="206"/>
      <c r="AT214" s="202" t="s">
        <v>197</v>
      </c>
      <c r="AU214" s="202" t="s">
        <v>199</v>
      </c>
      <c r="AV214" s="12" t="s">
        <v>80</v>
      </c>
      <c r="AW214" s="12" t="s">
        <v>35</v>
      </c>
      <c r="AX214" s="12" t="s">
        <v>72</v>
      </c>
      <c r="AY214" s="202" t="s">
        <v>185</v>
      </c>
    </row>
    <row r="215" spans="2:65" s="11" customFormat="1">
      <c r="B215" s="191"/>
      <c r="D215" s="187" t="s">
        <v>197</v>
      </c>
      <c r="E215" s="192" t="s">
        <v>5</v>
      </c>
      <c r="F215" s="193" t="s">
        <v>2538</v>
      </c>
      <c r="H215" s="194">
        <v>0.35199999999999998</v>
      </c>
      <c r="I215" s="195"/>
      <c r="L215" s="191"/>
      <c r="M215" s="196"/>
      <c r="N215" s="197"/>
      <c r="O215" s="197"/>
      <c r="P215" s="197"/>
      <c r="Q215" s="197"/>
      <c r="R215" s="197"/>
      <c r="S215" s="197"/>
      <c r="T215" s="198"/>
      <c r="AT215" s="192" t="s">
        <v>197</v>
      </c>
      <c r="AU215" s="192" t="s">
        <v>199</v>
      </c>
      <c r="AV215" s="11" t="s">
        <v>82</v>
      </c>
      <c r="AW215" s="11" t="s">
        <v>35</v>
      </c>
      <c r="AX215" s="11" t="s">
        <v>72</v>
      </c>
      <c r="AY215" s="192" t="s">
        <v>185</v>
      </c>
    </row>
    <row r="216" spans="2:65" s="12" customFormat="1">
      <c r="B216" s="199"/>
      <c r="D216" s="187" t="s">
        <v>197</v>
      </c>
      <c r="E216" s="200" t="s">
        <v>5</v>
      </c>
      <c r="F216" s="201" t="s">
        <v>2539</v>
      </c>
      <c r="H216" s="202" t="s">
        <v>5</v>
      </c>
      <c r="I216" s="203"/>
      <c r="L216" s="199"/>
      <c r="M216" s="204"/>
      <c r="N216" s="205"/>
      <c r="O216" s="205"/>
      <c r="P216" s="205"/>
      <c r="Q216" s="205"/>
      <c r="R216" s="205"/>
      <c r="S216" s="205"/>
      <c r="T216" s="206"/>
      <c r="AT216" s="202" t="s">
        <v>197</v>
      </c>
      <c r="AU216" s="202" t="s">
        <v>199</v>
      </c>
      <c r="AV216" s="12" t="s">
        <v>80</v>
      </c>
      <c r="AW216" s="12" t="s">
        <v>35</v>
      </c>
      <c r="AX216" s="12" t="s">
        <v>72</v>
      </c>
      <c r="AY216" s="202" t="s">
        <v>185</v>
      </c>
    </row>
    <row r="217" spans="2:65" s="11" customFormat="1">
      <c r="B217" s="191"/>
      <c r="D217" s="187" t="s">
        <v>197</v>
      </c>
      <c r="E217" s="192" t="s">
        <v>5</v>
      </c>
      <c r="F217" s="193" t="s">
        <v>2540</v>
      </c>
      <c r="H217" s="194">
        <v>2.077</v>
      </c>
      <c r="I217" s="195"/>
      <c r="L217" s="191"/>
      <c r="M217" s="196"/>
      <c r="N217" s="197"/>
      <c r="O217" s="197"/>
      <c r="P217" s="197"/>
      <c r="Q217" s="197"/>
      <c r="R217" s="197"/>
      <c r="S217" s="197"/>
      <c r="T217" s="198"/>
      <c r="AT217" s="192" t="s">
        <v>197</v>
      </c>
      <c r="AU217" s="192" t="s">
        <v>199</v>
      </c>
      <c r="AV217" s="11" t="s">
        <v>82</v>
      </c>
      <c r="AW217" s="11" t="s">
        <v>35</v>
      </c>
      <c r="AX217" s="11" t="s">
        <v>72</v>
      </c>
      <c r="AY217" s="192" t="s">
        <v>185</v>
      </c>
    </row>
    <row r="218" spans="2:65" s="13" customFormat="1">
      <c r="B218" s="207"/>
      <c r="D218" s="208" t="s">
        <v>197</v>
      </c>
      <c r="E218" s="209" t="s">
        <v>5</v>
      </c>
      <c r="F218" s="210" t="s">
        <v>222</v>
      </c>
      <c r="H218" s="211">
        <v>2.4289999999999998</v>
      </c>
      <c r="I218" s="212"/>
      <c r="L218" s="207"/>
      <c r="M218" s="213"/>
      <c r="N218" s="214"/>
      <c r="O218" s="214"/>
      <c r="P218" s="214"/>
      <c r="Q218" s="214"/>
      <c r="R218" s="214"/>
      <c r="S218" s="214"/>
      <c r="T218" s="215"/>
      <c r="AT218" s="216" t="s">
        <v>197</v>
      </c>
      <c r="AU218" s="216" t="s">
        <v>199</v>
      </c>
      <c r="AV218" s="13" t="s">
        <v>193</v>
      </c>
      <c r="AW218" s="13" t="s">
        <v>35</v>
      </c>
      <c r="AX218" s="13" t="s">
        <v>80</v>
      </c>
      <c r="AY218" s="216" t="s">
        <v>185</v>
      </c>
    </row>
    <row r="219" spans="2:65" s="1" customFormat="1" ht="22.5" customHeight="1">
      <c r="B219" s="174"/>
      <c r="C219" s="221" t="s">
        <v>913</v>
      </c>
      <c r="D219" s="221" t="s">
        <v>258</v>
      </c>
      <c r="E219" s="222" t="s">
        <v>2541</v>
      </c>
      <c r="F219" s="223" t="s">
        <v>2542</v>
      </c>
      <c r="G219" s="224" t="s">
        <v>191</v>
      </c>
      <c r="H219" s="225">
        <v>0.35199999999999998</v>
      </c>
      <c r="I219" s="226"/>
      <c r="J219" s="227">
        <f>ROUND(I219*H219,2)</f>
        <v>0</v>
      </c>
      <c r="K219" s="223" t="s">
        <v>192</v>
      </c>
      <c r="L219" s="228"/>
      <c r="M219" s="229" t="s">
        <v>5</v>
      </c>
      <c r="N219" s="230" t="s">
        <v>43</v>
      </c>
      <c r="O219" s="42"/>
      <c r="P219" s="184">
        <f>O219*H219</f>
        <v>0</v>
      </c>
      <c r="Q219" s="184">
        <v>1</v>
      </c>
      <c r="R219" s="184">
        <f>Q219*H219</f>
        <v>0.35199999999999998</v>
      </c>
      <c r="S219" s="184">
        <v>0</v>
      </c>
      <c r="T219" s="185">
        <f>S219*H219</f>
        <v>0</v>
      </c>
      <c r="AR219" s="24" t="s">
        <v>261</v>
      </c>
      <c r="AT219" s="24" t="s">
        <v>258</v>
      </c>
      <c r="AU219" s="24" t="s">
        <v>199</v>
      </c>
      <c r="AY219" s="24" t="s">
        <v>185</v>
      </c>
      <c r="BE219" s="186">
        <f>IF(N219="základní",J219,0)</f>
        <v>0</v>
      </c>
      <c r="BF219" s="186">
        <f>IF(N219="snížená",J219,0)</f>
        <v>0</v>
      </c>
      <c r="BG219" s="186">
        <f>IF(N219="zákl. přenesená",J219,0)</f>
        <v>0</v>
      </c>
      <c r="BH219" s="186">
        <f>IF(N219="sníž. přenesená",J219,0)</f>
        <v>0</v>
      </c>
      <c r="BI219" s="186">
        <f>IF(N219="nulová",J219,0)</f>
        <v>0</v>
      </c>
      <c r="BJ219" s="24" t="s">
        <v>80</v>
      </c>
      <c r="BK219" s="186">
        <f>ROUND(I219*H219,2)</f>
        <v>0</v>
      </c>
      <c r="BL219" s="24" t="s">
        <v>193</v>
      </c>
      <c r="BM219" s="24" t="s">
        <v>2543</v>
      </c>
    </row>
    <row r="220" spans="2:65" s="1" customFormat="1" ht="22.5" customHeight="1">
      <c r="B220" s="174"/>
      <c r="C220" s="221" t="s">
        <v>925</v>
      </c>
      <c r="D220" s="221" t="s">
        <v>258</v>
      </c>
      <c r="E220" s="222" t="s">
        <v>2544</v>
      </c>
      <c r="F220" s="223" t="s">
        <v>2545</v>
      </c>
      <c r="G220" s="224" t="s">
        <v>191</v>
      </c>
      <c r="H220" s="225">
        <v>2.077</v>
      </c>
      <c r="I220" s="226"/>
      <c r="J220" s="227">
        <f>ROUND(I220*H220,2)</f>
        <v>0</v>
      </c>
      <c r="K220" s="223" t="s">
        <v>192</v>
      </c>
      <c r="L220" s="228"/>
      <c r="M220" s="229" t="s">
        <v>5</v>
      </c>
      <c r="N220" s="230" t="s">
        <v>43</v>
      </c>
      <c r="O220" s="42"/>
      <c r="P220" s="184">
        <f>O220*H220</f>
        <v>0</v>
      </c>
      <c r="Q220" s="184">
        <v>1</v>
      </c>
      <c r="R220" s="184">
        <f>Q220*H220</f>
        <v>2.077</v>
      </c>
      <c r="S220" s="184">
        <v>0</v>
      </c>
      <c r="T220" s="185">
        <f>S220*H220</f>
        <v>0</v>
      </c>
      <c r="AR220" s="24" t="s">
        <v>261</v>
      </c>
      <c r="AT220" s="24" t="s">
        <v>258</v>
      </c>
      <c r="AU220" s="24" t="s">
        <v>199</v>
      </c>
      <c r="AY220" s="24" t="s">
        <v>185</v>
      </c>
      <c r="BE220" s="186">
        <f>IF(N220="základní",J220,0)</f>
        <v>0</v>
      </c>
      <c r="BF220" s="186">
        <f>IF(N220="snížená",J220,0)</f>
        <v>0</v>
      </c>
      <c r="BG220" s="186">
        <f>IF(N220="zákl. přenesená",J220,0)</f>
        <v>0</v>
      </c>
      <c r="BH220" s="186">
        <f>IF(N220="sníž. přenesená",J220,0)</f>
        <v>0</v>
      </c>
      <c r="BI220" s="186">
        <f>IF(N220="nulová",J220,0)</f>
        <v>0</v>
      </c>
      <c r="BJ220" s="24" t="s">
        <v>80</v>
      </c>
      <c r="BK220" s="186">
        <f>ROUND(I220*H220,2)</f>
        <v>0</v>
      </c>
      <c r="BL220" s="24" t="s">
        <v>193</v>
      </c>
      <c r="BM220" s="24" t="s">
        <v>2546</v>
      </c>
    </row>
    <row r="221" spans="2:65" s="1" customFormat="1" ht="22.5" customHeight="1">
      <c r="B221" s="174"/>
      <c r="C221" s="175" t="s">
        <v>932</v>
      </c>
      <c r="D221" s="175" t="s">
        <v>188</v>
      </c>
      <c r="E221" s="176" t="s">
        <v>2547</v>
      </c>
      <c r="F221" s="177" t="s">
        <v>2548</v>
      </c>
      <c r="G221" s="178" t="s">
        <v>203</v>
      </c>
      <c r="H221" s="179">
        <v>55.954000000000001</v>
      </c>
      <c r="I221" s="180"/>
      <c r="J221" s="181">
        <f>ROUND(I221*H221,2)</f>
        <v>0</v>
      </c>
      <c r="K221" s="177" t="s">
        <v>192</v>
      </c>
      <c r="L221" s="41"/>
      <c r="M221" s="182" t="s">
        <v>5</v>
      </c>
      <c r="N221" s="183" t="s">
        <v>43</v>
      </c>
      <c r="O221" s="42"/>
      <c r="P221" s="184">
        <f>O221*H221</f>
        <v>0</v>
      </c>
      <c r="Q221" s="184">
        <v>0</v>
      </c>
      <c r="R221" s="184">
        <f>Q221*H221</f>
        <v>0</v>
      </c>
      <c r="S221" s="184">
        <v>0</v>
      </c>
      <c r="T221" s="185">
        <f>S221*H221</f>
        <v>0</v>
      </c>
      <c r="AR221" s="24" t="s">
        <v>193</v>
      </c>
      <c r="AT221" s="24" t="s">
        <v>188</v>
      </c>
      <c r="AU221" s="24" t="s">
        <v>199</v>
      </c>
      <c r="AY221" s="24" t="s">
        <v>185</v>
      </c>
      <c r="BE221" s="186">
        <f>IF(N221="základní",J221,0)</f>
        <v>0</v>
      </c>
      <c r="BF221" s="186">
        <f>IF(N221="snížená",J221,0)</f>
        <v>0</v>
      </c>
      <c r="BG221" s="186">
        <f>IF(N221="zákl. přenesená",J221,0)</f>
        <v>0</v>
      </c>
      <c r="BH221" s="186">
        <f>IF(N221="sníž. přenesená",J221,0)</f>
        <v>0</v>
      </c>
      <c r="BI221" s="186">
        <f>IF(N221="nulová",J221,0)</f>
        <v>0</v>
      </c>
      <c r="BJ221" s="24" t="s">
        <v>80</v>
      </c>
      <c r="BK221" s="186">
        <f>ROUND(I221*H221,2)</f>
        <v>0</v>
      </c>
      <c r="BL221" s="24" t="s">
        <v>193</v>
      </c>
      <c r="BM221" s="24" t="s">
        <v>2549</v>
      </c>
    </row>
    <row r="222" spans="2:65" s="1" customFormat="1" ht="54">
      <c r="B222" s="41"/>
      <c r="D222" s="208" t="s">
        <v>195</v>
      </c>
      <c r="F222" s="220" t="s">
        <v>2550</v>
      </c>
      <c r="I222" s="189"/>
      <c r="L222" s="41"/>
      <c r="M222" s="190"/>
      <c r="N222" s="42"/>
      <c r="O222" s="42"/>
      <c r="P222" s="42"/>
      <c r="Q222" s="42"/>
      <c r="R222" s="42"/>
      <c r="S222" s="42"/>
      <c r="T222" s="70"/>
      <c r="AT222" s="24" t="s">
        <v>195</v>
      </c>
      <c r="AU222" s="24" t="s">
        <v>199</v>
      </c>
    </row>
    <row r="223" spans="2:65" s="1" customFormat="1" ht="22.5" customHeight="1">
      <c r="B223" s="174"/>
      <c r="C223" s="175" t="s">
        <v>937</v>
      </c>
      <c r="D223" s="175" t="s">
        <v>188</v>
      </c>
      <c r="E223" s="176" t="s">
        <v>493</v>
      </c>
      <c r="F223" s="177" t="s">
        <v>494</v>
      </c>
      <c r="G223" s="178" t="s">
        <v>232</v>
      </c>
      <c r="H223" s="179">
        <v>133</v>
      </c>
      <c r="I223" s="180"/>
      <c r="J223" s="181">
        <f>ROUND(I223*H223,2)</f>
        <v>0</v>
      </c>
      <c r="K223" s="177" t="s">
        <v>192</v>
      </c>
      <c r="L223" s="41"/>
      <c r="M223" s="182" t="s">
        <v>5</v>
      </c>
      <c r="N223" s="183" t="s">
        <v>43</v>
      </c>
      <c r="O223" s="42"/>
      <c r="P223" s="184">
        <f>O223*H223</f>
        <v>0</v>
      </c>
      <c r="Q223" s="184">
        <v>1.208E-2</v>
      </c>
      <c r="R223" s="184">
        <f>Q223*H223</f>
        <v>1.6066400000000001</v>
      </c>
      <c r="S223" s="184">
        <v>0</v>
      </c>
      <c r="T223" s="185">
        <f>S223*H223</f>
        <v>0</v>
      </c>
      <c r="AR223" s="24" t="s">
        <v>193</v>
      </c>
      <c r="AT223" s="24" t="s">
        <v>188</v>
      </c>
      <c r="AU223" s="24" t="s">
        <v>199</v>
      </c>
      <c r="AY223" s="24" t="s">
        <v>185</v>
      </c>
      <c r="BE223" s="186">
        <f>IF(N223="základní",J223,0)</f>
        <v>0</v>
      </c>
      <c r="BF223" s="186">
        <f>IF(N223="snížená",J223,0)</f>
        <v>0</v>
      </c>
      <c r="BG223" s="186">
        <f>IF(N223="zákl. přenesená",J223,0)</f>
        <v>0</v>
      </c>
      <c r="BH223" s="186">
        <f>IF(N223="sníž. přenesená",J223,0)</f>
        <v>0</v>
      </c>
      <c r="BI223" s="186">
        <f>IF(N223="nulová",J223,0)</f>
        <v>0</v>
      </c>
      <c r="BJ223" s="24" t="s">
        <v>80</v>
      </c>
      <c r="BK223" s="186">
        <f>ROUND(I223*H223,2)</f>
        <v>0</v>
      </c>
      <c r="BL223" s="24" t="s">
        <v>193</v>
      </c>
      <c r="BM223" s="24" t="s">
        <v>2551</v>
      </c>
    </row>
    <row r="224" spans="2:65" s="1" customFormat="1" ht="27">
      <c r="B224" s="41"/>
      <c r="D224" s="208" t="s">
        <v>195</v>
      </c>
      <c r="F224" s="220" t="s">
        <v>496</v>
      </c>
      <c r="I224" s="189"/>
      <c r="L224" s="41"/>
      <c r="M224" s="190"/>
      <c r="N224" s="42"/>
      <c r="O224" s="42"/>
      <c r="P224" s="42"/>
      <c r="Q224" s="42"/>
      <c r="R224" s="42"/>
      <c r="S224" s="42"/>
      <c r="T224" s="70"/>
      <c r="AT224" s="24" t="s">
        <v>195</v>
      </c>
      <c r="AU224" s="24" t="s">
        <v>199</v>
      </c>
    </row>
    <row r="225" spans="2:65" s="1" customFormat="1" ht="22.5" customHeight="1">
      <c r="B225" s="174"/>
      <c r="C225" s="175" t="s">
        <v>944</v>
      </c>
      <c r="D225" s="175" t="s">
        <v>188</v>
      </c>
      <c r="E225" s="176" t="s">
        <v>498</v>
      </c>
      <c r="F225" s="177" t="s">
        <v>499</v>
      </c>
      <c r="G225" s="178" t="s">
        <v>232</v>
      </c>
      <c r="H225" s="179">
        <v>133</v>
      </c>
      <c r="I225" s="180"/>
      <c r="J225" s="181">
        <f>ROUND(I225*H225,2)</f>
        <v>0</v>
      </c>
      <c r="K225" s="177" t="s">
        <v>192</v>
      </c>
      <c r="L225" s="41"/>
      <c r="M225" s="182" t="s">
        <v>5</v>
      </c>
      <c r="N225" s="183" t="s">
        <v>43</v>
      </c>
      <c r="O225" s="42"/>
      <c r="P225" s="184">
        <f>O225*H225</f>
        <v>0</v>
      </c>
      <c r="Q225" s="184">
        <v>0</v>
      </c>
      <c r="R225" s="184">
        <f>Q225*H225</f>
        <v>0</v>
      </c>
      <c r="S225" s="184">
        <v>0</v>
      </c>
      <c r="T225" s="185">
        <f>S225*H225</f>
        <v>0</v>
      </c>
      <c r="AR225" s="24" t="s">
        <v>193</v>
      </c>
      <c r="AT225" s="24" t="s">
        <v>188</v>
      </c>
      <c r="AU225" s="24" t="s">
        <v>199</v>
      </c>
      <c r="AY225" s="24" t="s">
        <v>185</v>
      </c>
      <c r="BE225" s="186">
        <f>IF(N225="základní",J225,0)</f>
        <v>0</v>
      </c>
      <c r="BF225" s="186">
        <f>IF(N225="snížená",J225,0)</f>
        <v>0</v>
      </c>
      <c r="BG225" s="186">
        <f>IF(N225="zákl. přenesená",J225,0)</f>
        <v>0</v>
      </c>
      <c r="BH225" s="186">
        <f>IF(N225="sníž. přenesená",J225,0)</f>
        <v>0</v>
      </c>
      <c r="BI225" s="186">
        <f>IF(N225="nulová",J225,0)</f>
        <v>0</v>
      </c>
      <c r="BJ225" s="24" t="s">
        <v>80</v>
      </c>
      <c r="BK225" s="186">
        <f>ROUND(I225*H225,2)</f>
        <v>0</v>
      </c>
      <c r="BL225" s="24" t="s">
        <v>193</v>
      </c>
      <c r="BM225" s="24" t="s">
        <v>2552</v>
      </c>
    </row>
    <row r="226" spans="2:65" s="1" customFormat="1" ht="27">
      <c r="B226" s="41"/>
      <c r="D226" s="208" t="s">
        <v>195</v>
      </c>
      <c r="F226" s="220" t="s">
        <v>496</v>
      </c>
      <c r="I226" s="189"/>
      <c r="L226" s="41"/>
      <c r="M226" s="190"/>
      <c r="N226" s="42"/>
      <c r="O226" s="42"/>
      <c r="P226" s="42"/>
      <c r="Q226" s="42"/>
      <c r="R226" s="42"/>
      <c r="S226" s="42"/>
      <c r="T226" s="70"/>
      <c r="AT226" s="24" t="s">
        <v>195</v>
      </c>
      <c r="AU226" s="24" t="s">
        <v>199</v>
      </c>
    </row>
    <row r="227" spans="2:65" s="1" customFormat="1" ht="22.5" customHeight="1">
      <c r="B227" s="174"/>
      <c r="C227" s="175" t="s">
        <v>950</v>
      </c>
      <c r="D227" s="175" t="s">
        <v>188</v>
      </c>
      <c r="E227" s="176" t="s">
        <v>502</v>
      </c>
      <c r="F227" s="177" t="s">
        <v>503</v>
      </c>
      <c r="G227" s="178" t="s">
        <v>191</v>
      </c>
      <c r="H227" s="179">
        <v>3.32</v>
      </c>
      <c r="I227" s="180"/>
      <c r="J227" s="181">
        <f>ROUND(I227*H227,2)</f>
        <v>0</v>
      </c>
      <c r="K227" s="177" t="s">
        <v>192</v>
      </c>
      <c r="L227" s="41"/>
      <c r="M227" s="182" t="s">
        <v>5</v>
      </c>
      <c r="N227" s="183" t="s">
        <v>43</v>
      </c>
      <c r="O227" s="42"/>
      <c r="P227" s="184">
        <f>O227*H227</f>
        <v>0</v>
      </c>
      <c r="Q227" s="184">
        <v>1.0515300000000001</v>
      </c>
      <c r="R227" s="184">
        <f>Q227*H227</f>
        <v>3.4910795999999999</v>
      </c>
      <c r="S227" s="184">
        <v>0</v>
      </c>
      <c r="T227" s="185">
        <f>S227*H227</f>
        <v>0</v>
      </c>
      <c r="AR227" s="24" t="s">
        <v>193</v>
      </c>
      <c r="AT227" s="24" t="s">
        <v>188</v>
      </c>
      <c r="AU227" s="24" t="s">
        <v>199</v>
      </c>
      <c r="AY227" s="24" t="s">
        <v>185</v>
      </c>
      <c r="BE227" s="186">
        <f>IF(N227="základní",J227,0)</f>
        <v>0</v>
      </c>
      <c r="BF227" s="186">
        <f>IF(N227="snížená",J227,0)</f>
        <v>0</v>
      </c>
      <c r="BG227" s="186">
        <f>IF(N227="zákl. přenesená",J227,0)</f>
        <v>0</v>
      </c>
      <c r="BH227" s="186">
        <f>IF(N227="sníž. přenesená",J227,0)</f>
        <v>0</v>
      </c>
      <c r="BI227" s="186">
        <f>IF(N227="nulová",J227,0)</f>
        <v>0</v>
      </c>
      <c r="BJ227" s="24" t="s">
        <v>80</v>
      </c>
      <c r="BK227" s="186">
        <f>ROUND(I227*H227,2)</f>
        <v>0</v>
      </c>
      <c r="BL227" s="24" t="s">
        <v>193</v>
      </c>
      <c r="BM227" s="24" t="s">
        <v>2553</v>
      </c>
    </row>
    <row r="228" spans="2:65" s="1" customFormat="1" ht="40.5">
      <c r="B228" s="41"/>
      <c r="D228" s="187" t="s">
        <v>195</v>
      </c>
      <c r="F228" s="188" t="s">
        <v>505</v>
      </c>
      <c r="I228" s="189"/>
      <c r="L228" s="41"/>
      <c r="M228" s="190"/>
      <c r="N228" s="42"/>
      <c r="O228" s="42"/>
      <c r="P228" s="42"/>
      <c r="Q228" s="42"/>
      <c r="R228" s="42"/>
      <c r="S228" s="42"/>
      <c r="T228" s="70"/>
      <c r="AT228" s="24" t="s">
        <v>195</v>
      </c>
      <c r="AU228" s="24" t="s">
        <v>199</v>
      </c>
    </row>
    <row r="229" spans="2:65" s="10" customFormat="1" ht="22.35" customHeight="1">
      <c r="B229" s="160"/>
      <c r="D229" s="171" t="s">
        <v>71</v>
      </c>
      <c r="E229" s="172" t="s">
        <v>821</v>
      </c>
      <c r="F229" s="172" t="s">
        <v>2554</v>
      </c>
      <c r="I229" s="163"/>
      <c r="J229" s="173">
        <f>BK229</f>
        <v>0</v>
      </c>
      <c r="L229" s="160"/>
      <c r="M229" s="165"/>
      <c r="N229" s="166"/>
      <c r="O229" s="166"/>
      <c r="P229" s="167">
        <f>SUM(P230:P247)</f>
        <v>0</v>
      </c>
      <c r="Q229" s="166"/>
      <c r="R229" s="167">
        <f>SUM(R230:R247)</f>
        <v>823.74609245000011</v>
      </c>
      <c r="S229" s="166"/>
      <c r="T229" s="168">
        <f>SUM(T230:T247)</f>
        <v>0</v>
      </c>
      <c r="AR229" s="161" t="s">
        <v>80</v>
      </c>
      <c r="AT229" s="169" t="s">
        <v>71</v>
      </c>
      <c r="AU229" s="169" t="s">
        <v>82</v>
      </c>
      <c r="AY229" s="161" t="s">
        <v>185</v>
      </c>
      <c r="BK229" s="170">
        <f>SUM(BK230:BK247)</f>
        <v>0</v>
      </c>
    </row>
    <row r="230" spans="2:65" s="1" customFormat="1" ht="31.5" customHeight="1">
      <c r="B230" s="174"/>
      <c r="C230" s="175" t="s">
        <v>2038</v>
      </c>
      <c r="D230" s="175" t="s">
        <v>188</v>
      </c>
      <c r="E230" s="176" t="s">
        <v>2555</v>
      </c>
      <c r="F230" s="177" t="s">
        <v>2556</v>
      </c>
      <c r="G230" s="178" t="s">
        <v>232</v>
      </c>
      <c r="H230" s="179">
        <v>343.45</v>
      </c>
      <c r="I230" s="180"/>
      <c r="J230" s="181">
        <f>ROUND(I230*H230,2)</f>
        <v>0</v>
      </c>
      <c r="K230" s="177" t="s">
        <v>192</v>
      </c>
      <c r="L230" s="41"/>
      <c r="M230" s="182" t="s">
        <v>5</v>
      </c>
      <c r="N230" s="183" t="s">
        <v>43</v>
      </c>
      <c r="O230" s="42"/>
      <c r="P230" s="184">
        <f>O230*H230</f>
        <v>0</v>
      </c>
      <c r="Q230" s="184">
        <v>1E-4</v>
      </c>
      <c r="R230" s="184">
        <f>Q230*H230</f>
        <v>3.4345000000000001E-2</v>
      </c>
      <c r="S230" s="184">
        <v>0</v>
      </c>
      <c r="T230" s="185">
        <f>S230*H230</f>
        <v>0</v>
      </c>
      <c r="AR230" s="24" t="s">
        <v>193</v>
      </c>
      <c r="AT230" s="24" t="s">
        <v>188</v>
      </c>
      <c r="AU230" s="24" t="s">
        <v>199</v>
      </c>
      <c r="AY230" s="24" t="s">
        <v>185</v>
      </c>
      <c r="BE230" s="186">
        <f>IF(N230="základní",J230,0)</f>
        <v>0</v>
      </c>
      <c r="BF230" s="186">
        <f>IF(N230="snížená",J230,0)</f>
        <v>0</v>
      </c>
      <c r="BG230" s="186">
        <f>IF(N230="zákl. přenesená",J230,0)</f>
        <v>0</v>
      </c>
      <c r="BH230" s="186">
        <f>IF(N230="sníž. přenesená",J230,0)</f>
        <v>0</v>
      </c>
      <c r="BI230" s="186">
        <f>IF(N230="nulová",J230,0)</f>
        <v>0</v>
      </c>
      <c r="BJ230" s="24" t="s">
        <v>80</v>
      </c>
      <c r="BK230" s="186">
        <f>ROUND(I230*H230,2)</f>
        <v>0</v>
      </c>
      <c r="BL230" s="24" t="s">
        <v>193</v>
      </c>
      <c r="BM230" s="24" t="s">
        <v>2557</v>
      </c>
    </row>
    <row r="231" spans="2:65" s="1" customFormat="1" ht="67.5">
      <c r="B231" s="41"/>
      <c r="D231" s="187" t="s">
        <v>195</v>
      </c>
      <c r="F231" s="188" t="s">
        <v>2558</v>
      </c>
      <c r="I231" s="189"/>
      <c r="L231" s="41"/>
      <c r="M231" s="190"/>
      <c r="N231" s="42"/>
      <c r="O231" s="42"/>
      <c r="P231" s="42"/>
      <c r="Q231" s="42"/>
      <c r="R231" s="42"/>
      <c r="S231" s="42"/>
      <c r="T231" s="70"/>
      <c r="AT231" s="24" t="s">
        <v>195</v>
      </c>
      <c r="AU231" s="24" t="s">
        <v>199</v>
      </c>
    </row>
    <row r="232" spans="2:65" s="11" customFormat="1">
      <c r="B232" s="191"/>
      <c r="D232" s="208" t="s">
        <v>197</v>
      </c>
      <c r="E232" s="217" t="s">
        <v>5</v>
      </c>
      <c r="F232" s="218" t="s">
        <v>2559</v>
      </c>
      <c r="H232" s="219">
        <v>343.45</v>
      </c>
      <c r="I232" s="195"/>
      <c r="L232" s="191"/>
      <c r="M232" s="196"/>
      <c r="N232" s="197"/>
      <c r="O232" s="197"/>
      <c r="P232" s="197"/>
      <c r="Q232" s="197"/>
      <c r="R232" s="197"/>
      <c r="S232" s="197"/>
      <c r="T232" s="198"/>
      <c r="AT232" s="192" t="s">
        <v>197</v>
      </c>
      <c r="AU232" s="192" t="s">
        <v>199</v>
      </c>
      <c r="AV232" s="11" t="s">
        <v>82</v>
      </c>
      <c r="AW232" s="11" t="s">
        <v>35</v>
      </c>
      <c r="AX232" s="11" t="s">
        <v>80</v>
      </c>
      <c r="AY232" s="192" t="s">
        <v>185</v>
      </c>
    </row>
    <row r="233" spans="2:65" s="1" customFormat="1" ht="22.5" customHeight="1">
      <c r="B233" s="174"/>
      <c r="C233" s="221" t="s">
        <v>2042</v>
      </c>
      <c r="D233" s="221" t="s">
        <v>258</v>
      </c>
      <c r="E233" s="222" t="s">
        <v>2560</v>
      </c>
      <c r="F233" s="223" t="s">
        <v>2561</v>
      </c>
      <c r="G233" s="224" t="s">
        <v>232</v>
      </c>
      <c r="H233" s="225">
        <v>394.96800000000002</v>
      </c>
      <c r="I233" s="226"/>
      <c r="J233" s="227">
        <f>ROUND(I233*H233,2)</f>
        <v>0</v>
      </c>
      <c r="K233" s="223" t="s">
        <v>192</v>
      </c>
      <c r="L233" s="228"/>
      <c r="M233" s="229" t="s">
        <v>5</v>
      </c>
      <c r="N233" s="230" t="s">
        <v>43</v>
      </c>
      <c r="O233" s="42"/>
      <c r="P233" s="184">
        <f>O233*H233</f>
        <v>0</v>
      </c>
      <c r="Q233" s="184">
        <v>2.9999999999999997E-4</v>
      </c>
      <c r="R233" s="184">
        <f>Q233*H233</f>
        <v>0.1184904</v>
      </c>
      <c r="S233" s="184">
        <v>0</v>
      </c>
      <c r="T233" s="185">
        <f>S233*H233</f>
        <v>0</v>
      </c>
      <c r="AR233" s="24" t="s">
        <v>261</v>
      </c>
      <c r="AT233" s="24" t="s">
        <v>258</v>
      </c>
      <c r="AU233" s="24" t="s">
        <v>199</v>
      </c>
      <c r="AY233" s="24" t="s">
        <v>185</v>
      </c>
      <c r="BE233" s="186">
        <f>IF(N233="základní",J233,0)</f>
        <v>0</v>
      </c>
      <c r="BF233" s="186">
        <f>IF(N233="snížená",J233,0)</f>
        <v>0</v>
      </c>
      <c r="BG233" s="186">
        <f>IF(N233="zákl. přenesená",J233,0)</f>
        <v>0</v>
      </c>
      <c r="BH233" s="186">
        <f>IF(N233="sníž. přenesená",J233,0)</f>
        <v>0</v>
      </c>
      <c r="BI233" s="186">
        <f>IF(N233="nulová",J233,0)</f>
        <v>0</v>
      </c>
      <c r="BJ233" s="24" t="s">
        <v>80</v>
      </c>
      <c r="BK233" s="186">
        <f>ROUND(I233*H233,2)</f>
        <v>0</v>
      </c>
      <c r="BL233" s="24" t="s">
        <v>193</v>
      </c>
      <c r="BM233" s="24" t="s">
        <v>2562</v>
      </c>
    </row>
    <row r="234" spans="2:65" s="12" customFormat="1">
      <c r="B234" s="199"/>
      <c r="D234" s="187" t="s">
        <v>197</v>
      </c>
      <c r="E234" s="200" t="s">
        <v>5</v>
      </c>
      <c r="F234" s="201" t="s">
        <v>2563</v>
      </c>
      <c r="H234" s="202" t="s">
        <v>5</v>
      </c>
      <c r="I234" s="203"/>
      <c r="L234" s="199"/>
      <c r="M234" s="204"/>
      <c r="N234" s="205"/>
      <c r="O234" s="205"/>
      <c r="P234" s="205"/>
      <c r="Q234" s="205"/>
      <c r="R234" s="205"/>
      <c r="S234" s="205"/>
      <c r="T234" s="206"/>
      <c r="AT234" s="202" t="s">
        <v>197</v>
      </c>
      <c r="AU234" s="202" t="s">
        <v>199</v>
      </c>
      <c r="AV234" s="12" t="s">
        <v>80</v>
      </c>
      <c r="AW234" s="12" t="s">
        <v>35</v>
      </c>
      <c r="AX234" s="12" t="s">
        <v>72</v>
      </c>
      <c r="AY234" s="202" t="s">
        <v>185</v>
      </c>
    </row>
    <row r="235" spans="2:65" s="11" customFormat="1">
      <c r="B235" s="191"/>
      <c r="D235" s="208" t="s">
        <v>197</v>
      </c>
      <c r="E235" s="217" t="s">
        <v>5</v>
      </c>
      <c r="F235" s="218" t="s">
        <v>2564</v>
      </c>
      <c r="H235" s="219">
        <v>394.96800000000002</v>
      </c>
      <c r="I235" s="195"/>
      <c r="L235" s="191"/>
      <c r="M235" s="196"/>
      <c r="N235" s="197"/>
      <c r="O235" s="197"/>
      <c r="P235" s="197"/>
      <c r="Q235" s="197"/>
      <c r="R235" s="197"/>
      <c r="S235" s="197"/>
      <c r="T235" s="198"/>
      <c r="AT235" s="192" t="s">
        <v>197</v>
      </c>
      <c r="AU235" s="192" t="s">
        <v>199</v>
      </c>
      <c r="AV235" s="11" t="s">
        <v>82</v>
      </c>
      <c r="AW235" s="11" t="s">
        <v>35</v>
      </c>
      <c r="AX235" s="11" t="s">
        <v>80</v>
      </c>
      <c r="AY235" s="192" t="s">
        <v>185</v>
      </c>
    </row>
    <row r="236" spans="2:65" s="1" customFormat="1" ht="31.5" customHeight="1">
      <c r="B236" s="174"/>
      <c r="C236" s="175" t="s">
        <v>2050</v>
      </c>
      <c r="D236" s="175" t="s">
        <v>188</v>
      </c>
      <c r="E236" s="176" t="s">
        <v>2565</v>
      </c>
      <c r="F236" s="177" t="s">
        <v>2566</v>
      </c>
      <c r="G236" s="178" t="s">
        <v>203</v>
      </c>
      <c r="H236" s="179">
        <v>161.6</v>
      </c>
      <c r="I236" s="180"/>
      <c r="J236" s="181">
        <f>ROUND(I236*H236,2)</f>
        <v>0</v>
      </c>
      <c r="K236" s="177" t="s">
        <v>192</v>
      </c>
      <c r="L236" s="41"/>
      <c r="M236" s="182" t="s">
        <v>5</v>
      </c>
      <c r="N236" s="183" t="s">
        <v>43</v>
      </c>
      <c r="O236" s="42"/>
      <c r="P236" s="184">
        <f>O236*H236</f>
        <v>0</v>
      </c>
      <c r="Q236" s="184">
        <v>2.45329</v>
      </c>
      <c r="R236" s="184">
        <f>Q236*H236</f>
        <v>396.45166399999999</v>
      </c>
      <c r="S236" s="184">
        <v>0</v>
      </c>
      <c r="T236" s="185">
        <f>S236*H236</f>
        <v>0</v>
      </c>
      <c r="AR236" s="24" t="s">
        <v>193</v>
      </c>
      <c r="AT236" s="24" t="s">
        <v>188</v>
      </c>
      <c r="AU236" s="24" t="s">
        <v>199</v>
      </c>
      <c r="AY236" s="24" t="s">
        <v>185</v>
      </c>
      <c r="BE236" s="186">
        <f>IF(N236="základní",J236,0)</f>
        <v>0</v>
      </c>
      <c r="BF236" s="186">
        <f>IF(N236="snížená",J236,0)</f>
        <v>0</v>
      </c>
      <c r="BG236" s="186">
        <f>IF(N236="zákl. přenesená",J236,0)</f>
        <v>0</v>
      </c>
      <c r="BH236" s="186">
        <f>IF(N236="sníž. přenesená",J236,0)</f>
        <v>0</v>
      </c>
      <c r="BI236" s="186">
        <f>IF(N236="nulová",J236,0)</f>
        <v>0</v>
      </c>
      <c r="BJ236" s="24" t="s">
        <v>80</v>
      </c>
      <c r="BK236" s="186">
        <f>ROUND(I236*H236,2)</f>
        <v>0</v>
      </c>
      <c r="BL236" s="24" t="s">
        <v>193</v>
      </c>
      <c r="BM236" s="24" t="s">
        <v>2567</v>
      </c>
    </row>
    <row r="237" spans="2:65" s="1" customFormat="1" ht="94.5">
      <c r="B237" s="41"/>
      <c r="D237" s="208" t="s">
        <v>195</v>
      </c>
      <c r="F237" s="220" t="s">
        <v>2568</v>
      </c>
      <c r="I237" s="189"/>
      <c r="L237" s="41"/>
      <c r="M237" s="190"/>
      <c r="N237" s="42"/>
      <c r="O237" s="42"/>
      <c r="P237" s="42"/>
      <c r="Q237" s="42"/>
      <c r="R237" s="42"/>
      <c r="S237" s="42"/>
      <c r="T237" s="70"/>
      <c r="AT237" s="24" t="s">
        <v>195</v>
      </c>
      <c r="AU237" s="24" t="s">
        <v>199</v>
      </c>
    </row>
    <row r="238" spans="2:65" s="1" customFormat="1" ht="22.5" customHeight="1">
      <c r="B238" s="174"/>
      <c r="C238" s="175" t="s">
        <v>2026</v>
      </c>
      <c r="D238" s="175" t="s">
        <v>188</v>
      </c>
      <c r="E238" s="176" t="s">
        <v>2569</v>
      </c>
      <c r="F238" s="177" t="s">
        <v>2570</v>
      </c>
      <c r="G238" s="178" t="s">
        <v>203</v>
      </c>
      <c r="H238" s="179">
        <v>185.84200000000001</v>
      </c>
      <c r="I238" s="180"/>
      <c r="J238" s="181">
        <f>ROUND(I238*H238,2)</f>
        <v>0</v>
      </c>
      <c r="K238" s="177" t="s">
        <v>192</v>
      </c>
      <c r="L238" s="41"/>
      <c r="M238" s="182" t="s">
        <v>5</v>
      </c>
      <c r="N238" s="183" t="s">
        <v>43</v>
      </c>
      <c r="O238" s="42"/>
      <c r="P238" s="184">
        <f>O238*H238</f>
        <v>0</v>
      </c>
      <c r="Q238" s="184">
        <v>2.16</v>
      </c>
      <c r="R238" s="184">
        <f>Q238*H238</f>
        <v>401.41872000000006</v>
      </c>
      <c r="S238" s="184">
        <v>0</v>
      </c>
      <c r="T238" s="185">
        <f>S238*H238</f>
        <v>0</v>
      </c>
      <c r="AR238" s="24" t="s">
        <v>193</v>
      </c>
      <c r="AT238" s="24" t="s">
        <v>188</v>
      </c>
      <c r="AU238" s="24" t="s">
        <v>199</v>
      </c>
      <c r="AY238" s="24" t="s">
        <v>185</v>
      </c>
      <c r="BE238" s="186">
        <f>IF(N238="základní",J238,0)</f>
        <v>0</v>
      </c>
      <c r="BF238" s="186">
        <f>IF(N238="snížená",J238,0)</f>
        <v>0</v>
      </c>
      <c r="BG238" s="186">
        <f>IF(N238="zákl. přenesená",J238,0)</f>
        <v>0</v>
      </c>
      <c r="BH238" s="186">
        <f>IF(N238="sníž. přenesená",J238,0)</f>
        <v>0</v>
      </c>
      <c r="BI238" s="186">
        <f>IF(N238="nulová",J238,0)</f>
        <v>0</v>
      </c>
      <c r="BJ238" s="24" t="s">
        <v>80</v>
      </c>
      <c r="BK238" s="186">
        <f>ROUND(I238*H238,2)</f>
        <v>0</v>
      </c>
      <c r="BL238" s="24" t="s">
        <v>193</v>
      </c>
      <c r="BM238" s="24" t="s">
        <v>2571</v>
      </c>
    </row>
    <row r="239" spans="2:65" s="1" customFormat="1" ht="40.5">
      <c r="B239" s="41"/>
      <c r="D239" s="187" t="s">
        <v>195</v>
      </c>
      <c r="F239" s="188" t="s">
        <v>553</v>
      </c>
      <c r="I239" s="189"/>
      <c r="L239" s="41"/>
      <c r="M239" s="190"/>
      <c r="N239" s="42"/>
      <c r="O239" s="42"/>
      <c r="P239" s="42"/>
      <c r="Q239" s="42"/>
      <c r="R239" s="42"/>
      <c r="S239" s="42"/>
      <c r="T239" s="70"/>
      <c r="AT239" s="24" t="s">
        <v>195</v>
      </c>
      <c r="AU239" s="24" t="s">
        <v>199</v>
      </c>
    </row>
    <row r="240" spans="2:65" s="12" customFormat="1">
      <c r="B240" s="199"/>
      <c r="D240" s="187" t="s">
        <v>197</v>
      </c>
      <c r="E240" s="200" t="s">
        <v>5</v>
      </c>
      <c r="F240" s="201" t="s">
        <v>2572</v>
      </c>
      <c r="H240" s="202" t="s">
        <v>5</v>
      </c>
      <c r="I240" s="203"/>
      <c r="L240" s="199"/>
      <c r="M240" s="204"/>
      <c r="N240" s="205"/>
      <c r="O240" s="205"/>
      <c r="P240" s="205"/>
      <c r="Q240" s="205"/>
      <c r="R240" s="205"/>
      <c r="S240" s="205"/>
      <c r="T240" s="206"/>
      <c r="AT240" s="202" t="s">
        <v>197</v>
      </c>
      <c r="AU240" s="202" t="s">
        <v>199</v>
      </c>
      <c r="AV240" s="12" t="s">
        <v>80</v>
      </c>
      <c r="AW240" s="12" t="s">
        <v>35</v>
      </c>
      <c r="AX240" s="12" t="s">
        <v>72</v>
      </c>
      <c r="AY240" s="202" t="s">
        <v>185</v>
      </c>
    </row>
    <row r="241" spans="2:65" s="11" customFormat="1">
      <c r="B241" s="191"/>
      <c r="D241" s="208" t="s">
        <v>197</v>
      </c>
      <c r="E241" s="217" t="s">
        <v>5</v>
      </c>
      <c r="F241" s="218" t="s">
        <v>2573</v>
      </c>
      <c r="H241" s="219">
        <v>185.84200000000001</v>
      </c>
      <c r="I241" s="195"/>
      <c r="L241" s="191"/>
      <c r="M241" s="196"/>
      <c r="N241" s="197"/>
      <c r="O241" s="197"/>
      <c r="P241" s="197"/>
      <c r="Q241" s="197"/>
      <c r="R241" s="197"/>
      <c r="S241" s="197"/>
      <c r="T241" s="198"/>
      <c r="AT241" s="192" t="s">
        <v>197</v>
      </c>
      <c r="AU241" s="192" t="s">
        <v>199</v>
      </c>
      <c r="AV241" s="11" t="s">
        <v>82</v>
      </c>
      <c r="AW241" s="11" t="s">
        <v>35</v>
      </c>
      <c r="AX241" s="11" t="s">
        <v>80</v>
      </c>
      <c r="AY241" s="192" t="s">
        <v>185</v>
      </c>
    </row>
    <row r="242" spans="2:65" s="1" customFormat="1" ht="44.25" customHeight="1">
      <c r="B242" s="174"/>
      <c r="C242" s="175" t="s">
        <v>2054</v>
      </c>
      <c r="D242" s="175" t="s">
        <v>188</v>
      </c>
      <c r="E242" s="176" t="s">
        <v>2574</v>
      </c>
      <c r="F242" s="177" t="s">
        <v>2575</v>
      </c>
      <c r="G242" s="178" t="s">
        <v>232</v>
      </c>
      <c r="H242" s="179">
        <v>30.847999999999999</v>
      </c>
      <c r="I242" s="180"/>
      <c r="J242" s="181">
        <f>ROUND(I242*H242,2)</f>
        <v>0</v>
      </c>
      <c r="K242" s="177" t="s">
        <v>192</v>
      </c>
      <c r="L242" s="41"/>
      <c r="M242" s="182" t="s">
        <v>5</v>
      </c>
      <c r="N242" s="183" t="s">
        <v>43</v>
      </c>
      <c r="O242" s="42"/>
      <c r="P242" s="184">
        <f>O242*H242</f>
        <v>0</v>
      </c>
      <c r="Q242" s="184">
        <v>0</v>
      </c>
      <c r="R242" s="184">
        <f>Q242*H242</f>
        <v>0</v>
      </c>
      <c r="S242" s="184">
        <v>0</v>
      </c>
      <c r="T242" s="185">
        <f>S242*H242</f>
        <v>0</v>
      </c>
      <c r="AR242" s="24" t="s">
        <v>193</v>
      </c>
      <c r="AT242" s="24" t="s">
        <v>188</v>
      </c>
      <c r="AU242" s="24" t="s">
        <v>199</v>
      </c>
      <c r="AY242" s="24" t="s">
        <v>185</v>
      </c>
      <c r="BE242" s="186">
        <f>IF(N242="základní",J242,0)</f>
        <v>0</v>
      </c>
      <c r="BF242" s="186">
        <f>IF(N242="snížená",J242,0)</f>
        <v>0</v>
      </c>
      <c r="BG242" s="186">
        <f>IF(N242="zákl. přenesená",J242,0)</f>
        <v>0</v>
      </c>
      <c r="BH242" s="186">
        <f>IF(N242="sníž. přenesená",J242,0)</f>
        <v>0</v>
      </c>
      <c r="BI242" s="186">
        <f>IF(N242="nulová",J242,0)</f>
        <v>0</v>
      </c>
      <c r="BJ242" s="24" t="s">
        <v>80</v>
      </c>
      <c r="BK242" s="186">
        <f>ROUND(I242*H242,2)</f>
        <v>0</v>
      </c>
      <c r="BL242" s="24" t="s">
        <v>193</v>
      </c>
      <c r="BM242" s="24" t="s">
        <v>2576</v>
      </c>
    </row>
    <row r="243" spans="2:65" s="11" customFormat="1">
      <c r="B243" s="191"/>
      <c r="D243" s="208" t="s">
        <v>197</v>
      </c>
      <c r="E243" s="217" t="s">
        <v>5</v>
      </c>
      <c r="F243" s="218" t="s">
        <v>2577</v>
      </c>
      <c r="H243" s="219">
        <v>30.847999999999999</v>
      </c>
      <c r="I243" s="195"/>
      <c r="L243" s="191"/>
      <c r="M243" s="196"/>
      <c r="N243" s="197"/>
      <c r="O243" s="197"/>
      <c r="P243" s="197"/>
      <c r="Q243" s="197"/>
      <c r="R243" s="197"/>
      <c r="S243" s="197"/>
      <c r="T243" s="198"/>
      <c r="AT243" s="192" t="s">
        <v>197</v>
      </c>
      <c r="AU243" s="192" t="s">
        <v>199</v>
      </c>
      <c r="AV243" s="11" t="s">
        <v>82</v>
      </c>
      <c r="AW243" s="11" t="s">
        <v>35</v>
      </c>
      <c r="AX243" s="11" t="s">
        <v>80</v>
      </c>
      <c r="AY243" s="192" t="s">
        <v>185</v>
      </c>
    </row>
    <row r="244" spans="2:65" s="1" customFormat="1" ht="44.25" customHeight="1">
      <c r="B244" s="174"/>
      <c r="C244" s="175" t="s">
        <v>2058</v>
      </c>
      <c r="D244" s="175" t="s">
        <v>188</v>
      </c>
      <c r="E244" s="176" t="s">
        <v>2578</v>
      </c>
      <c r="F244" s="177" t="s">
        <v>2579</v>
      </c>
      <c r="G244" s="178" t="s">
        <v>232</v>
      </c>
      <c r="H244" s="179">
        <v>30.847999999999999</v>
      </c>
      <c r="I244" s="180"/>
      <c r="J244" s="181">
        <f>ROUND(I244*H244,2)</f>
        <v>0</v>
      </c>
      <c r="K244" s="177" t="s">
        <v>192</v>
      </c>
      <c r="L244" s="41"/>
      <c r="M244" s="182" t="s">
        <v>5</v>
      </c>
      <c r="N244" s="183" t="s">
        <v>43</v>
      </c>
      <c r="O244" s="42"/>
      <c r="P244" s="184">
        <f>O244*H244</f>
        <v>0</v>
      </c>
      <c r="Q244" s="184">
        <v>1.0300000000000001E-3</v>
      </c>
      <c r="R244" s="184">
        <f>Q244*H244</f>
        <v>3.177344E-2</v>
      </c>
      <c r="S244" s="184">
        <v>0</v>
      </c>
      <c r="T244" s="185">
        <f>S244*H244</f>
        <v>0</v>
      </c>
      <c r="AR244" s="24" t="s">
        <v>193</v>
      </c>
      <c r="AT244" s="24" t="s">
        <v>188</v>
      </c>
      <c r="AU244" s="24" t="s">
        <v>199</v>
      </c>
      <c r="AY244" s="24" t="s">
        <v>185</v>
      </c>
      <c r="BE244" s="186">
        <f>IF(N244="základní",J244,0)</f>
        <v>0</v>
      </c>
      <c r="BF244" s="186">
        <f>IF(N244="snížená",J244,0)</f>
        <v>0</v>
      </c>
      <c r="BG244" s="186">
        <f>IF(N244="zákl. přenesená",J244,0)</f>
        <v>0</v>
      </c>
      <c r="BH244" s="186">
        <f>IF(N244="sníž. přenesená",J244,0)</f>
        <v>0</v>
      </c>
      <c r="BI244" s="186">
        <f>IF(N244="nulová",J244,0)</f>
        <v>0</v>
      </c>
      <c r="BJ244" s="24" t="s">
        <v>80</v>
      </c>
      <c r="BK244" s="186">
        <f>ROUND(I244*H244,2)</f>
        <v>0</v>
      </c>
      <c r="BL244" s="24" t="s">
        <v>193</v>
      </c>
      <c r="BM244" s="24" t="s">
        <v>2580</v>
      </c>
    </row>
    <row r="245" spans="2:65" s="11" customFormat="1">
      <c r="B245" s="191"/>
      <c r="D245" s="208" t="s">
        <v>197</v>
      </c>
      <c r="E245" s="217" t="s">
        <v>5</v>
      </c>
      <c r="F245" s="218" t="s">
        <v>2581</v>
      </c>
      <c r="H245" s="219">
        <v>30.847999999999999</v>
      </c>
      <c r="I245" s="195"/>
      <c r="L245" s="191"/>
      <c r="M245" s="196"/>
      <c r="N245" s="197"/>
      <c r="O245" s="197"/>
      <c r="P245" s="197"/>
      <c r="Q245" s="197"/>
      <c r="R245" s="197"/>
      <c r="S245" s="197"/>
      <c r="T245" s="198"/>
      <c r="AT245" s="192" t="s">
        <v>197</v>
      </c>
      <c r="AU245" s="192" t="s">
        <v>199</v>
      </c>
      <c r="AV245" s="11" t="s">
        <v>82</v>
      </c>
      <c r="AW245" s="11" t="s">
        <v>35</v>
      </c>
      <c r="AX245" s="11" t="s">
        <v>80</v>
      </c>
      <c r="AY245" s="192" t="s">
        <v>185</v>
      </c>
    </row>
    <row r="246" spans="2:65" s="1" customFormat="1" ht="22.5" customHeight="1">
      <c r="B246" s="174"/>
      <c r="C246" s="175" t="s">
        <v>2076</v>
      </c>
      <c r="D246" s="175" t="s">
        <v>188</v>
      </c>
      <c r="E246" s="176" t="s">
        <v>2582</v>
      </c>
      <c r="F246" s="177" t="s">
        <v>2583</v>
      </c>
      <c r="G246" s="178" t="s">
        <v>191</v>
      </c>
      <c r="H246" s="179">
        <v>24.233000000000001</v>
      </c>
      <c r="I246" s="180"/>
      <c r="J246" s="181">
        <f>ROUND(I246*H246,2)</f>
        <v>0</v>
      </c>
      <c r="K246" s="177" t="s">
        <v>192</v>
      </c>
      <c r="L246" s="41"/>
      <c r="M246" s="182" t="s">
        <v>5</v>
      </c>
      <c r="N246" s="183" t="s">
        <v>43</v>
      </c>
      <c r="O246" s="42"/>
      <c r="P246" s="184">
        <f>O246*H246</f>
        <v>0</v>
      </c>
      <c r="Q246" s="184">
        <v>1.0601700000000001</v>
      </c>
      <c r="R246" s="184">
        <f>Q246*H246</f>
        <v>25.691099610000002</v>
      </c>
      <c r="S246" s="184">
        <v>0</v>
      </c>
      <c r="T246" s="185">
        <f>S246*H246</f>
        <v>0</v>
      </c>
      <c r="AR246" s="24" t="s">
        <v>193</v>
      </c>
      <c r="AT246" s="24" t="s">
        <v>188</v>
      </c>
      <c r="AU246" s="24" t="s">
        <v>199</v>
      </c>
      <c r="AY246" s="24" t="s">
        <v>185</v>
      </c>
      <c r="BE246" s="186">
        <f>IF(N246="základní",J246,0)</f>
        <v>0</v>
      </c>
      <c r="BF246" s="186">
        <f>IF(N246="snížená",J246,0)</f>
        <v>0</v>
      </c>
      <c r="BG246" s="186">
        <f>IF(N246="zákl. přenesená",J246,0)</f>
        <v>0</v>
      </c>
      <c r="BH246" s="186">
        <f>IF(N246="sníž. přenesená",J246,0)</f>
        <v>0</v>
      </c>
      <c r="BI246" s="186">
        <f>IF(N246="nulová",J246,0)</f>
        <v>0</v>
      </c>
      <c r="BJ246" s="24" t="s">
        <v>80</v>
      </c>
      <c r="BK246" s="186">
        <f>ROUND(I246*H246,2)</f>
        <v>0</v>
      </c>
      <c r="BL246" s="24" t="s">
        <v>193</v>
      </c>
      <c r="BM246" s="24" t="s">
        <v>2584</v>
      </c>
    </row>
    <row r="247" spans="2:65" s="1" customFormat="1" ht="27">
      <c r="B247" s="41"/>
      <c r="D247" s="187" t="s">
        <v>195</v>
      </c>
      <c r="F247" s="188" t="s">
        <v>196</v>
      </c>
      <c r="I247" s="189"/>
      <c r="L247" s="41"/>
      <c r="M247" s="190"/>
      <c r="N247" s="42"/>
      <c r="O247" s="42"/>
      <c r="P247" s="42"/>
      <c r="Q247" s="42"/>
      <c r="R247" s="42"/>
      <c r="S247" s="42"/>
      <c r="T247" s="70"/>
      <c r="AT247" s="24" t="s">
        <v>195</v>
      </c>
      <c r="AU247" s="24" t="s">
        <v>199</v>
      </c>
    </row>
    <row r="248" spans="2:65" s="10" customFormat="1" ht="22.35" customHeight="1">
      <c r="B248" s="160"/>
      <c r="D248" s="171" t="s">
        <v>71</v>
      </c>
      <c r="E248" s="172" t="s">
        <v>826</v>
      </c>
      <c r="F248" s="172" t="s">
        <v>2585</v>
      </c>
      <c r="I248" s="163"/>
      <c r="J248" s="173">
        <f>BK248</f>
        <v>0</v>
      </c>
      <c r="L248" s="160"/>
      <c r="M248" s="165"/>
      <c r="N248" s="166"/>
      <c r="O248" s="166"/>
      <c r="P248" s="167">
        <f>SUM(P249:P258)</f>
        <v>0</v>
      </c>
      <c r="Q248" s="166"/>
      <c r="R248" s="167">
        <f>SUM(R249:R258)</f>
        <v>340.34798699999999</v>
      </c>
      <c r="S248" s="166"/>
      <c r="T248" s="168">
        <f>SUM(T249:T258)</f>
        <v>0</v>
      </c>
      <c r="AR248" s="161" t="s">
        <v>80</v>
      </c>
      <c r="AT248" s="169" t="s">
        <v>71</v>
      </c>
      <c r="AU248" s="169" t="s">
        <v>82</v>
      </c>
      <c r="AY248" s="161" t="s">
        <v>185</v>
      </c>
      <c r="BK248" s="170">
        <f>SUM(BK249:BK258)</f>
        <v>0</v>
      </c>
    </row>
    <row r="249" spans="2:65" s="1" customFormat="1" ht="22.5" customHeight="1">
      <c r="B249" s="174"/>
      <c r="C249" s="175" t="s">
        <v>956</v>
      </c>
      <c r="D249" s="175" t="s">
        <v>188</v>
      </c>
      <c r="E249" s="176" t="s">
        <v>2586</v>
      </c>
      <c r="F249" s="177" t="s">
        <v>2587</v>
      </c>
      <c r="G249" s="178" t="s">
        <v>376</v>
      </c>
      <c r="H249" s="179">
        <v>133</v>
      </c>
      <c r="I249" s="180"/>
      <c r="J249" s="181">
        <f>ROUND(I249*H249,2)</f>
        <v>0</v>
      </c>
      <c r="K249" s="177" t="s">
        <v>192</v>
      </c>
      <c r="L249" s="41"/>
      <c r="M249" s="182" t="s">
        <v>5</v>
      </c>
      <c r="N249" s="183" t="s">
        <v>43</v>
      </c>
      <c r="O249" s="42"/>
      <c r="P249" s="184">
        <f>O249*H249</f>
        <v>0</v>
      </c>
      <c r="Q249" s="184">
        <v>9.8999999999999999E-4</v>
      </c>
      <c r="R249" s="184">
        <f>Q249*H249</f>
        <v>0.13167000000000001</v>
      </c>
      <c r="S249" s="184">
        <v>0</v>
      </c>
      <c r="T249" s="185">
        <f>S249*H249</f>
        <v>0</v>
      </c>
      <c r="AR249" s="24" t="s">
        <v>193</v>
      </c>
      <c r="AT249" s="24" t="s">
        <v>188</v>
      </c>
      <c r="AU249" s="24" t="s">
        <v>199</v>
      </c>
      <c r="AY249" s="24" t="s">
        <v>185</v>
      </c>
      <c r="BE249" s="186">
        <f>IF(N249="základní",J249,0)</f>
        <v>0</v>
      </c>
      <c r="BF249" s="186">
        <f>IF(N249="snížená",J249,0)</f>
        <v>0</v>
      </c>
      <c r="BG249" s="186">
        <f>IF(N249="zákl. přenesená",J249,0)</f>
        <v>0</v>
      </c>
      <c r="BH249" s="186">
        <f>IF(N249="sníž. přenesená",J249,0)</f>
        <v>0</v>
      </c>
      <c r="BI249" s="186">
        <f>IF(N249="nulová",J249,0)</f>
        <v>0</v>
      </c>
      <c r="BJ249" s="24" t="s">
        <v>80</v>
      </c>
      <c r="BK249" s="186">
        <f>ROUND(I249*H249,2)</f>
        <v>0</v>
      </c>
      <c r="BL249" s="24" t="s">
        <v>193</v>
      </c>
      <c r="BM249" s="24" t="s">
        <v>2588</v>
      </c>
    </row>
    <row r="250" spans="2:65" s="1" customFormat="1" ht="67.5">
      <c r="B250" s="41"/>
      <c r="D250" s="208" t="s">
        <v>195</v>
      </c>
      <c r="F250" s="220" t="s">
        <v>2589</v>
      </c>
      <c r="I250" s="189"/>
      <c r="L250" s="41"/>
      <c r="M250" s="190"/>
      <c r="N250" s="42"/>
      <c r="O250" s="42"/>
      <c r="P250" s="42"/>
      <c r="Q250" s="42"/>
      <c r="R250" s="42"/>
      <c r="S250" s="42"/>
      <c r="T250" s="70"/>
      <c r="AT250" s="24" t="s">
        <v>195</v>
      </c>
      <c r="AU250" s="24" t="s">
        <v>199</v>
      </c>
    </row>
    <row r="251" spans="2:65" s="1" customFormat="1" ht="22.5" customHeight="1">
      <c r="B251" s="174"/>
      <c r="C251" s="175" t="s">
        <v>960</v>
      </c>
      <c r="D251" s="175" t="s">
        <v>188</v>
      </c>
      <c r="E251" s="176" t="s">
        <v>2590</v>
      </c>
      <c r="F251" s="177" t="s">
        <v>2587</v>
      </c>
      <c r="G251" s="178" t="s">
        <v>376</v>
      </c>
      <c r="H251" s="179">
        <v>126</v>
      </c>
      <c r="I251" s="180"/>
      <c r="J251" s="181">
        <f>ROUND(I251*H251,2)</f>
        <v>0</v>
      </c>
      <c r="K251" s="177" t="s">
        <v>5</v>
      </c>
      <c r="L251" s="41"/>
      <c r="M251" s="182" t="s">
        <v>5</v>
      </c>
      <c r="N251" s="183" t="s">
        <v>43</v>
      </c>
      <c r="O251" s="42"/>
      <c r="P251" s="184">
        <f>O251*H251</f>
        <v>0</v>
      </c>
      <c r="Q251" s="184">
        <v>9.8999999999999999E-4</v>
      </c>
      <c r="R251" s="184">
        <f>Q251*H251</f>
        <v>0.12474</v>
      </c>
      <c r="S251" s="184">
        <v>0</v>
      </c>
      <c r="T251" s="185">
        <f>S251*H251</f>
        <v>0</v>
      </c>
      <c r="AR251" s="24" t="s">
        <v>193</v>
      </c>
      <c r="AT251" s="24" t="s">
        <v>188</v>
      </c>
      <c r="AU251" s="24" t="s">
        <v>199</v>
      </c>
      <c r="AY251" s="24" t="s">
        <v>185</v>
      </c>
      <c r="BE251" s="186">
        <f>IF(N251="základní",J251,0)</f>
        <v>0</v>
      </c>
      <c r="BF251" s="186">
        <f>IF(N251="snížená",J251,0)</f>
        <v>0</v>
      </c>
      <c r="BG251" s="186">
        <f>IF(N251="zákl. přenesená",J251,0)</f>
        <v>0</v>
      </c>
      <c r="BH251" s="186">
        <f>IF(N251="sníž. přenesená",J251,0)</f>
        <v>0</v>
      </c>
      <c r="BI251" s="186">
        <f>IF(N251="nulová",J251,0)</f>
        <v>0</v>
      </c>
      <c r="BJ251" s="24" t="s">
        <v>80</v>
      </c>
      <c r="BK251" s="186">
        <f>ROUND(I251*H251,2)</f>
        <v>0</v>
      </c>
      <c r="BL251" s="24" t="s">
        <v>193</v>
      </c>
      <c r="BM251" s="24" t="s">
        <v>2591</v>
      </c>
    </row>
    <row r="252" spans="2:65" s="1" customFormat="1" ht="22.5" customHeight="1">
      <c r="B252" s="174"/>
      <c r="C252" s="221" t="s">
        <v>964</v>
      </c>
      <c r="D252" s="221" t="s">
        <v>258</v>
      </c>
      <c r="E252" s="222" t="s">
        <v>2592</v>
      </c>
      <c r="F252" s="223" t="s">
        <v>2593</v>
      </c>
      <c r="G252" s="224" t="s">
        <v>203</v>
      </c>
      <c r="H252" s="225">
        <v>140.01300000000001</v>
      </c>
      <c r="I252" s="226"/>
      <c r="J252" s="227">
        <f>ROUND(I252*H252,2)</f>
        <v>0</v>
      </c>
      <c r="K252" s="223" t="s">
        <v>192</v>
      </c>
      <c r="L252" s="228"/>
      <c r="M252" s="229" t="s">
        <v>5</v>
      </c>
      <c r="N252" s="230" t="s">
        <v>43</v>
      </c>
      <c r="O252" s="42"/>
      <c r="P252" s="184">
        <f>O252*H252</f>
        <v>0</v>
      </c>
      <c r="Q252" s="184">
        <v>2.4289999999999998</v>
      </c>
      <c r="R252" s="184">
        <f>Q252*H252</f>
        <v>340.09157699999997</v>
      </c>
      <c r="S252" s="184">
        <v>0</v>
      </c>
      <c r="T252" s="185">
        <f>S252*H252</f>
        <v>0</v>
      </c>
      <c r="AR252" s="24" t="s">
        <v>261</v>
      </c>
      <c r="AT252" s="24" t="s">
        <v>258</v>
      </c>
      <c r="AU252" s="24" t="s">
        <v>199</v>
      </c>
      <c r="AY252" s="24" t="s">
        <v>185</v>
      </c>
      <c r="BE252" s="186">
        <f>IF(N252="základní",J252,0)</f>
        <v>0</v>
      </c>
      <c r="BF252" s="186">
        <f>IF(N252="snížená",J252,0)</f>
        <v>0</v>
      </c>
      <c r="BG252" s="186">
        <f>IF(N252="zákl. přenesená",J252,0)</f>
        <v>0</v>
      </c>
      <c r="BH252" s="186">
        <f>IF(N252="sníž. přenesená",J252,0)</f>
        <v>0</v>
      </c>
      <c r="BI252" s="186">
        <f>IF(N252="nulová",J252,0)</f>
        <v>0</v>
      </c>
      <c r="BJ252" s="24" t="s">
        <v>80</v>
      </c>
      <c r="BK252" s="186">
        <f>ROUND(I252*H252,2)</f>
        <v>0</v>
      </c>
      <c r="BL252" s="24" t="s">
        <v>193</v>
      </c>
      <c r="BM252" s="24" t="s">
        <v>2594</v>
      </c>
    </row>
    <row r="253" spans="2:65" s="12" customFormat="1">
      <c r="B253" s="199"/>
      <c r="D253" s="187" t="s">
        <v>197</v>
      </c>
      <c r="E253" s="200" t="s">
        <v>5</v>
      </c>
      <c r="F253" s="201" t="s">
        <v>2595</v>
      </c>
      <c r="H253" s="202" t="s">
        <v>5</v>
      </c>
      <c r="I253" s="203"/>
      <c r="L253" s="199"/>
      <c r="M253" s="204"/>
      <c r="N253" s="205"/>
      <c r="O253" s="205"/>
      <c r="P253" s="205"/>
      <c r="Q253" s="205"/>
      <c r="R253" s="205"/>
      <c r="S253" s="205"/>
      <c r="T253" s="206"/>
      <c r="AT253" s="202" t="s">
        <v>197</v>
      </c>
      <c r="AU253" s="202" t="s">
        <v>199</v>
      </c>
      <c r="AV253" s="12" t="s">
        <v>80</v>
      </c>
      <c r="AW253" s="12" t="s">
        <v>35</v>
      </c>
      <c r="AX253" s="12" t="s">
        <v>72</v>
      </c>
      <c r="AY253" s="202" t="s">
        <v>185</v>
      </c>
    </row>
    <row r="254" spans="2:65" s="11" customFormat="1">
      <c r="B254" s="191"/>
      <c r="D254" s="187" t="s">
        <v>197</v>
      </c>
      <c r="E254" s="192" t="s">
        <v>5</v>
      </c>
      <c r="F254" s="193" t="s">
        <v>2596</v>
      </c>
      <c r="H254" s="194">
        <v>104.405</v>
      </c>
      <c r="I254" s="195"/>
      <c r="L254" s="191"/>
      <c r="M254" s="196"/>
      <c r="N254" s="197"/>
      <c r="O254" s="197"/>
      <c r="P254" s="197"/>
      <c r="Q254" s="197"/>
      <c r="R254" s="197"/>
      <c r="S254" s="197"/>
      <c r="T254" s="198"/>
      <c r="AT254" s="192" t="s">
        <v>197</v>
      </c>
      <c r="AU254" s="192" t="s">
        <v>199</v>
      </c>
      <c r="AV254" s="11" t="s">
        <v>82</v>
      </c>
      <c r="AW254" s="11" t="s">
        <v>35</v>
      </c>
      <c r="AX254" s="11" t="s">
        <v>72</v>
      </c>
      <c r="AY254" s="192" t="s">
        <v>185</v>
      </c>
    </row>
    <row r="255" spans="2:65" s="12" customFormat="1">
      <c r="B255" s="199"/>
      <c r="D255" s="187" t="s">
        <v>197</v>
      </c>
      <c r="E255" s="200" t="s">
        <v>5</v>
      </c>
      <c r="F255" s="201" t="s">
        <v>2597</v>
      </c>
      <c r="H255" s="202" t="s">
        <v>5</v>
      </c>
      <c r="I255" s="203"/>
      <c r="L255" s="199"/>
      <c r="M255" s="204"/>
      <c r="N255" s="205"/>
      <c r="O255" s="205"/>
      <c r="P255" s="205"/>
      <c r="Q255" s="205"/>
      <c r="R255" s="205"/>
      <c r="S255" s="205"/>
      <c r="T255" s="206"/>
      <c r="AT255" s="202" t="s">
        <v>197</v>
      </c>
      <c r="AU255" s="202" t="s">
        <v>199</v>
      </c>
      <c r="AV255" s="12" t="s">
        <v>80</v>
      </c>
      <c r="AW255" s="12" t="s">
        <v>35</v>
      </c>
      <c r="AX255" s="12" t="s">
        <v>72</v>
      </c>
      <c r="AY255" s="202" t="s">
        <v>185</v>
      </c>
    </row>
    <row r="256" spans="2:65" s="11" customFormat="1">
      <c r="B256" s="191"/>
      <c r="D256" s="187" t="s">
        <v>197</v>
      </c>
      <c r="E256" s="192" t="s">
        <v>5</v>
      </c>
      <c r="F256" s="193" t="s">
        <v>2598</v>
      </c>
      <c r="H256" s="194">
        <v>35.607999999999997</v>
      </c>
      <c r="I256" s="195"/>
      <c r="L256" s="191"/>
      <c r="M256" s="196"/>
      <c r="N256" s="197"/>
      <c r="O256" s="197"/>
      <c r="P256" s="197"/>
      <c r="Q256" s="197"/>
      <c r="R256" s="197"/>
      <c r="S256" s="197"/>
      <c r="T256" s="198"/>
      <c r="AT256" s="192" t="s">
        <v>197</v>
      </c>
      <c r="AU256" s="192" t="s">
        <v>199</v>
      </c>
      <c r="AV256" s="11" t="s">
        <v>82</v>
      </c>
      <c r="AW256" s="11" t="s">
        <v>35</v>
      </c>
      <c r="AX256" s="11" t="s">
        <v>72</v>
      </c>
      <c r="AY256" s="192" t="s">
        <v>185</v>
      </c>
    </row>
    <row r="257" spans="2:65" s="13" customFormat="1">
      <c r="B257" s="207"/>
      <c r="D257" s="208" t="s">
        <v>197</v>
      </c>
      <c r="E257" s="209" t="s">
        <v>5</v>
      </c>
      <c r="F257" s="210" t="s">
        <v>222</v>
      </c>
      <c r="H257" s="211">
        <v>140.01300000000001</v>
      </c>
      <c r="I257" s="212"/>
      <c r="L257" s="207"/>
      <c r="M257" s="213"/>
      <c r="N257" s="214"/>
      <c r="O257" s="214"/>
      <c r="P257" s="214"/>
      <c r="Q257" s="214"/>
      <c r="R257" s="214"/>
      <c r="S257" s="214"/>
      <c r="T257" s="215"/>
      <c r="AT257" s="216" t="s">
        <v>197</v>
      </c>
      <c r="AU257" s="216" t="s">
        <v>199</v>
      </c>
      <c r="AV257" s="13" t="s">
        <v>193</v>
      </c>
      <c r="AW257" s="13" t="s">
        <v>35</v>
      </c>
      <c r="AX257" s="13" t="s">
        <v>80</v>
      </c>
      <c r="AY257" s="216" t="s">
        <v>185</v>
      </c>
    </row>
    <row r="258" spans="2:65" s="1" customFormat="1" ht="22.5" customHeight="1">
      <c r="B258" s="174"/>
      <c r="C258" s="175" t="s">
        <v>970</v>
      </c>
      <c r="D258" s="175" t="s">
        <v>188</v>
      </c>
      <c r="E258" s="176" t="s">
        <v>2599</v>
      </c>
      <c r="F258" s="177" t="s">
        <v>2600</v>
      </c>
      <c r="G258" s="178" t="s">
        <v>547</v>
      </c>
      <c r="H258" s="179">
        <v>1</v>
      </c>
      <c r="I258" s="180"/>
      <c r="J258" s="181">
        <f>ROUND(I258*H258,2)</f>
        <v>0</v>
      </c>
      <c r="K258" s="177" t="s">
        <v>5</v>
      </c>
      <c r="L258" s="41"/>
      <c r="M258" s="182" t="s">
        <v>5</v>
      </c>
      <c r="N258" s="183" t="s">
        <v>43</v>
      </c>
      <c r="O258" s="42"/>
      <c r="P258" s="184">
        <f>O258*H258</f>
        <v>0</v>
      </c>
      <c r="Q258" s="184">
        <v>0</v>
      </c>
      <c r="R258" s="184">
        <f>Q258*H258</f>
        <v>0</v>
      </c>
      <c r="S258" s="184">
        <v>0</v>
      </c>
      <c r="T258" s="185">
        <f>S258*H258</f>
        <v>0</v>
      </c>
      <c r="AR258" s="24" t="s">
        <v>193</v>
      </c>
      <c r="AT258" s="24" t="s">
        <v>188</v>
      </c>
      <c r="AU258" s="24" t="s">
        <v>199</v>
      </c>
      <c r="AY258" s="24" t="s">
        <v>185</v>
      </c>
      <c r="BE258" s="186">
        <f>IF(N258="základní",J258,0)</f>
        <v>0</v>
      </c>
      <c r="BF258" s="186">
        <f>IF(N258="snížená",J258,0)</f>
        <v>0</v>
      </c>
      <c r="BG258" s="186">
        <f>IF(N258="zákl. přenesená",J258,0)</f>
        <v>0</v>
      </c>
      <c r="BH258" s="186">
        <f>IF(N258="sníž. přenesená",J258,0)</f>
        <v>0</v>
      </c>
      <c r="BI258" s="186">
        <f>IF(N258="nulová",J258,0)</f>
        <v>0</v>
      </c>
      <c r="BJ258" s="24" t="s">
        <v>80</v>
      </c>
      <c r="BK258" s="186">
        <f>ROUND(I258*H258,2)</f>
        <v>0</v>
      </c>
      <c r="BL258" s="24" t="s">
        <v>193</v>
      </c>
      <c r="BM258" s="24" t="s">
        <v>2601</v>
      </c>
    </row>
    <row r="259" spans="2:65" s="10" customFormat="1" ht="29.85" customHeight="1">
      <c r="B259" s="160"/>
      <c r="D259" s="171" t="s">
        <v>71</v>
      </c>
      <c r="E259" s="172" t="s">
        <v>199</v>
      </c>
      <c r="F259" s="172" t="s">
        <v>200</v>
      </c>
      <c r="I259" s="163"/>
      <c r="J259" s="173">
        <f>BK259</f>
        <v>0</v>
      </c>
      <c r="L259" s="160"/>
      <c r="M259" s="165"/>
      <c r="N259" s="166"/>
      <c r="O259" s="166"/>
      <c r="P259" s="167">
        <f>SUM(P260:P311)</f>
        <v>0</v>
      </c>
      <c r="Q259" s="166"/>
      <c r="R259" s="167">
        <f>SUM(R260:R311)</f>
        <v>882.24206812000011</v>
      </c>
      <c r="S259" s="166"/>
      <c r="T259" s="168">
        <f>SUM(T260:T311)</f>
        <v>0</v>
      </c>
      <c r="AR259" s="161" t="s">
        <v>80</v>
      </c>
      <c r="AT259" s="169" t="s">
        <v>71</v>
      </c>
      <c r="AU259" s="169" t="s">
        <v>80</v>
      </c>
      <c r="AY259" s="161" t="s">
        <v>185</v>
      </c>
      <c r="BK259" s="170">
        <f>SUM(BK260:BK311)</f>
        <v>0</v>
      </c>
    </row>
    <row r="260" spans="2:65" s="1" customFormat="1" ht="31.5" customHeight="1">
      <c r="B260" s="174"/>
      <c r="C260" s="175" t="s">
        <v>488</v>
      </c>
      <c r="D260" s="175" t="s">
        <v>188</v>
      </c>
      <c r="E260" s="176" t="s">
        <v>2602</v>
      </c>
      <c r="F260" s="177" t="s">
        <v>2603</v>
      </c>
      <c r="G260" s="178" t="s">
        <v>232</v>
      </c>
      <c r="H260" s="179">
        <v>5.93</v>
      </c>
      <c r="I260" s="180"/>
      <c r="J260" s="181">
        <f>ROUND(I260*H260,2)</f>
        <v>0</v>
      </c>
      <c r="K260" s="177" t="s">
        <v>192</v>
      </c>
      <c r="L260" s="41"/>
      <c r="M260" s="182" t="s">
        <v>5</v>
      </c>
      <c r="N260" s="183" t="s">
        <v>43</v>
      </c>
      <c r="O260" s="42"/>
      <c r="P260" s="184">
        <f>O260*H260</f>
        <v>0</v>
      </c>
      <c r="Q260" s="184">
        <v>0.42831999999999998</v>
      </c>
      <c r="R260" s="184">
        <f>Q260*H260</f>
        <v>2.5399375999999996</v>
      </c>
      <c r="S260" s="184">
        <v>0</v>
      </c>
      <c r="T260" s="185">
        <f>S260*H260</f>
        <v>0</v>
      </c>
      <c r="AR260" s="24" t="s">
        <v>193</v>
      </c>
      <c r="AT260" s="24" t="s">
        <v>188</v>
      </c>
      <c r="AU260" s="24" t="s">
        <v>82</v>
      </c>
      <c r="AY260" s="24" t="s">
        <v>185</v>
      </c>
      <c r="BE260" s="186">
        <f>IF(N260="základní",J260,0)</f>
        <v>0</v>
      </c>
      <c r="BF260" s="186">
        <f>IF(N260="snížená",J260,0)</f>
        <v>0</v>
      </c>
      <c r="BG260" s="186">
        <f>IF(N260="zákl. přenesená",J260,0)</f>
        <v>0</v>
      </c>
      <c r="BH260" s="186">
        <f>IF(N260="sníž. přenesená",J260,0)</f>
        <v>0</v>
      </c>
      <c r="BI260" s="186">
        <f>IF(N260="nulová",J260,0)</f>
        <v>0</v>
      </c>
      <c r="BJ260" s="24" t="s">
        <v>80</v>
      </c>
      <c r="BK260" s="186">
        <f>ROUND(I260*H260,2)</f>
        <v>0</v>
      </c>
      <c r="BL260" s="24" t="s">
        <v>193</v>
      </c>
      <c r="BM260" s="24" t="s">
        <v>2604</v>
      </c>
    </row>
    <row r="261" spans="2:65" s="1" customFormat="1" ht="67.5">
      <c r="B261" s="41"/>
      <c r="D261" s="187" t="s">
        <v>195</v>
      </c>
      <c r="F261" s="188" t="s">
        <v>2605</v>
      </c>
      <c r="I261" s="189"/>
      <c r="L261" s="41"/>
      <c r="M261" s="190"/>
      <c r="N261" s="42"/>
      <c r="O261" s="42"/>
      <c r="P261" s="42"/>
      <c r="Q261" s="42"/>
      <c r="R261" s="42"/>
      <c r="S261" s="42"/>
      <c r="T261" s="70"/>
      <c r="AT261" s="24" t="s">
        <v>195</v>
      </c>
      <c r="AU261" s="24" t="s">
        <v>82</v>
      </c>
    </row>
    <row r="262" spans="2:65" s="12" customFormat="1">
      <c r="B262" s="199"/>
      <c r="D262" s="187" t="s">
        <v>197</v>
      </c>
      <c r="E262" s="200" t="s">
        <v>5</v>
      </c>
      <c r="F262" s="201" t="s">
        <v>2606</v>
      </c>
      <c r="H262" s="202" t="s">
        <v>5</v>
      </c>
      <c r="I262" s="203"/>
      <c r="L262" s="199"/>
      <c r="M262" s="204"/>
      <c r="N262" s="205"/>
      <c r="O262" s="205"/>
      <c r="P262" s="205"/>
      <c r="Q262" s="205"/>
      <c r="R262" s="205"/>
      <c r="S262" s="205"/>
      <c r="T262" s="206"/>
      <c r="AT262" s="202" t="s">
        <v>197</v>
      </c>
      <c r="AU262" s="202" t="s">
        <v>82</v>
      </c>
      <c r="AV262" s="12" t="s">
        <v>80</v>
      </c>
      <c r="AW262" s="12" t="s">
        <v>35</v>
      </c>
      <c r="AX262" s="12" t="s">
        <v>72</v>
      </c>
      <c r="AY262" s="202" t="s">
        <v>185</v>
      </c>
    </row>
    <row r="263" spans="2:65" s="11" customFormat="1">
      <c r="B263" s="191"/>
      <c r="D263" s="208" t="s">
        <v>197</v>
      </c>
      <c r="E263" s="217" t="s">
        <v>5</v>
      </c>
      <c r="F263" s="218" t="s">
        <v>2607</v>
      </c>
      <c r="H263" s="219">
        <v>5.93</v>
      </c>
      <c r="I263" s="195"/>
      <c r="L263" s="191"/>
      <c r="M263" s="196"/>
      <c r="N263" s="197"/>
      <c r="O263" s="197"/>
      <c r="P263" s="197"/>
      <c r="Q263" s="197"/>
      <c r="R263" s="197"/>
      <c r="S263" s="197"/>
      <c r="T263" s="198"/>
      <c r="AT263" s="192" t="s">
        <v>197</v>
      </c>
      <c r="AU263" s="192" t="s">
        <v>82</v>
      </c>
      <c r="AV263" s="11" t="s">
        <v>82</v>
      </c>
      <c r="AW263" s="11" t="s">
        <v>35</v>
      </c>
      <c r="AX263" s="11" t="s">
        <v>80</v>
      </c>
      <c r="AY263" s="192" t="s">
        <v>185</v>
      </c>
    </row>
    <row r="264" spans="2:65" s="1" customFormat="1" ht="31.5" customHeight="1">
      <c r="B264" s="174"/>
      <c r="C264" s="175" t="s">
        <v>2608</v>
      </c>
      <c r="D264" s="175" t="s">
        <v>188</v>
      </c>
      <c r="E264" s="176" t="s">
        <v>230</v>
      </c>
      <c r="F264" s="177" t="s">
        <v>231</v>
      </c>
      <c r="G264" s="178" t="s">
        <v>232</v>
      </c>
      <c r="H264" s="179">
        <v>327.35000000000002</v>
      </c>
      <c r="I264" s="180"/>
      <c r="J264" s="181">
        <f>ROUND(I264*H264,2)</f>
        <v>0</v>
      </c>
      <c r="K264" s="177" t="s">
        <v>192</v>
      </c>
      <c r="L264" s="41"/>
      <c r="M264" s="182" t="s">
        <v>5</v>
      </c>
      <c r="N264" s="183" t="s">
        <v>43</v>
      </c>
      <c r="O264" s="42"/>
      <c r="P264" s="184">
        <f>O264*H264</f>
        <v>0</v>
      </c>
      <c r="Q264" s="184">
        <v>0.15254000000000001</v>
      </c>
      <c r="R264" s="184">
        <f>Q264*H264</f>
        <v>49.933969000000005</v>
      </c>
      <c r="S264" s="184">
        <v>0</v>
      </c>
      <c r="T264" s="185">
        <f>S264*H264</f>
        <v>0</v>
      </c>
      <c r="AR264" s="24" t="s">
        <v>193</v>
      </c>
      <c r="AT264" s="24" t="s">
        <v>188</v>
      </c>
      <c r="AU264" s="24" t="s">
        <v>82</v>
      </c>
      <c r="AY264" s="24" t="s">
        <v>185</v>
      </c>
      <c r="BE264" s="186">
        <f>IF(N264="základní",J264,0)</f>
        <v>0</v>
      </c>
      <c r="BF264" s="186">
        <f>IF(N264="snížená",J264,0)</f>
        <v>0</v>
      </c>
      <c r="BG264" s="186">
        <f>IF(N264="zákl. přenesená",J264,0)</f>
        <v>0</v>
      </c>
      <c r="BH264" s="186">
        <f>IF(N264="sníž. přenesená",J264,0)</f>
        <v>0</v>
      </c>
      <c r="BI264" s="186">
        <f>IF(N264="nulová",J264,0)</f>
        <v>0</v>
      </c>
      <c r="BJ264" s="24" t="s">
        <v>80</v>
      </c>
      <c r="BK264" s="186">
        <f>ROUND(I264*H264,2)</f>
        <v>0</v>
      </c>
      <c r="BL264" s="24" t="s">
        <v>193</v>
      </c>
      <c r="BM264" s="24" t="s">
        <v>2609</v>
      </c>
    </row>
    <row r="265" spans="2:65" s="1" customFormat="1" ht="148.5">
      <c r="B265" s="41"/>
      <c r="D265" s="208" t="s">
        <v>195</v>
      </c>
      <c r="F265" s="220" t="s">
        <v>234</v>
      </c>
      <c r="I265" s="189"/>
      <c r="L265" s="41"/>
      <c r="M265" s="190"/>
      <c r="N265" s="42"/>
      <c r="O265" s="42"/>
      <c r="P265" s="42"/>
      <c r="Q265" s="42"/>
      <c r="R265" s="42"/>
      <c r="S265" s="42"/>
      <c r="T265" s="70"/>
      <c r="AT265" s="24" t="s">
        <v>195</v>
      </c>
      <c r="AU265" s="24" t="s">
        <v>82</v>
      </c>
    </row>
    <row r="266" spans="2:65" s="1" customFormat="1" ht="31.5" customHeight="1">
      <c r="B266" s="174"/>
      <c r="C266" s="175" t="s">
        <v>2128</v>
      </c>
      <c r="D266" s="175" t="s">
        <v>188</v>
      </c>
      <c r="E266" s="176" t="s">
        <v>238</v>
      </c>
      <c r="F266" s="177" t="s">
        <v>239</v>
      </c>
      <c r="G266" s="178" t="s">
        <v>232</v>
      </c>
      <c r="H266" s="179">
        <v>344.24</v>
      </c>
      <c r="I266" s="180"/>
      <c r="J266" s="181">
        <f>ROUND(I266*H266,2)</f>
        <v>0</v>
      </c>
      <c r="K266" s="177" t="s">
        <v>192</v>
      </c>
      <c r="L266" s="41"/>
      <c r="M266" s="182" t="s">
        <v>5</v>
      </c>
      <c r="N266" s="183" t="s">
        <v>43</v>
      </c>
      <c r="O266" s="42"/>
      <c r="P266" s="184">
        <f>O266*H266</f>
        <v>0</v>
      </c>
      <c r="Q266" s="184">
        <v>0.26118999999999998</v>
      </c>
      <c r="R266" s="184">
        <f>Q266*H266</f>
        <v>89.912045599999999</v>
      </c>
      <c r="S266" s="184">
        <v>0</v>
      </c>
      <c r="T266" s="185">
        <f>S266*H266</f>
        <v>0</v>
      </c>
      <c r="AR266" s="24" t="s">
        <v>193</v>
      </c>
      <c r="AT266" s="24" t="s">
        <v>188</v>
      </c>
      <c r="AU266" s="24" t="s">
        <v>82</v>
      </c>
      <c r="AY266" s="24" t="s">
        <v>185</v>
      </c>
      <c r="BE266" s="186">
        <f>IF(N266="základní",J266,0)</f>
        <v>0</v>
      </c>
      <c r="BF266" s="186">
        <f>IF(N266="snížená",J266,0)</f>
        <v>0</v>
      </c>
      <c r="BG266" s="186">
        <f>IF(N266="zákl. přenesená",J266,0)</f>
        <v>0</v>
      </c>
      <c r="BH266" s="186">
        <f>IF(N266="sníž. přenesená",J266,0)</f>
        <v>0</v>
      </c>
      <c r="BI266" s="186">
        <f>IF(N266="nulová",J266,0)</f>
        <v>0</v>
      </c>
      <c r="BJ266" s="24" t="s">
        <v>80</v>
      </c>
      <c r="BK266" s="186">
        <f>ROUND(I266*H266,2)</f>
        <v>0</v>
      </c>
      <c r="BL266" s="24" t="s">
        <v>193</v>
      </c>
      <c r="BM266" s="24" t="s">
        <v>2610</v>
      </c>
    </row>
    <row r="267" spans="2:65" s="1" customFormat="1" ht="148.5">
      <c r="B267" s="41"/>
      <c r="D267" s="208" t="s">
        <v>195</v>
      </c>
      <c r="F267" s="220" t="s">
        <v>234</v>
      </c>
      <c r="I267" s="189"/>
      <c r="L267" s="41"/>
      <c r="M267" s="190"/>
      <c r="N267" s="42"/>
      <c r="O267" s="42"/>
      <c r="P267" s="42"/>
      <c r="Q267" s="42"/>
      <c r="R267" s="42"/>
      <c r="S267" s="42"/>
      <c r="T267" s="70"/>
      <c r="AT267" s="24" t="s">
        <v>195</v>
      </c>
      <c r="AU267" s="24" t="s">
        <v>82</v>
      </c>
    </row>
    <row r="268" spans="2:65" s="1" customFormat="1" ht="44.25" customHeight="1">
      <c r="B268" s="174"/>
      <c r="C268" s="175" t="s">
        <v>1853</v>
      </c>
      <c r="D268" s="175" t="s">
        <v>188</v>
      </c>
      <c r="E268" s="176" t="s">
        <v>2611</v>
      </c>
      <c r="F268" s="177" t="s">
        <v>2612</v>
      </c>
      <c r="G268" s="178" t="s">
        <v>232</v>
      </c>
      <c r="H268" s="179">
        <v>195.48</v>
      </c>
      <c r="I268" s="180"/>
      <c r="J268" s="181">
        <f>ROUND(I268*H268,2)</f>
        <v>0</v>
      </c>
      <c r="K268" s="177" t="s">
        <v>192</v>
      </c>
      <c r="L268" s="41"/>
      <c r="M268" s="182" t="s">
        <v>5</v>
      </c>
      <c r="N268" s="183" t="s">
        <v>43</v>
      </c>
      <c r="O268" s="42"/>
      <c r="P268" s="184">
        <f>O268*H268</f>
        <v>0</v>
      </c>
      <c r="Q268" s="184">
        <v>0.26068000000000002</v>
      </c>
      <c r="R268" s="184">
        <f>Q268*H268</f>
        <v>50.957726399999999</v>
      </c>
      <c r="S268" s="184">
        <v>0</v>
      </c>
      <c r="T268" s="185">
        <f>S268*H268</f>
        <v>0</v>
      </c>
      <c r="AR268" s="24" t="s">
        <v>193</v>
      </c>
      <c r="AT268" s="24" t="s">
        <v>188</v>
      </c>
      <c r="AU268" s="24" t="s">
        <v>82</v>
      </c>
      <c r="AY268" s="24" t="s">
        <v>185</v>
      </c>
      <c r="BE268" s="186">
        <f>IF(N268="základní",J268,0)</f>
        <v>0</v>
      </c>
      <c r="BF268" s="186">
        <f>IF(N268="snížená",J268,0)</f>
        <v>0</v>
      </c>
      <c r="BG268" s="186">
        <f>IF(N268="zákl. přenesená",J268,0)</f>
        <v>0</v>
      </c>
      <c r="BH268" s="186">
        <f>IF(N268="sníž. přenesená",J268,0)</f>
        <v>0</v>
      </c>
      <c r="BI268" s="186">
        <f>IF(N268="nulová",J268,0)</f>
        <v>0</v>
      </c>
      <c r="BJ268" s="24" t="s">
        <v>80</v>
      </c>
      <c r="BK268" s="186">
        <f>ROUND(I268*H268,2)</f>
        <v>0</v>
      </c>
      <c r="BL268" s="24" t="s">
        <v>193</v>
      </c>
      <c r="BM268" s="24" t="s">
        <v>2613</v>
      </c>
    </row>
    <row r="269" spans="2:65" s="1" customFormat="1" ht="148.5">
      <c r="B269" s="41"/>
      <c r="D269" s="208" t="s">
        <v>195</v>
      </c>
      <c r="F269" s="220" t="s">
        <v>2614</v>
      </c>
      <c r="I269" s="189"/>
      <c r="L269" s="41"/>
      <c r="M269" s="190"/>
      <c r="N269" s="42"/>
      <c r="O269" s="42"/>
      <c r="P269" s="42"/>
      <c r="Q269" s="42"/>
      <c r="R269" s="42"/>
      <c r="S269" s="42"/>
      <c r="T269" s="70"/>
      <c r="AT269" s="24" t="s">
        <v>195</v>
      </c>
      <c r="AU269" s="24" t="s">
        <v>82</v>
      </c>
    </row>
    <row r="270" spans="2:65" s="1" customFormat="1" ht="31.5" customHeight="1">
      <c r="B270" s="174"/>
      <c r="C270" s="175" t="s">
        <v>2615</v>
      </c>
      <c r="D270" s="175" t="s">
        <v>188</v>
      </c>
      <c r="E270" s="176" t="s">
        <v>2616</v>
      </c>
      <c r="F270" s="177" t="s">
        <v>2617</v>
      </c>
      <c r="G270" s="178" t="s">
        <v>203</v>
      </c>
      <c r="H270" s="179">
        <v>276.01799999999997</v>
      </c>
      <c r="I270" s="180"/>
      <c r="J270" s="181">
        <f>ROUND(I270*H270,2)</f>
        <v>0</v>
      </c>
      <c r="K270" s="177" t="s">
        <v>192</v>
      </c>
      <c r="L270" s="41"/>
      <c r="M270" s="182" t="s">
        <v>5</v>
      </c>
      <c r="N270" s="183" t="s">
        <v>43</v>
      </c>
      <c r="O270" s="42"/>
      <c r="P270" s="184">
        <f>O270*H270</f>
        <v>0</v>
      </c>
      <c r="Q270" s="184">
        <v>2.45329</v>
      </c>
      <c r="R270" s="184">
        <f>Q270*H270</f>
        <v>677.15219921999994</v>
      </c>
      <c r="S270" s="184">
        <v>0</v>
      </c>
      <c r="T270" s="185">
        <f>S270*H270</f>
        <v>0</v>
      </c>
      <c r="AR270" s="24" t="s">
        <v>193</v>
      </c>
      <c r="AT270" s="24" t="s">
        <v>188</v>
      </c>
      <c r="AU270" s="24" t="s">
        <v>82</v>
      </c>
      <c r="AY270" s="24" t="s">
        <v>185</v>
      </c>
      <c r="BE270" s="186">
        <f>IF(N270="základní",J270,0)</f>
        <v>0</v>
      </c>
      <c r="BF270" s="186">
        <f>IF(N270="snížená",J270,0)</f>
        <v>0</v>
      </c>
      <c r="BG270" s="186">
        <f>IF(N270="zákl. přenesená",J270,0)</f>
        <v>0</v>
      </c>
      <c r="BH270" s="186">
        <f>IF(N270="sníž. přenesená",J270,0)</f>
        <v>0</v>
      </c>
      <c r="BI270" s="186">
        <f>IF(N270="nulová",J270,0)</f>
        <v>0</v>
      </c>
      <c r="BJ270" s="24" t="s">
        <v>80</v>
      </c>
      <c r="BK270" s="186">
        <f>ROUND(I270*H270,2)</f>
        <v>0</v>
      </c>
      <c r="BL270" s="24" t="s">
        <v>193</v>
      </c>
      <c r="BM270" s="24" t="s">
        <v>2618</v>
      </c>
    </row>
    <row r="271" spans="2:65" s="1" customFormat="1" ht="148.5">
      <c r="B271" s="41"/>
      <c r="D271" s="187" t="s">
        <v>195</v>
      </c>
      <c r="F271" s="188" t="s">
        <v>2619</v>
      </c>
      <c r="I271" s="189"/>
      <c r="L271" s="41"/>
      <c r="M271" s="190"/>
      <c r="N271" s="42"/>
      <c r="O271" s="42"/>
      <c r="P271" s="42"/>
      <c r="Q271" s="42"/>
      <c r="R271" s="42"/>
      <c r="S271" s="42"/>
      <c r="T271" s="70"/>
      <c r="AT271" s="24" t="s">
        <v>195</v>
      </c>
      <c r="AU271" s="24" t="s">
        <v>82</v>
      </c>
    </row>
    <row r="272" spans="2:65" s="11" customFormat="1">
      <c r="B272" s="191"/>
      <c r="D272" s="187" t="s">
        <v>197</v>
      </c>
      <c r="E272" s="192" t="s">
        <v>5</v>
      </c>
      <c r="F272" s="193" t="s">
        <v>2620</v>
      </c>
      <c r="H272" s="194">
        <v>1.67</v>
      </c>
      <c r="I272" s="195"/>
      <c r="L272" s="191"/>
      <c r="M272" s="196"/>
      <c r="N272" s="197"/>
      <c r="O272" s="197"/>
      <c r="P272" s="197"/>
      <c r="Q272" s="197"/>
      <c r="R272" s="197"/>
      <c r="S272" s="197"/>
      <c r="T272" s="198"/>
      <c r="AT272" s="192" t="s">
        <v>197</v>
      </c>
      <c r="AU272" s="192" t="s">
        <v>82</v>
      </c>
      <c r="AV272" s="11" t="s">
        <v>82</v>
      </c>
      <c r="AW272" s="11" t="s">
        <v>35</v>
      </c>
      <c r="AX272" s="11" t="s">
        <v>72</v>
      </c>
      <c r="AY272" s="192" t="s">
        <v>185</v>
      </c>
    </row>
    <row r="273" spans="2:65" s="11" customFormat="1">
      <c r="B273" s="191"/>
      <c r="D273" s="187" t="s">
        <v>197</v>
      </c>
      <c r="E273" s="192" t="s">
        <v>5</v>
      </c>
      <c r="F273" s="193" t="s">
        <v>2621</v>
      </c>
      <c r="H273" s="194">
        <v>77.322000000000003</v>
      </c>
      <c r="I273" s="195"/>
      <c r="L273" s="191"/>
      <c r="M273" s="196"/>
      <c r="N273" s="197"/>
      <c r="O273" s="197"/>
      <c r="P273" s="197"/>
      <c r="Q273" s="197"/>
      <c r="R273" s="197"/>
      <c r="S273" s="197"/>
      <c r="T273" s="198"/>
      <c r="AT273" s="192" t="s">
        <v>197</v>
      </c>
      <c r="AU273" s="192" t="s">
        <v>82</v>
      </c>
      <c r="AV273" s="11" t="s">
        <v>82</v>
      </c>
      <c r="AW273" s="11" t="s">
        <v>35</v>
      </c>
      <c r="AX273" s="11" t="s">
        <v>72</v>
      </c>
      <c r="AY273" s="192" t="s">
        <v>185</v>
      </c>
    </row>
    <row r="274" spans="2:65" s="11" customFormat="1">
      <c r="B274" s="191"/>
      <c r="D274" s="187" t="s">
        <v>197</v>
      </c>
      <c r="E274" s="192" t="s">
        <v>5</v>
      </c>
      <c r="F274" s="193" t="s">
        <v>2622</v>
      </c>
      <c r="H274" s="194">
        <v>129.96899999999999</v>
      </c>
      <c r="I274" s="195"/>
      <c r="L274" s="191"/>
      <c r="M274" s="196"/>
      <c r="N274" s="197"/>
      <c r="O274" s="197"/>
      <c r="P274" s="197"/>
      <c r="Q274" s="197"/>
      <c r="R274" s="197"/>
      <c r="S274" s="197"/>
      <c r="T274" s="198"/>
      <c r="AT274" s="192" t="s">
        <v>197</v>
      </c>
      <c r="AU274" s="192" t="s">
        <v>82</v>
      </c>
      <c r="AV274" s="11" t="s">
        <v>82</v>
      </c>
      <c r="AW274" s="11" t="s">
        <v>35</v>
      </c>
      <c r="AX274" s="11" t="s">
        <v>72</v>
      </c>
      <c r="AY274" s="192" t="s">
        <v>185</v>
      </c>
    </row>
    <row r="275" spans="2:65" s="11" customFormat="1">
      <c r="B275" s="191"/>
      <c r="D275" s="187" t="s">
        <v>197</v>
      </c>
      <c r="E275" s="192" t="s">
        <v>5</v>
      </c>
      <c r="F275" s="193" t="s">
        <v>2623</v>
      </c>
      <c r="H275" s="194">
        <v>59.113</v>
      </c>
      <c r="I275" s="195"/>
      <c r="L275" s="191"/>
      <c r="M275" s="196"/>
      <c r="N275" s="197"/>
      <c r="O275" s="197"/>
      <c r="P275" s="197"/>
      <c r="Q275" s="197"/>
      <c r="R275" s="197"/>
      <c r="S275" s="197"/>
      <c r="T275" s="198"/>
      <c r="AT275" s="192" t="s">
        <v>197</v>
      </c>
      <c r="AU275" s="192" t="s">
        <v>82</v>
      </c>
      <c r="AV275" s="11" t="s">
        <v>82</v>
      </c>
      <c r="AW275" s="11" t="s">
        <v>35</v>
      </c>
      <c r="AX275" s="11" t="s">
        <v>72</v>
      </c>
      <c r="AY275" s="192" t="s">
        <v>185</v>
      </c>
    </row>
    <row r="276" spans="2:65" s="11" customFormat="1">
      <c r="B276" s="191"/>
      <c r="D276" s="187" t="s">
        <v>197</v>
      </c>
      <c r="E276" s="192" t="s">
        <v>5</v>
      </c>
      <c r="F276" s="193" t="s">
        <v>2624</v>
      </c>
      <c r="H276" s="194">
        <v>7.944</v>
      </c>
      <c r="I276" s="195"/>
      <c r="L276" s="191"/>
      <c r="M276" s="196"/>
      <c r="N276" s="197"/>
      <c r="O276" s="197"/>
      <c r="P276" s="197"/>
      <c r="Q276" s="197"/>
      <c r="R276" s="197"/>
      <c r="S276" s="197"/>
      <c r="T276" s="198"/>
      <c r="AT276" s="192" t="s">
        <v>197</v>
      </c>
      <c r="AU276" s="192" t="s">
        <v>82</v>
      </c>
      <c r="AV276" s="11" t="s">
        <v>82</v>
      </c>
      <c r="AW276" s="11" t="s">
        <v>35</v>
      </c>
      <c r="AX276" s="11" t="s">
        <v>72</v>
      </c>
      <c r="AY276" s="192" t="s">
        <v>185</v>
      </c>
    </row>
    <row r="277" spans="2:65" s="13" customFormat="1">
      <c r="B277" s="207"/>
      <c r="D277" s="208" t="s">
        <v>197</v>
      </c>
      <c r="E277" s="209" t="s">
        <v>5</v>
      </c>
      <c r="F277" s="210" t="s">
        <v>222</v>
      </c>
      <c r="H277" s="211">
        <v>276.01799999999997</v>
      </c>
      <c r="I277" s="212"/>
      <c r="L277" s="207"/>
      <c r="M277" s="213"/>
      <c r="N277" s="214"/>
      <c r="O277" s="214"/>
      <c r="P277" s="214"/>
      <c r="Q277" s="214"/>
      <c r="R277" s="214"/>
      <c r="S277" s="214"/>
      <c r="T277" s="215"/>
      <c r="AT277" s="216" t="s">
        <v>197</v>
      </c>
      <c r="AU277" s="216" t="s">
        <v>82</v>
      </c>
      <c r="AV277" s="13" t="s">
        <v>193</v>
      </c>
      <c r="AW277" s="13" t="s">
        <v>35</v>
      </c>
      <c r="AX277" s="13" t="s">
        <v>80</v>
      </c>
      <c r="AY277" s="216" t="s">
        <v>185</v>
      </c>
    </row>
    <row r="278" spans="2:65" s="1" customFormat="1" ht="44.25" customHeight="1">
      <c r="B278" s="174"/>
      <c r="C278" s="175" t="s">
        <v>2170</v>
      </c>
      <c r="D278" s="175" t="s">
        <v>188</v>
      </c>
      <c r="E278" s="176" t="s">
        <v>2625</v>
      </c>
      <c r="F278" s="177" t="s">
        <v>2626</v>
      </c>
      <c r="G278" s="178" t="s">
        <v>232</v>
      </c>
      <c r="H278" s="179">
        <v>452.85</v>
      </c>
      <c r="I278" s="180"/>
      <c r="J278" s="181">
        <f>ROUND(I278*H278,2)</f>
        <v>0</v>
      </c>
      <c r="K278" s="177" t="s">
        <v>192</v>
      </c>
      <c r="L278" s="41"/>
      <c r="M278" s="182" t="s">
        <v>5</v>
      </c>
      <c r="N278" s="183" t="s">
        <v>43</v>
      </c>
      <c r="O278" s="42"/>
      <c r="P278" s="184">
        <f>O278*H278</f>
        <v>0</v>
      </c>
      <c r="Q278" s="184">
        <v>1.8699999999999999E-3</v>
      </c>
      <c r="R278" s="184">
        <f>Q278*H278</f>
        <v>0.84682950000000001</v>
      </c>
      <c r="S278" s="184">
        <v>0</v>
      </c>
      <c r="T278" s="185">
        <f>S278*H278</f>
        <v>0</v>
      </c>
      <c r="AR278" s="24" t="s">
        <v>193</v>
      </c>
      <c r="AT278" s="24" t="s">
        <v>188</v>
      </c>
      <c r="AU278" s="24" t="s">
        <v>82</v>
      </c>
      <c r="AY278" s="24" t="s">
        <v>185</v>
      </c>
      <c r="BE278" s="186">
        <f>IF(N278="základní",J278,0)</f>
        <v>0</v>
      </c>
      <c r="BF278" s="186">
        <f>IF(N278="snížená",J278,0)</f>
        <v>0</v>
      </c>
      <c r="BG278" s="186">
        <f>IF(N278="zákl. přenesená",J278,0)</f>
        <v>0</v>
      </c>
      <c r="BH278" s="186">
        <f>IF(N278="sníž. přenesená",J278,0)</f>
        <v>0</v>
      </c>
      <c r="BI278" s="186">
        <f>IF(N278="nulová",J278,0)</f>
        <v>0</v>
      </c>
      <c r="BJ278" s="24" t="s">
        <v>80</v>
      </c>
      <c r="BK278" s="186">
        <f>ROUND(I278*H278,2)</f>
        <v>0</v>
      </c>
      <c r="BL278" s="24" t="s">
        <v>193</v>
      </c>
      <c r="BM278" s="24" t="s">
        <v>2627</v>
      </c>
    </row>
    <row r="279" spans="2:65" s="1" customFormat="1" ht="148.5">
      <c r="B279" s="41"/>
      <c r="D279" s="187" t="s">
        <v>195</v>
      </c>
      <c r="F279" s="188" t="s">
        <v>2628</v>
      </c>
      <c r="I279" s="189"/>
      <c r="L279" s="41"/>
      <c r="M279" s="190"/>
      <c r="N279" s="42"/>
      <c r="O279" s="42"/>
      <c r="P279" s="42"/>
      <c r="Q279" s="42"/>
      <c r="R279" s="42"/>
      <c r="S279" s="42"/>
      <c r="T279" s="70"/>
      <c r="AT279" s="24" t="s">
        <v>195</v>
      </c>
      <c r="AU279" s="24" t="s">
        <v>82</v>
      </c>
    </row>
    <row r="280" spans="2:65" s="11" customFormat="1">
      <c r="B280" s="191"/>
      <c r="D280" s="187" t="s">
        <v>197</v>
      </c>
      <c r="E280" s="192" t="s">
        <v>5</v>
      </c>
      <c r="F280" s="193" t="s">
        <v>2629</v>
      </c>
      <c r="H280" s="194">
        <v>421.11</v>
      </c>
      <c r="I280" s="195"/>
      <c r="L280" s="191"/>
      <c r="M280" s="196"/>
      <c r="N280" s="197"/>
      <c r="O280" s="197"/>
      <c r="P280" s="197"/>
      <c r="Q280" s="197"/>
      <c r="R280" s="197"/>
      <c r="S280" s="197"/>
      <c r="T280" s="198"/>
      <c r="AT280" s="192" t="s">
        <v>197</v>
      </c>
      <c r="AU280" s="192" t="s">
        <v>82</v>
      </c>
      <c r="AV280" s="11" t="s">
        <v>82</v>
      </c>
      <c r="AW280" s="11" t="s">
        <v>35</v>
      </c>
      <c r="AX280" s="11" t="s">
        <v>72</v>
      </c>
      <c r="AY280" s="192" t="s">
        <v>185</v>
      </c>
    </row>
    <row r="281" spans="2:65" s="11" customFormat="1">
      <c r="B281" s="191"/>
      <c r="D281" s="187" t="s">
        <v>197</v>
      </c>
      <c r="E281" s="192" t="s">
        <v>5</v>
      </c>
      <c r="F281" s="193" t="s">
        <v>2630</v>
      </c>
      <c r="H281" s="194">
        <v>31.74</v>
      </c>
      <c r="I281" s="195"/>
      <c r="L281" s="191"/>
      <c r="M281" s="196"/>
      <c r="N281" s="197"/>
      <c r="O281" s="197"/>
      <c r="P281" s="197"/>
      <c r="Q281" s="197"/>
      <c r="R281" s="197"/>
      <c r="S281" s="197"/>
      <c r="T281" s="198"/>
      <c r="AT281" s="192" t="s">
        <v>197</v>
      </c>
      <c r="AU281" s="192" t="s">
        <v>82</v>
      </c>
      <c r="AV281" s="11" t="s">
        <v>82</v>
      </c>
      <c r="AW281" s="11" t="s">
        <v>35</v>
      </c>
      <c r="AX281" s="11" t="s">
        <v>72</v>
      </c>
      <c r="AY281" s="192" t="s">
        <v>185</v>
      </c>
    </row>
    <row r="282" spans="2:65" s="13" customFormat="1">
      <c r="B282" s="207"/>
      <c r="D282" s="208" t="s">
        <v>197</v>
      </c>
      <c r="E282" s="209" t="s">
        <v>5</v>
      </c>
      <c r="F282" s="210" t="s">
        <v>222</v>
      </c>
      <c r="H282" s="211">
        <v>452.85</v>
      </c>
      <c r="I282" s="212"/>
      <c r="L282" s="207"/>
      <c r="M282" s="213"/>
      <c r="N282" s="214"/>
      <c r="O282" s="214"/>
      <c r="P282" s="214"/>
      <c r="Q282" s="214"/>
      <c r="R282" s="214"/>
      <c r="S282" s="214"/>
      <c r="T282" s="215"/>
      <c r="AT282" s="216" t="s">
        <v>197</v>
      </c>
      <c r="AU282" s="216" t="s">
        <v>82</v>
      </c>
      <c r="AV282" s="13" t="s">
        <v>193</v>
      </c>
      <c r="AW282" s="13" t="s">
        <v>35</v>
      </c>
      <c r="AX282" s="13" t="s">
        <v>80</v>
      </c>
      <c r="AY282" s="216" t="s">
        <v>185</v>
      </c>
    </row>
    <row r="283" spans="2:65" s="1" customFormat="1" ht="44.25" customHeight="1">
      <c r="B283" s="174"/>
      <c r="C283" s="175" t="s">
        <v>1736</v>
      </c>
      <c r="D283" s="175" t="s">
        <v>188</v>
      </c>
      <c r="E283" s="176" t="s">
        <v>2631</v>
      </c>
      <c r="F283" s="177" t="s">
        <v>2632</v>
      </c>
      <c r="G283" s="178" t="s">
        <v>232</v>
      </c>
      <c r="H283" s="179">
        <v>452.85</v>
      </c>
      <c r="I283" s="180"/>
      <c r="J283" s="181">
        <f>ROUND(I283*H283,2)</f>
        <v>0</v>
      </c>
      <c r="K283" s="177" t="s">
        <v>192</v>
      </c>
      <c r="L283" s="41"/>
      <c r="M283" s="182" t="s">
        <v>5</v>
      </c>
      <c r="N283" s="183" t="s">
        <v>43</v>
      </c>
      <c r="O283" s="42"/>
      <c r="P283" s="184">
        <f>O283*H283</f>
        <v>0</v>
      </c>
      <c r="Q283" s="184">
        <v>0</v>
      </c>
      <c r="R283" s="184">
        <f>Q283*H283</f>
        <v>0</v>
      </c>
      <c r="S283" s="184">
        <v>0</v>
      </c>
      <c r="T283" s="185">
        <f>S283*H283</f>
        <v>0</v>
      </c>
      <c r="AR283" s="24" t="s">
        <v>193</v>
      </c>
      <c r="AT283" s="24" t="s">
        <v>188</v>
      </c>
      <c r="AU283" s="24" t="s">
        <v>82</v>
      </c>
      <c r="AY283" s="24" t="s">
        <v>185</v>
      </c>
      <c r="BE283" s="186">
        <f>IF(N283="základní",J283,0)</f>
        <v>0</v>
      </c>
      <c r="BF283" s="186">
        <f>IF(N283="snížená",J283,0)</f>
        <v>0</v>
      </c>
      <c r="BG283" s="186">
        <f>IF(N283="zákl. přenesená",J283,0)</f>
        <v>0</v>
      </c>
      <c r="BH283" s="186">
        <f>IF(N283="sníž. přenesená",J283,0)</f>
        <v>0</v>
      </c>
      <c r="BI283" s="186">
        <f>IF(N283="nulová",J283,0)</f>
        <v>0</v>
      </c>
      <c r="BJ283" s="24" t="s">
        <v>80</v>
      </c>
      <c r="BK283" s="186">
        <f>ROUND(I283*H283,2)</f>
        <v>0</v>
      </c>
      <c r="BL283" s="24" t="s">
        <v>193</v>
      </c>
      <c r="BM283" s="24" t="s">
        <v>2633</v>
      </c>
    </row>
    <row r="284" spans="2:65" s="1" customFormat="1" ht="148.5">
      <c r="B284" s="41"/>
      <c r="D284" s="187" t="s">
        <v>195</v>
      </c>
      <c r="F284" s="188" t="s">
        <v>2628</v>
      </c>
      <c r="I284" s="189"/>
      <c r="L284" s="41"/>
      <c r="M284" s="190"/>
      <c r="N284" s="42"/>
      <c r="O284" s="42"/>
      <c r="P284" s="42"/>
      <c r="Q284" s="42"/>
      <c r="R284" s="42"/>
      <c r="S284" s="42"/>
      <c r="T284" s="70"/>
      <c r="AT284" s="24" t="s">
        <v>195</v>
      </c>
      <c r="AU284" s="24" t="s">
        <v>82</v>
      </c>
    </row>
    <row r="285" spans="2:65" s="11" customFormat="1">
      <c r="B285" s="191"/>
      <c r="D285" s="208" t="s">
        <v>197</v>
      </c>
      <c r="E285" s="217" t="s">
        <v>5</v>
      </c>
      <c r="F285" s="218" t="s">
        <v>2634</v>
      </c>
      <c r="H285" s="219">
        <v>452.85</v>
      </c>
      <c r="I285" s="195"/>
      <c r="L285" s="191"/>
      <c r="M285" s="196"/>
      <c r="N285" s="197"/>
      <c r="O285" s="197"/>
      <c r="P285" s="197"/>
      <c r="Q285" s="197"/>
      <c r="R285" s="197"/>
      <c r="S285" s="197"/>
      <c r="T285" s="198"/>
      <c r="AT285" s="192" t="s">
        <v>197</v>
      </c>
      <c r="AU285" s="192" t="s">
        <v>82</v>
      </c>
      <c r="AV285" s="11" t="s">
        <v>82</v>
      </c>
      <c r="AW285" s="11" t="s">
        <v>35</v>
      </c>
      <c r="AX285" s="11" t="s">
        <v>80</v>
      </c>
      <c r="AY285" s="192" t="s">
        <v>185</v>
      </c>
    </row>
    <row r="286" spans="2:65" s="1" customFormat="1" ht="44.25" customHeight="1">
      <c r="B286" s="174"/>
      <c r="C286" s="175" t="s">
        <v>2117</v>
      </c>
      <c r="D286" s="175" t="s">
        <v>188</v>
      </c>
      <c r="E286" s="176" t="s">
        <v>2635</v>
      </c>
      <c r="F286" s="177" t="s">
        <v>2636</v>
      </c>
      <c r="G286" s="178" t="s">
        <v>232</v>
      </c>
      <c r="H286" s="179">
        <v>783.52</v>
      </c>
      <c r="I286" s="180"/>
      <c r="J286" s="181">
        <f>ROUND(I286*H286,2)</f>
        <v>0</v>
      </c>
      <c r="K286" s="177" t="s">
        <v>192</v>
      </c>
      <c r="L286" s="41"/>
      <c r="M286" s="182" t="s">
        <v>5</v>
      </c>
      <c r="N286" s="183" t="s">
        <v>43</v>
      </c>
      <c r="O286" s="42"/>
      <c r="P286" s="184">
        <f>O286*H286</f>
        <v>0</v>
      </c>
      <c r="Q286" s="184">
        <v>1.09E-3</v>
      </c>
      <c r="R286" s="184">
        <f>Q286*H286</f>
        <v>0.85403680000000004</v>
      </c>
      <c r="S286" s="184">
        <v>0</v>
      </c>
      <c r="T286" s="185">
        <f>S286*H286</f>
        <v>0</v>
      </c>
      <c r="AR286" s="24" t="s">
        <v>193</v>
      </c>
      <c r="AT286" s="24" t="s">
        <v>188</v>
      </c>
      <c r="AU286" s="24" t="s">
        <v>82</v>
      </c>
      <c r="AY286" s="24" t="s">
        <v>185</v>
      </c>
      <c r="BE286" s="186">
        <f>IF(N286="základní",J286,0)</f>
        <v>0</v>
      </c>
      <c r="BF286" s="186">
        <f>IF(N286="snížená",J286,0)</f>
        <v>0</v>
      </c>
      <c r="BG286" s="186">
        <f>IF(N286="zákl. přenesená",J286,0)</f>
        <v>0</v>
      </c>
      <c r="BH286" s="186">
        <f>IF(N286="sníž. přenesená",J286,0)</f>
        <v>0</v>
      </c>
      <c r="BI286" s="186">
        <f>IF(N286="nulová",J286,0)</f>
        <v>0</v>
      </c>
      <c r="BJ286" s="24" t="s">
        <v>80</v>
      </c>
      <c r="BK286" s="186">
        <f>ROUND(I286*H286,2)</f>
        <v>0</v>
      </c>
      <c r="BL286" s="24" t="s">
        <v>193</v>
      </c>
      <c r="BM286" s="24" t="s">
        <v>2637</v>
      </c>
    </row>
    <row r="287" spans="2:65" s="1" customFormat="1" ht="148.5">
      <c r="B287" s="41"/>
      <c r="D287" s="187" t="s">
        <v>195</v>
      </c>
      <c r="F287" s="188" t="s">
        <v>2628</v>
      </c>
      <c r="I287" s="189"/>
      <c r="L287" s="41"/>
      <c r="M287" s="190"/>
      <c r="N287" s="42"/>
      <c r="O287" s="42"/>
      <c r="P287" s="42"/>
      <c r="Q287" s="42"/>
      <c r="R287" s="42"/>
      <c r="S287" s="42"/>
      <c r="T287" s="70"/>
      <c r="AT287" s="24" t="s">
        <v>195</v>
      </c>
      <c r="AU287" s="24" t="s">
        <v>82</v>
      </c>
    </row>
    <row r="288" spans="2:65" s="11" customFormat="1">
      <c r="B288" s="191"/>
      <c r="D288" s="187" t="s">
        <v>197</v>
      </c>
      <c r="E288" s="192" t="s">
        <v>5</v>
      </c>
      <c r="F288" s="193" t="s">
        <v>2638</v>
      </c>
      <c r="H288" s="194">
        <v>1689.22</v>
      </c>
      <c r="I288" s="195"/>
      <c r="L288" s="191"/>
      <c r="M288" s="196"/>
      <c r="N288" s="197"/>
      <c r="O288" s="197"/>
      <c r="P288" s="197"/>
      <c r="Q288" s="197"/>
      <c r="R288" s="197"/>
      <c r="S288" s="197"/>
      <c r="T288" s="198"/>
      <c r="AT288" s="192" t="s">
        <v>197</v>
      </c>
      <c r="AU288" s="192" t="s">
        <v>82</v>
      </c>
      <c r="AV288" s="11" t="s">
        <v>82</v>
      </c>
      <c r="AW288" s="11" t="s">
        <v>35</v>
      </c>
      <c r="AX288" s="11" t="s">
        <v>72</v>
      </c>
      <c r="AY288" s="192" t="s">
        <v>185</v>
      </c>
    </row>
    <row r="289" spans="2:65" s="11" customFormat="1">
      <c r="B289" s="191"/>
      <c r="D289" s="187" t="s">
        <v>197</v>
      </c>
      <c r="E289" s="192" t="s">
        <v>5</v>
      </c>
      <c r="F289" s="193" t="s">
        <v>2639</v>
      </c>
      <c r="H289" s="194">
        <v>-905.7</v>
      </c>
      <c r="I289" s="195"/>
      <c r="L289" s="191"/>
      <c r="M289" s="196"/>
      <c r="N289" s="197"/>
      <c r="O289" s="197"/>
      <c r="P289" s="197"/>
      <c r="Q289" s="197"/>
      <c r="R289" s="197"/>
      <c r="S289" s="197"/>
      <c r="T289" s="198"/>
      <c r="AT289" s="192" t="s">
        <v>197</v>
      </c>
      <c r="AU289" s="192" t="s">
        <v>82</v>
      </c>
      <c r="AV289" s="11" t="s">
        <v>82</v>
      </c>
      <c r="AW289" s="11" t="s">
        <v>35</v>
      </c>
      <c r="AX289" s="11" t="s">
        <v>72</v>
      </c>
      <c r="AY289" s="192" t="s">
        <v>185</v>
      </c>
    </row>
    <row r="290" spans="2:65" s="13" customFormat="1">
      <c r="B290" s="207"/>
      <c r="D290" s="208" t="s">
        <v>197</v>
      </c>
      <c r="E290" s="209" t="s">
        <v>5</v>
      </c>
      <c r="F290" s="210" t="s">
        <v>222</v>
      </c>
      <c r="H290" s="211">
        <v>783.52</v>
      </c>
      <c r="I290" s="212"/>
      <c r="L290" s="207"/>
      <c r="M290" s="213"/>
      <c r="N290" s="214"/>
      <c r="O290" s="214"/>
      <c r="P290" s="214"/>
      <c r="Q290" s="214"/>
      <c r="R290" s="214"/>
      <c r="S290" s="214"/>
      <c r="T290" s="215"/>
      <c r="AT290" s="216" t="s">
        <v>197</v>
      </c>
      <c r="AU290" s="216" t="s">
        <v>82</v>
      </c>
      <c r="AV290" s="13" t="s">
        <v>193</v>
      </c>
      <c r="AW290" s="13" t="s">
        <v>35</v>
      </c>
      <c r="AX290" s="13" t="s">
        <v>80</v>
      </c>
      <c r="AY290" s="216" t="s">
        <v>185</v>
      </c>
    </row>
    <row r="291" spans="2:65" s="1" customFormat="1" ht="44.25" customHeight="1">
      <c r="B291" s="174"/>
      <c r="C291" s="175" t="s">
        <v>2640</v>
      </c>
      <c r="D291" s="175" t="s">
        <v>188</v>
      </c>
      <c r="E291" s="176" t="s">
        <v>2641</v>
      </c>
      <c r="F291" s="177" t="s">
        <v>2642</v>
      </c>
      <c r="G291" s="178" t="s">
        <v>232</v>
      </c>
      <c r="H291" s="179">
        <v>783.52</v>
      </c>
      <c r="I291" s="180"/>
      <c r="J291" s="181">
        <f>ROUND(I291*H291,2)</f>
        <v>0</v>
      </c>
      <c r="K291" s="177" t="s">
        <v>192</v>
      </c>
      <c r="L291" s="41"/>
      <c r="M291" s="182" t="s">
        <v>5</v>
      </c>
      <c r="N291" s="183" t="s">
        <v>43</v>
      </c>
      <c r="O291" s="42"/>
      <c r="P291" s="184">
        <f>O291*H291</f>
        <v>0</v>
      </c>
      <c r="Q291" s="184">
        <v>0</v>
      </c>
      <c r="R291" s="184">
        <f>Q291*H291</f>
        <v>0</v>
      </c>
      <c r="S291" s="184">
        <v>0</v>
      </c>
      <c r="T291" s="185">
        <f>S291*H291</f>
        <v>0</v>
      </c>
      <c r="AR291" s="24" t="s">
        <v>193</v>
      </c>
      <c r="AT291" s="24" t="s">
        <v>188</v>
      </c>
      <c r="AU291" s="24" t="s">
        <v>82</v>
      </c>
      <c r="AY291" s="24" t="s">
        <v>185</v>
      </c>
      <c r="BE291" s="186">
        <f>IF(N291="základní",J291,0)</f>
        <v>0</v>
      </c>
      <c r="BF291" s="186">
        <f>IF(N291="snížená",J291,0)</f>
        <v>0</v>
      </c>
      <c r="BG291" s="186">
        <f>IF(N291="zákl. přenesená",J291,0)</f>
        <v>0</v>
      </c>
      <c r="BH291" s="186">
        <f>IF(N291="sníž. přenesená",J291,0)</f>
        <v>0</v>
      </c>
      <c r="BI291" s="186">
        <f>IF(N291="nulová",J291,0)</f>
        <v>0</v>
      </c>
      <c r="BJ291" s="24" t="s">
        <v>80</v>
      </c>
      <c r="BK291" s="186">
        <f>ROUND(I291*H291,2)</f>
        <v>0</v>
      </c>
      <c r="BL291" s="24" t="s">
        <v>193</v>
      </c>
      <c r="BM291" s="24" t="s">
        <v>2643</v>
      </c>
    </row>
    <row r="292" spans="2:65" s="1" customFormat="1" ht="148.5">
      <c r="B292" s="41"/>
      <c r="D292" s="187" t="s">
        <v>195</v>
      </c>
      <c r="F292" s="188" t="s">
        <v>2628</v>
      </c>
      <c r="I292" s="189"/>
      <c r="L292" s="41"/>
      <c r="M292" s="190"/>
      <c r="N292" s="42"/>
      <c r="O292" s="42"/>
      <c r="P292" s="42"/>
      <c r="Q292" s="42"/>
      <c r="R292" s="42"/>
      <c r="S292" s="42"/>
      <c r="T292" s="70"/>
      <c r="AT292" s="24" t="s">
        <v>195</v>
      </c>
      <c r="AU292" s="24" t="s">
        <v>82</v>
      </c>
    </row>
    <row r="293" spans="2:65" s="11" customFormat="1">
      <c r="B293" s="191"/>
      <c r="D293" s="208" t="s">
        <v>197</v>
      </c>
      <c r="E293" s="217" t="s">
        <v>5</v>
      </c>
      <c r="F293" s="218" t="s">
        <v>2644</v>
      </c>
      <c r="H293" s="219">
        <v>783.52</v>
      </c>
      <c r="I293" s="195"/>
      <c r="L293" s="191"/>
      <c r="M293" s="196"/>
      <c r="N293" s="197"/>
      <c r="O293" s="197"/>
      <c r="P293" s="197"/>
      <c r="Q293" s="197"/>
      <c r="R293" s="197"/>
      <c r="S293" s="197"/>
      <c r="T293" s="198"/>
      <c r="AT293" s="192" t="s">
        <v>197</v>
      </c>
      <c r="AU293" s="192" t="s">
        <v>82</v>
      </c>
      <c r="AV293" s="11" t="s">
        <v>82</v>
      </c>
      <c r="AW293" s="11" t="s">
        <v>35</v>
      </c>
      <c r="AX293" s="11" t="s">
        <v>80</v>
      </c>
      <c r="AY293" s="192" t="s">
        <v>185</v>
      </c>
    </row>
    <row r="294" spans="2:65" s="1" customFormat="1" ht="31.5" customHeight="1">
      <c r="B294" s="174"/>
      <c r="C294" s="175" t="s">
        <v>525</v>
      </c>
      <c r="D294" s="175" t="s">
        <v>188</v>
      </c>
      <c r="E294" s="176" t="s">
        <v>303</v>
      </c>
      <c r="F294" s="177" t="s">
        <v>304</v>
      </c>
      <c r="G294" s="178" t="s">
        <v>254</v>
      </c>
      <c r="H294" s="179">
        <v>16</v>
      </c>
      <c r="I294" s="180"/>
      <c r="J294" s="181">
        <f>ROUND(I294*H294,2)</f>
        <v>0</v>
      </c>
      <c r="K294" s="177" t="s">
        <v>192</v>
      </c>
      <c r="L294" s="41"/>
      <c r="M294" s="182" t="s">
        <v>5</v>
      </c>
      <c r="N294" s="183" t="s">
        <v>43</v>
      </c>
      <c r="O294" s="42"/>
      <c r="P294" s="184">
        <f>O294*H294</f>
        <v>0</v>
      </c>
      <c r="Q294" s="184">
        <v>2.743E-2</v>
      </c>
      <c r="R294" s="184">
        <f>Q294*H294</f>
        <v>0.43887999999999999</v>
      </c>
      <c r="S294" s="184">
        <v>0</v>
      </c>
      <c r="T294" s="185">
        <f>S294*H294</f>
        <v>0</v>
      </c>
      <c r="AR294" s="24" t="s">
        <v>193</v>
      </c>
      <c r="AT294" s="24" t="s">
        <v>188</v>
      </c>
      <c r="AU294" s="24" t="s">
        <v>82</v>
      </c>
      <c r="AY294" s="24" t="s">
        <v>185</v>
      </c>
      <c r="BE294" s="186">
        <f>IF(N294="základní",J294,0)</f>
        <v>0</v>
      </c>
      <c r="BF294" s="186">
        <f>IF(N294="snížená",J294,0)</f>
        <v>0</v>
      </c>
      <c r="BG294" s="186">
        <f>IF(N294="zákl. přenesená",J294,0)</f>
        <v>0</v>
      </c>
      <c r="BH294" s="186">
        <f>IF(N294="sníž. přenesená",J294,0)</f>
        <v>0</v>
      </c>
      <c r="BI294" s="186">
        <f>IF(N294="nulová",J294,0)</f>
        <v>0</v>
      </c>
      <c r="BJ294" s="24" t="s">
        <v>80</v>
      </c>
      <c r="BK294" s="186">
        <f>ROUND(I294*H294,2)</f>
        <v>0</v>
      </c>
      <c r="BL294" s="24" t="s">
        <v>193</v>
      </c>
      <c r="BM294" s="24" t="s">
        <v>2645</v>
      </c>
    </row>
    <row r="295" spans="2:65" s="1" customFormat="1" ht="391.5">
      <c r="B295" s="41"/>
      <c r="D295" s="208" t="s">
        <v>195</v>
      </c>
      <c r="F295" s="220" t="s">
        <v>256</v>
      </c>
      <c r="I295" s="189"/>
      <c r="L295" s="41"/>
      <c r="M295" s="190"/>
      <c r="N295" s="42"/>
      <c r="O295" s="42"/>
      <c r="P295" s="42"/>
      <c r="Q295" s="42"/>
      <c r="R295" s="42"/>
      <c r="S295" s="42"/>
      <c r="T295" s="70"/>
      <c r="AT295" s="24" t="s">
        <v>195</v>
      </c>
      <c r="AU295" s="24" t="s">
        <v>82</v>
      </c>
    </row>
    <row r="296" spans="2:65" s="1" customFormat="1" ht="22.5" customHeight="1">
      <c r="B296" s="174"/>
      <c r="C296" s="221" t="s">
        <v>792</v>
      </c>
      <c r="D296" s="221" t="s">
        <v>258</v>
      </c>
      <c r="E296" s="222" t="s">
        <v>307</v>
      </c>
      <c r="F296" s="223" t="s">
        <v>308</v>
      </c>
      <c r="G296" s="224" t="s">
        <v>254</v>
      </c>
      <c r="H296" s="225">
        <v>16</v>
      </c>
      <c r="I296" s="226"/>
      <c r="J296" s="227">
        <f>ROUND(I296*H296,2)</f>
        <v>0</v>
      </c>
      <c r="K296" s="223" t="s">
        <v>192</v>
      </c>
      <c r="L296" s="228"/>
      <c r="M296" s="229" t="s">
        <v>5</v>
      </c>
      <c r="N296" s="230" t="s">
        <v>43</v>
      </c>
      <c r="O296" s="42"/>
      <c r="P296" s="184">
        <f>O296*H296</f>
        <v>0</v>
      </c>
      <c r="Q296" s="184">
        <v>2.5000000000000001E-2</v>
      </c>
      <c r="R296" s="184">
        <f>Q296*H296</f>
        <v>0.4</v>
      </c>
      <c r="S296" s="184">
        <v>0</v>
      </c>
      <c r="T296" s="185">
        <f>S296*H296</f>
        <v>0</v>
      </c>
      <c r="AR296" s="24" t="s">
        <v>261</v>
      </c>
      <c r="AT296" s="24" t="s">
        <v>258</v>
      </c>
      <c r="AU296" s="24" t="s">
        <v>82</v>
      </c>
      <c r="AY296" s="24" t="s">
        <v>185</v>
      </c>
      <c r="BE296" s="186">
        <f>IF(N296="základní",J296,0)</f>
        <v>0</v>
      </c>
      <c r="BF296" s="186">
        <f>IF(N296="snížená",J296,0)</f>
        <v>0</v>
      </c>
      <c r="BG296" s="186">
        <f>IF(N296="zákl. přenesená",J296,0)</f>
        <v>0</v>
      </c>
      <c r="BH296" s="186">
        <f>IF(N296="sníž. přenesená",J296,0)</f>
        <v>0</v>
      </c>
      <c r="BI296" s="186">
        <f>IF(N296="nulová",J296,0)</f>
        <v>0</v>
      </c>
      <c r="BJ296" s="24" t="s">
        <v>80</v>
      </c>
      <c r="BK296" s="186">
        <f>ROUND(I296*H296,2)</f>
        <v>0</v>
      </c>
      <c r="BL296" s="24" t="s">
        <v>193</v>
      </c>
      <c r="BM296" s="24" t="s">
        <v>2646</v>
      </c>
    </row>
    <row r="297" spans="2:65" s="1" customFormat="1" ht="31.5" customHeight="1">
      <c r="B297" s="174"/>
      <c r="C297" s="175" t="s">
        <v>1349</v>
      </c>
      <c r="D297" s="175" t="s">
        <v>188</v>
      </c>
      <c r="E297" s="176" t="s">
        <v>2647</v>
      </c>
      <c r="F297" s="177" t="s">
        <v>2648</v>
      </c>
      <c r="G297" s="178" t="s">
        <v>254</v>
      </c>
      <c r="H297" s="179">
        <v>1</v>
      </c>
      <c r="I297" s="180"/>
      <c r="J297" s="181">
        <f>ROUND(I297*H297,2)</f>
        <v>0</v>
      </c>
      <c r="K297" s="177" t="s">
        <v>192</v>
      </c>
      <c r="L297" s="41"/>
      <c r="M297" s="182" t="s">
        <v>5</v>
      </c>
      <c r="N297" s="183" t="s">
        <v>43</v>
      </c>
      <c r="O297" s="42"/>
      <c r="P297" s="184">
        <f>O297*H297</f>
        <v>0</v>
      </c>
      <c r="Q297" s="184">
        <v>3.2550000000000003E-2</v>
      </c>
      <c r="R297" s="184">
        <f>Q297*H297</f>
        <v>3.2550000000000003E-2</v>
      </c>
      <c r="S297" s="184">
        <v>0</v>
      </c>
      <c r="T297" s="185">
        <f>S297*H297</f>
        <v>0</v>
      </c>
      <c r="AR297" s="24" t="s">
        <v>193</v>
      </c>
      <c r="AT297" s="24" t="s">
        <v>188</v>
      </c>
      <c r="AU297" s="24" t="s">
        <v>82</v>
      </c>
      <c r="AY297" s="24" t="s">
        <v>185</v>
      </c>
      <c r="BE297" s="186">
        <f>IF(N297="základní",J297,0)</f>
        <v>0</v>
      </c>
      <c r="BF297" s="186">
        <f>IF(N297="snížená",J297,0)</f>
        <v>0</v>
      </c>
      <c r="BG297" s="186">
        <f>IF(N297="zákl. přenesená",J297,0)</f>
        <v>0</v>
      </c>
      <c r="BH297" s="186">
        <f>IF(N297="sníž. přenesená",J297,0)</f>
        <v>0</v>
      </c>
      <c r="BI297" s="186">
        <f>IF(N297="nulová",J297,0)</f>
        <v>0</v>
      </c>
      <c r="BJ297" s="24" t="s">
        <v>80</v>
      </c>
      <c r="BK297" s="186">
        <f>ROUND(I297*H297,2)</f>
        <v>0</v>
      </c>
      <c r="BL297" s="24" t="s">
        <v>193</v>
      </c>
      <c r="BM297" s="24" t="s">
        <v>2649</v>
      </c>
    </row>
    <row r="298" spans="2:65" s="1" customFormat="1" ht="391.5">
      <c r="B298" s="41"/>
      <c r="D298" s="208" t="s">
        <v>195</v>
      </c>
      <c r="F298" s="220" t="s">
        <v>256</v>
      </c>
      <c r="I298" s="189"/>
      <c r="L298" s="41"/>
      <c r="M298" s="190"/>
      <c r="N298" s="42"/>
      <c r="O298" s="42"/>
      <c r="P298" s="42"/>
      <c r="Q298" s="42"/>
      <c r="R298" s="42"/>
      <c r="S298" s="42"/>
      <c r="T298" s="70"/>
      <c r="AT298" s="24" t="s">
        <v>195</v>
      </c>
      <c r="AU298" s="24" t="s">
        <v>82</v>
      </c>
    </row>
    <row r="299" spans="2:65" s="1" customFormat="1" ht="22.5" customHeight="1">
      <c r="B299" s="174"/>
      <c r="C299" s="221" t="s">
        <v>1353</v>
      </c>
      <c r="D299" s="221" t="s">
        <v>258</v>
      </c>
      <c r="E299" s="222" t="s">
        <v>2650</v>
      </c>
      <c r="F299" s="223" t="s">
        <v>2651</v>
      </c>
      <c r="G299" s="224" t="s">
        <v>254</v>
      </c>
      <c r="H299" s="225">
        <v>1</v>
      </c>
      <c r="I299" s="226"/>
      <c r="J299" s="227">
        <f>ROUND(I299*H299,2)</f>
        <v>0</v>
      </c>
      <c r="K299" s="223" t="s">
        <v>192</v>
      </c>
      <c r="L299" s="228"/>
      <c r="M299" s="229" t="s">
        <v>5</v>
      </c>
      <c r="N299" s="230" t="s">
        <v>43</v>
      </c>
      <c r="O299" s="42"/>
      <c r="P299" s="184">
        <f>O299*H299</f>
        <v>0</v>
      </c>
      <c r="Q299" s="184">
        <v>0.03</v>
      </c>
      <c r="R299" s="184">
        <f>Q299*H299</f>
        <v>0.03</v>
      </c>
      <c r="S299" s="184">
        <v>0</v>
      </c>
      <c r="T299" s="185">
        <f>S299*H299</f>
        <v>0</v>
      </c>
      <c r="AR299" s="24" t="s">
        <v>261</v>
      </c>
      <c r="AT299" s="24" t="s">
        <v>258</v>
      </c>
      <c r="AU299" s="24" t="s">
        <v>82</v>
      </c>
      <c r="AY299" s="24" t="s">
        <v>185</v>
      </c>
      <c r="BE299" s="186">
        <f>IF(N299="základní",J299,0)</f>
        <v>0</v>
      </c>
      <c r="BF299" s="186">
        <f>IF(N299="snížená",J299,0)</f>
        <v>0</v>
      </c>
      <c r="BG299" s="186">
        <f>IF(N299="zákl. přenesená",J299,0)</f>
        <v>0</v>
      </c>
      <c r="BH299" s="186">
        <f>IF(N299="sníž. přenesená",J299,0)</f>
        <v>0</v>
      </c>
      <c r="BI299" s="186">
        <f>IF(N299="nulová",J299,0)</f>
        <v>0</v>
      </c>
      <c r="BJ299" s="24" t="s">
        <v>80</v>
      </c>
      <c r="BK299" s="186">
        <f>ROUND(I299*H299,2)</f>
        <v>0</v>
      </c>
      <c r="BL299" s="24" t="s">
        <v>193</v>
      </c>
      <c r="BM299" s="24" t="s">
        <v>2652</v>
      </c>
    </row>
    <row r="300" spans="2:65" s="1" customFormat="1" ht="31.5" customHeight="1">
      <c r="B300" s="174"/>
      <c r="C300" s="175" t="s">
        <v>1305</v>
      </c>
      <c r="D300" s="175" t="s">
        <v>188</v>
      </c>
      <c r="E300" s="176" t="s">
        <v>252</v>
      </c>
      <c r="F300" s="177" t="s">
        <v>253</v>
      </c>
      <c r="G300" s="178" t="s">
        <v>254</v>
      </c>
      <c r="H300" s="179">
        <v>18</v>
      </c>
      <c r="I300" s="180"/>
      <c r="J300" s="181">
        <f>ROUND(I300*H300,2)</f>
        <v>0</v>
      </c>
      <c r="K300" s="177" t="s">
        <v>192</v>
      </c>
      <c r="L300" s="41"/>
      <c r="M300" s="182" t="s">
        <v>5</v>
      </c>
      <c r="N300" s="183" t="s">
        <v>43</v>
      </c>
      <c r="O300" s="42"/>
      <c r="P300" s="184">
        <f>O300*H300</f>
        <v>0</v>
      </c>
      <c r="Q300" s="184">
        <v>4.6449999999999998E-2</v>
      </c>
      <c r="R300" s="184">
        <f>Q300*H300</f>
        <v>0.83609999999999995</v>
      </c>
      <c r="S300" s="184">
        <v>0</v>
      </c>
      <c r="T300" s="185">
        <f>S300*H300</f>
        <v>0</v>
      </c>
      <c r="AR300" s="24" t="s">
        <v>193</v>
      </c>
      <c r="AT300" s="24" t="s">
        <v>188</v>
      </c>
      <c r="AU300" s="24" t="s">
        <v>82</v>
      </c>
      <c r="AY300" s="24" t="s">
        <v>185</v>
      </c>
      <c r="BE300" s="186">
        <f>IF(N300="základní",J300,0)</f>
        <v>0</v>
      </c>
      <c r="BF300" s="186">
        <f>IF(N300="snížená",J300,0)</f>
        <v>0</v>
      </c>
      <c r="BG300" s="186">
        <f>IF(N300="zákl. přenesená",J300,0)</f>
        <v>0</v>
      </c>
      <c r="BH300" s="186">
        <f>IF(N300="sníž. přenesená",J300,0)</f>
        <v>0</v>
      </c>
      <c r="BI300" s="186">
        <f>IF(N300="nulová",J300,0)</f>
        <v>0</v>
      </c>
      <c r="BJ300" s="24" t="s">
        <v>80</v>
      </c>
      <c r="BK300" s="186">
        <f>ROUND(I300*H300,2)</f>
        <v>0</v>
      </c>
      <c r="BL300" s="24" t="s">
        <v>193</v>
      </c>
      <c r="BM300" s="24" t="s">
        <v>2653</v>
      </c>
    </row>
    <row r="301" spans="2:65" s="1" customFormat="1" ht="391.5">
      <c r="B301" s="41"/>
      <c r="D301" s="208" t="s">
        <v>195</v>
      </c>
      <c r="F301" s="220" t="s">
        <v>256</v>
      </c>
      <c r="I301" s="189"/>
      <c r="L301" s="41"/>
      <c r="M301" s="190"/>
      <c r="N301" s="42"/>
      <c r="O301" s="42"/>
      <c r="P301" s="42"/>
      <c r="Q301" s="42"/>
      <c r="R301" s="42"/>
      <c r="S301" s="42"/>
      <c r="T301" s="70"/>
      <c r="AT301" s="24" t="s">
        <v>195</v>
      </c>
      <c r="AU301" s="24" t="s">
        <v>82</v>
      </c>
    </row>
    <row r="302" spans="2:65" s="1" customFormat="1" ht="22.5" customHeight="1">
      <c r="B302" s="174"/>
      <c r="C302" s="221" t="s">
        <v>1312</v>
      </c>
      <c r="D302" s="221" t="s">
        <v>258</v>
      </c>
      <c r="E302" s="222" t="s">
        <v>259</v>
      </c>
      <c r="F302" s="223" t="s">
        <v>260</v>
      </c>
      <c r="G302" s="224" t="s">
        <v>254</v>
      </c>
      <c r="H302" s="225">
        <v>18</v>
      </c>
      <c r="I302" s="226"/>
      <c r="J302" s="227">
        <f>ROUND(I302*H302,2)</f>
        <v>0</v>
      </c>
      <c r="K302" s="223" t="s">
        <v>192</v>
      </c>
      <c r="L302" s="228"/>
      <c r="M302" s="229" t="s">
        <v>5</v>
      </c>
      <c r="N302" s="230" t="s">
        <v>43</v>
      </c>
      <c r="O302" s="42"/>
      <c r="P302" s="184">
        <f>O302*H302</f>
        <v>0</v>
      </c>
      <c r="Q302" s="184">
        <v>4.3700000000000003E-2</v>
      </c>
      <c r="R302" s="184">
        <f>Q302*H302</f>
        <v>0.78660000000000008</v>
      </c>
      <c r="S302" s="184">
        <v>0</v>
      </c>
      <c r="T302" s="185">
        <f>S302*H302</f>
        <v>0</v>
      </c>
      <c r="AR302" s="24" t="s">
        <v>261</v>
      </c>
      <c r="AT302" s="24" t="s">
        <v>258</v>
      </c>
      <c r="AU302" s="24" t="s">
        <v>82</v>
      </c>
      <c r="AY302" s="24" t="s">
        <v>185</v>
      </c>
      <c r="BE302" s="186">
        <f>IF(N302="základní",J302,0)</f>
        <v>0</v>
      </c>
      <c r="BF302" s="186">
        <f>IF(N302="snížená",J302,0)</f>
        <v>0</v>
      </c>
      <c r="BG302" s="186">
        <f>IF(N302="zákl. přenesená",J302,0)</f>
        <v>0</v>
      </c>
      <c r="BH302" s="186">
        <f>IF(N302="sníž. přenesená",J302,0)</f>
        <v>0</v>
      </c>
      <c r="BI302" s="186">
        <f>IF(N302="nulová",J302,0)</f>
        <v>0</v>
      </c>
      <c r="BJ302" s="24" t="s">
        <v>80</v>
      </c>
      <c r="BK302" s="186">
        <f>ROUND(I302*H302,2)</f>
        <v>0</v>
      </c>
      <c r="BL302" s="24" t="s">
        <v>193</v>
      </c>
      <c r="BM302" s="24" t="s">
        <v>2654</v>
      </c>
    </row>
    <row r="303" spans="2:65" s="1" customFormat="1" ht="31.5" customHeight="1">
      <c r="B303" s="174"/>
      <c r="C303" s="175" t="s">
        <v>1323</v>
      </c>
      <c r="D303" s="175" t="s">
        <v>188</v>
      </c>
      <c r="E303" s="176" t="s">
        <v>264</v>
      </c>
      <c r="F303" s="177" t="s">
        <v>265</v>
      </c>
      <c r="G303" s="178" t="s">
        <v>254</v>
      </c>
      <c r="H303" s="179">
        <v>2</v>
      </c>
      <c r="I303" s="180"/>
      <c r="J303" s="181">
        <f>ROUND(I303*H303,2)</f>
        <v>0</v>
      </c>
      <c r="K303" s="177" t="s">
        <v>192</v>
      </c>
      <c r="L303" s="41"/>
      <c r="M303" s="182" t="s">
        <v>5</v>
      </c>
      <c r="N303" s="183" t="s">
        <v>43</v>
      </c>
      <c r="O303" s="42"/>
      <c r="P303" s="184">
        <f>O303*H303</f>
        <v>0</v>
      </c>
      <c r="Q303" s="184">
        <v>5.5629999999999999E-2</v>
      </c>
      <c r="R303" s="184">
        <f>Q303*H303</f>
        <v>0.11126</v>
      </c>
      <c r="S303" s="184">
        <v>0</v>
      </c>
      <c r="T303" s="185">
        <f>S303*H303</f>
        <v>0</v>
      </c>
      <c r="AR303" s="24" t="s">
        <v>193</v>
      </c>
      <c r="AT303" s="24" t="s">
        <v>188</v>
      </c>
      <c r="AU303" s="24" t="s">
        <v>82</v>
      </c>
      <c r="AY303" s="24" t="s">
        <v>185</v>
      </c>
      <c r="BE303" s="186">
        <f>IF(N303="základní",J303,0)</f>
        <v>0</v>
      </c>
      <c r="BF303" s="186">
        <f>IF(N303="snížená",J303,0)</f>
        <v>0</v>
      </c>
      <c r="BG303" s="186">
        <f>IF(N303="zákl. přenesená",J303,0)</f>
        <v>0</v>
      </c>
      <c r="BH303" s="186">
        <f>IF(N303="sníž. přenesená",J303,0)</f>
        <v>0</v>
      </c>
      <c r="BI303" s="186">
        <f>IF(N303="nulová",J303,0)</f>
        <v>0</v>
      </c>
      <c r="BJ303" s="24" t="s">
        <v>80</v>
      </c>
      <c r="BK303" s="186">
        <f>ROUND(I303*H303,2)</f>
        <v>0</v>
      </c>
      <c r="BL303" s="24" t="s">
        <v>193</v>
      </c>
      <c r="BM303" s="24" t="s">
        <v>2655</v>
      </c>
    </row>
    <row r="304" spans="2:65" s="1" customFormat="1" ht="391.5">
      <c r="B304" s="41"/>
      <c r="D304" s="208" t="s">
        <v>195</v>
      </c>
      <c r="F304" s="220" t="s">
        <v>256</v>
      </c>
      <c r="I304" s="189"/>
      <c r="L304" s="41"/>
      <c r="M304" s="190"/>
      <c r="N304" s="42"/>
      <c r="O304" s="42"/>
      <c r="P304" s="42"/>
      <c r="Q304" s="42"/>
      <c r="R304" s="42"/>
      <c r="S304" s="42"/>
      <c r="T304" s="70"/>
      <c r="AT304" s="24" t="s">
        <v>195</v>
      </c>
      <c r="AU304" s="24" t="s">
        <v>82</v>
      </c>
    </row>
    <row r="305" spans="2:65" s="1" customFormat="1" ht="22.5" customHeight="1">
      <c r="B305" s="174"/>
      <c r="C305" s="221" t="s">
        <v>1328</v>
      </c>
      <c r="D305" s="221" t="s">
        <v>258</v>
      </c>
      <c r="E305" s="222" t="s">
        <v>267</v>
      </c>
      <c r="F305" s="223" t="s">
        <v>268</v>
      </c>
      <c r="G305" s="224" t="s">
        <v>254</v>
      </c>
      <c r="H305" s="225">
        <v>2</v>
      </c>
      <c r="I305" s="226"/>
      <c r="J305" s="227">
        <f>ROUND(I305*H305,2)</f>
        <v>0</v>
      </c>
      <c r="K305" s="223" t="s">
        <v>192</v>
      </c>
      <c r="L305" s="228"/>
      <c r="M305" s="229" t="s">
        <v>5</v>
      </c>
      <c r="N305" s="230" t="s">
        <v>43</v>
      </c>
      <c r="O305" s="42"/>
      <c r="P305" s="184">
        <f>O305*H305</f>
        <v>0</v>
      </c>
      <c r="Q305" s="184">
        <v>5.2499999999999998E-2</v>
      </c>
      <c r="R305" s="184">
        <f>Q305*H305</f>
        <v>0.105</v>
      </c>
      <c r="S305" s="184">
        <v>0</v>
      </c>
      <c r="T305" s="185">
        <f>S305*H305</f>
        <v>0</v>
      </c>
      <c r="AR305" s="24" t="s">
        <v>261</v>
      </c>
      <c r="AT305" s="24" t="s">
        <v>258</v>
      </c>
      <c r="AU305" s="24" t="s">
        <v>82</v>
      </c>
      <c r="AY305" s="24" t="s">
        <v>185</v>
      </c>
      <c r="BE305" s="186">
        <f>IF(N305="základní",J305,0)</f>
        <v>0</v>
      </c>
      <c r="BF305" s="186">
        <f>IF(N305="snížená",J305,0)</f>
        <v>0</v>
      </c>
      <c r="BG305" s="186">
        <f>IF(N305="zákl. přenesená",J305,0)</f>
        <v>0</v>
      </c>
      <c r="BH305" s="186">
        <f>IF(N305="sníž. přenesená",J305,0)</f>
        <v>0</v>
      </c>
      <c r="BI305" s="186">
        <f>IF(N305="nulová",J305,0)</f>
        <v>0</v>
      </c>
      <c r="BJ305" s="24" t="s">
        <v>80</v>
      </c>
      <c r="BK305" s="186">
        <f>ROUND(I305*H305,2)</f>
        <v>0</v>
      </c>
      <c r="BL305" s="24" t="s">
        <v>193</v>
      </c>
      <c r="BM305" s="24" t="s">
        <v>2656</v>
      </c>
    </row>
    <row r="306" spans="2:65" s="1" customFormat="1" ht="31.5" customHeight="1">
      <c r="B306" s="174"/>
      <c r="C306" s="175" t="s">
        <v>383</v>
      </c>
      <c r="D306" s="175" t="s">
        <v>188</v>
      </c>
      <c r="E306" s="176" t="s">
        <v>384</v>
      </c>
      <c r="F306" s="177" t="s">
        <v>2657</v>
      </c>
      <c r="G306" s="178" t="s">
        <v>232</v>
      </c>
      <c r="H306" s="179">
        <v>10.210000000000001</v>
      </c>
      <c r="I306" s="180"/>
      <c r="J306" s="181">
        <f>ROUND(I306*H306,2)</f>
        <v>0</v>
      </c>
      <c r="K306" s="177" t="s">
        <v>192</v>
      </c>
      <c r="L306" s="41"/>
      <c r="M306" s="182" t="s">
        <v>5</v>
      </c>
      <c r="N306" s="183" t="s">
        <v>43</v>
      </c>
      <c r="O306" s="42"/>
      <c r="P306" s="184">
        <f>O306*H306</f>
        <v>0</v>
      </c>
      <c r="Q306" s="184">
        <v>0.10031</v>
      </c>
      <c r="R306" s="184">
        <f>Q306*H306</f>
        <v>1.0241651000000001</v>
      </c>
      <c r="S306" s="184">
        <v>0</v>
      </c>
      <c r="T306" s="185">
        <f>S306*H306</f>
        <v>0</v>
      </c>
      <c r="AR306" s="24" t="s">
        <v>193</v>
      </c>
      <c r="AT306" s="24" t="s">
        <v>188</v>
      </c>
      <c r="AU306" s="24" t="s">
        <v>82</v>
      </c>
      <c r="AY306" s="24" t="s">
        <v>185</v>
      </c>
      <c r="BE306" s="186">
        <f>IF(N306="základní",J306,0)</f>
        <v>0</v>
      </c>
      <c r="BF306" s="186">
        <f>IF(N306="snížená",J306,0)</f>
        <v>0</v>
      </c>
      <c r="BG306" s="186">
        <f>IF(N306="zákl. přenesená",J306,0)</f>
        <v>0</v>
      </c>
      <c r="BH306" s="186">
        <f>IF(N306="sníž. přenesená",J306,0)</f>
        <v>0</v>
      </c>
      <c r="BI306" s="186">
        <f>IF(N306="nulová",J306,0)</f>
        <v>0</v>
      </c>
      <c r="BJ306" s="24" t="s">
        <v>80</v>
      </c>
      <c r="BK306" s="186">
        <f>ROUND(I306*H306,2)</f>
        <v>0</v>
      </c>
      <c r="BL306" s="24" t="s">
        <v>193</v>
      </c>
      <c r="BM306" s="24" t="s">
        <v>2658</v>
      </c>
    </row>
    <row r="307" spans="2:65" s="1" customFormat="1" ht="27">
      <c r="B307" s="41"/>
      <c r="D307" s="208" t="s">
        <v>195</v>
      </c>
      <c r="F307" s="220" t="s">
        <v>245</v>
      </c>
      <c r="I307" s="189"/>
      <c r="L307" s="41"/>
      <c r="M307" s="190"/>
      <c r="N307" s="42"/>
      <c r="O307" s="42"/>
      <c r="P307" s="42"/>
      <c r="Q307" s="42"/>
      <c r="R307" s="42"/>
      <c r="S307" s="42"/>
      <c r="T307" s="70"/>
      <c r="AT307" s="24" t="s">
        <v>195</v>
      </c>
      <c r="AU307" s="24" t="s">
        <v>82</v>
      </c>
    </row>
    <row r="308" spans="2:65" s="1" customFormat="1" ht="31.5" customHeight="1">
      <c r="B308" s="174"/>
      <c r="C308" s="175" t="s">
        <v>1637</v>
      </c>
      <c r="D308" s="175" t="s">
        <v>188</v>
      </c>
      <c r="E308" s="176" t="s">
        <v>390</v>
      </c>
      <c r="F308" s="177" t="s">
        <v>391</v>
      </c>
      <c r="G308" s="178" t="s">
        <v>232</v>
      </c>
      <c r="H308" s="179">
        <v>134.97</v>
      </c>
      <c r="I308" s="180"/>
      <c r="J308" s="181">
        <f>ROUND(I308*H308,2)</f>
        <v>0</v>
      </c>
      <c r="K308" s="177" t="s">
        <v>192</v>
      </c>
      <c r="L308" s="41"/>
      <c r="M308" s="182" t="s">
        <v>5</v>
      </c>
      <c r="N308" s="183" t="s">
        <v>43</v>
      </c>
      <c r="O308" s="42"/>
      <c r="P308" s="184">
        <f>O308*H308</f>
        <v>0</v>
      </c>
      <c r="Q308" s="184">
        <v>4.0169999999999997E-2</v>
      </c>
      <c r="R308" s="184">
        <f>Q308*H308</f>
        <v>5.4217448999999993</v>
      </c>
      <c r="S308" s="184">
        <v>0</v>
      </c>
      <c r="T308" s="185">
        <f>S308*H308</f>
        <v>0</v>
      </c>
      <c r="AR308" s="24" t="s">
        <v>193</v>
      </c>
      <c r="AT308" s="24" t="s">
        <v>188</v>
      </c>
      <c r="AU308" s="24" t="s">
        <v>82</v>
      </c>
      <c r="AY308" s="24" t="s">
        <v>185</v>
      </c>
      <c r="BE308" s="186">
        <f>IF(N308="základní",J308,0)</f>
        <v>0</v>
      </c>
      <c r="BF308" s="186">
        <f>IF(N308="snížená",J308,0)</f>
        <v>0</v>
      </c>
      <c r="BG308" s="186">
        <f>IF(N308="zákl. přenesená",J308,0)</f>
        <v>0</v>
      </c>
      <c r="BH308" s="186">
        <f>IF(N308="sníž. přenesená",J308,0)</f>
        <v>0</v>
      </c>
      <c r="BI308" s="186">
        <f>IF(N308="nulová",J308,0)</f>
        <v>0</v>
      </c>
      <c r="BJ308" s="24" t="s">
        <v>80</v>
      </c>
      <c r="BK308" s="186">
        <f>ROUND(I308*H308,2)</f>
        <v>0</v>
      </c>
      <c r="BL308" s="24" t="s">
        <v>193</v>
      </c>
      <c r="BM308" s="24" t="s">
        <v>2659</v>
      </c>
    </row>
    <row r="309" spans="2:65" s="1" customFormat="1" ht="31.5" customHeight="1">
      <c r="B309" s="174"/>
      <c r="C309" s="175" t="s">
        <v>2660</v>
      </c>
      <c r="D309" s="175" t="s">
        <v>188</v>
      </c>
      <c r="E309" s="176" t="s">
        <v>413</v>
      </c>
      <c r="F309" s="177" t="s">
        <v>414</v>
      </c>
      <c r="G309" s="178" t="s">
        <v>415</v>
      </c>
      <c r="H309" s="179">
        <v>63.4</v>
      </c>
      <c r="I309" s="180"/>
      <c r="J309" s="181">
        <f>ROUND(I309*H309,2)</f>
        <v>0</v>
      </c>
      <c r="K309" s="177" t="s">
        <v>5</v>
      </c>
      <c r="L309" s="41"/>
      <c r="M309" s="182" t="s">
        <v>5</v>
      </c>
      <c r="N309" s="183" t="s">
        <v>43</v>
      </c>
      <c r="O309" s="42"/>
      <c r="P309" s="184">
        <f>O309*H309</f>
        <v>0</v>
      </c>
      <c r="Q309" s="184">
        <v>0</v>
      </c>
      <c r="R309" s="184">
        <f>Q309*H309</f>
        <v>0</v>
      </c>
      <c r="S309" s="184">
        <v>0</v>
      </c>
      <c r="T309" s="185">
        <f>S309*H309</f>
        <v>0</v>
      </c>
      <c r="AR309" s="24" t="s">
        <v>193</v>
      </c>
      <c r="AT309" s="24" t="s">
        <v>188</v>
      </c>
      <c r="AU309" s="24" t="s">
        <v>82</v>
      </c>
      <c r="AY309" s="24" t="s">
        <v>185</v>
      </c>
      <c r="BE309" s="186">
        <f>IF(N309="základní",J309,0)</f>
        <v>0</v>
      </c>
      <c r="BF309" s="186">
        <f>IF(N309="snížená",J309,0)</f>
        <v>0</v>
      </c>
      <c r="BG309" s="186">
        <f>IF(N309="zákl. přenesená",J309,0)</f>
        <v>0</v>
      </c>
      <c r="BH309" s="186">
        <f>IF(N309="sníž. přenesená",J309,0)</f>
        <v>0</v>
      </c>
      <c r="BI309" s="186">
        <f>IF(N309="nulová",J309,0)</f>
        <v>0</v>
      </c>
      <c r="BJ309" s="24" t="s">
        <v>80</v>
      </c>
      <c r="BK309" s="186">
        <f>ROUND(I309*H309,2)</f>
        <v>0</v>
      </c>
      <c r="BL309" s="24" t="s">
        <v>193</v>
      </c>
      <c r="BM309" s="24" t="s">
        <v>2661</v>
      </c>
    </row>
    <row r="310" spans="2:65" s="1" customFormat="1" ht="31.5" customHeight="1">
      <c r="B310" s="174"/>
      <c r="C310" s="175" t="s">
        <v>241</v>
      </c>
      <c r="D310" s="175" t="s">
        <v>188</v>
      </c>
      <c r="E310" s="176" t="s">
        <v>2662</v>
      </c>
      <c r="F310" s="177" t="s">
        <v>2663</v>
      </c>
      <c r="G310" s="178" t="s">
        <v>232</v>
      </c>
      <c r="H310" s="179">
        <v>10.130000000000001</v>
      </c>
      <c r="I310" s="180"/>
      <c r="J310" s="181">
        <f>ROUND(I310*H310,2)</f>
        <v>0</v>
      </c>
      <c r="K310" s="177" t="s">
        <v>192</v>
      </c>
      <c r="L310" s="41"/>
      <c r="M310" s="182" t="s">
        <v>5</v>
      </c>
      <c r="N310" s="183" t="s">
        <v>43</v>
      </c>
      <c r="O310" s="42"/>
      <c r="P310" s="184">
        <f>O310*H310</f>
        <v>0</v>
      </c>
      <c r="Q310" s="184">
        <v>8.48E-2</v>
      </c>
      <c r="R310" s="184">
        <f>Q310*H310</f>
        <v>0.85902400000000012</v>
      </c>
      <c r="S310" s="184">
        <v>0</v>
      </c>
      <c r="T310" s="185">
        <f>S310*H310</f>
        <v>0</v>
      </c>
      <c r="AR310" s="24" t="s">
        <v>193</v>
      </c>
      <c r="AT310" s="24" t="s">
        <v>188</v>
      </c>
      <c r="AU310" s="24" t="s">
        <v>82</v>
      </c>
      <c r="AY310" s="24" t="s">
        <v>185</v>
      </c>
      <c r="BE310" s="186">
        <f>IF(N310="základní",J310,0)</f>
        <v>0</v>
      </c>
      <c r="BF310" s="186">
        <f>IF(N310="snížená",J310,0)</f>
        <v>0</v>
      </c>
      <c r="BG310" s="186">
        <f>IF(N310="zákl. přenesená",J310,0)</f>
        <v>0</v>
      </c>
      <c r="BH310" s="186">
        <f>IF(N310="sníž. přenesená",J310,0)</f>
        <v>0</v>
      </c>
      <c r="BI310" s="186">
        <f>IF(N310="nulová",J310,0)</f>
        <v>0</v>
      </c>
      <c r="BJ310" s="24" t="s">
        <v>80</v>
      </c>
      <c r="BK310" s="186">
        <f>ROUND(I310*H310,2)</f>
        <v>0</v>
      </c>
      <c r="BL310" s="24" t="s">
        <v>193</v>
      </c>
      <c r="BM310" s="24" t="s">
        <v>2664</v>
      </c>
    </row>
    <row r="311" spans="2:65" s="11" customFormat="1">
      <c r="B311" s="191"/>
      <c r="D311" s="187" t="s">
        <v>197</v>
      </c>
      <c r="E311" s="192" t="s">
        <v>5</v>
      </c>
      <c r="F311" s="193" t="s">
        <v>2665</v>
      </c>
      <c r="H311" s="194">
        <v>10.130000000000001</v>
      </c>
      <c r="I311" s="195"/>
      <c r="L311" s="191"/>
      <c r="M311" s="196"/>
      <c r="N311" s="197"/>
      <c r="O311" s="197"/>
      <c r="P311" s="197"/>
      <c r="Q311" s="197"/>
      <c r="R311" s="197"/>
      <c r="S311" s="197"/>
      <c r="T311" s="198"/>
      <c r="AT311" s="192" t="s">
        <v>197</v>
      </c>
      <c r="AU311" s="192" t="s">
        <v>82</v>
      </c>
      <c r="AV311" s="11" t="s">
        <v>82</v>
      </c>
      <c r="AW311" s="11" t="s">
        <v>35</v>
      </c>
      <c r="AX311" s="11" t="s">
        <v>80</v>
      </c>
      <c r="AY311" s="192" t="s">
        <v>185</v>
      </c>
    </row>
    <row r="312" spans="2:65" s="10" customFormat="1" ht="29.85" customHeight="1">
      <c r="B312" s="160"/>
      <c r="D312" s="171" t="s">
        <v>71</v>
      </c>
      <c r="E312" s="172" t="s">
        <v>193</v>
      </c>
      <c r="F312" s="172" t="s">
        <v>417</v>
      </c>
      <c r="I312" s="163"/>
      <c r="J312" s="173">
        <f>BK312</f>
        <v>0</v>
      </c>
      <c r="L312" s="160"/>
      <c r="M312" s="165"/>
      <c r="N312" s="166"/>
      <c r="O312" s="166"/>
      <c r="P312" s="167">
        <f>SUM(P313:P371)</f>
        <v>0</v>
      </c>
      <c r="Q312" s="166"/>
      <c r="R312" s="167">
        <f>SUM(R313:R371)</f>
        <v>668.64977753000005</v>
      </c>
      <c r="S312" s="166"/>
      <c r="T312" s="168">
        <f>SUM(T313:T371)</f>
        <v>0</v>
      </c>
      <c r="AR312" s="161" t="s">
        <v>80</v>
      </c>
      <c r="AT312" s="169" t="s">
        <v>71</v>
      </c>
      <c r="AU312" s="169" t="s">
        <v>80</v>
      </c>
      <c r="AY312" s="161" t="s">
        <v>185</v>
      </c>
      <c r="BK312" s="170">
        <f>SUM(BK313:BK371)</f>
        <v>0</v>
      </c>
    </row>
    <row r="313" spans="2:65" s="1" customFormat="1" ht="31.5" customHeight="1">
      <c r="B313" s="174"/>
      <c r="C313" s="175" t="s">
        <v>1489</v>
      </c>
      <c r="D313" s="175" t="s">
        <v>188</v>
      </c>
      <c r="E313" s="176" t="s">
        <v>425</v>
      </c>
      <c r="F313" s="177" t="s">
        <v>426</v>
      </c>
      <c r="G313" s="178" t="s">
        <v>203</v>
      </c>
      <c r="H313" s="179">
        <v>237.934</v>
      </c>
      <c r="I313" s="180"/>
      <c r="J313" s="181">
        <f>ROUND(I313*H313,2)</f>
        <v>0</v>
      </c>
      <c r="K313" s="177" t="s">
        <v>192</v>
      </c>
      <c r="L313" s="41"/>
      <c r="M313" s="182" t="s">
        <v>5</v>
      </c>
      <c r="N313" s="183" t="s">
        <v>43</v>
      </c>
      <c r="O313" s="42"/>
      <c r="P313" s="184">
        <f>O313*H313</f>
        <v>0</v>
      </c>
      <c r="Q313" s="184">
        <v>2.45343</v>
      </c>
      <c r="R313" s="184">
        <f>Q313*H313</f>
        <v>583.75441362000004</v>
      </c>
      <c r="S313" s="184">
        <v>0</v>
      </c>
      <c r="T313" s="185">
        <f>S313*H313</f>
        <v>0</v>
      </c>
      <c r="AR313" s="24" t="s">
        <v>193</v>
      </c>
      <c r="AT313" s="24" t="s">
        <v>188</v>
      </c>
      <c r="AU313" s="24" t="s">
        <v>82</v>
      </c>
      <c r="AY313" s="24" t="s">
        <v>185</v>
      </c>
      <c r="BE313" s="186">
        <f>IF(N313="základní",J313,0)</f>
        <v>0</v>
      </c>
      <c r="BF313" s="186">
        <f>IF(N313="snížená",J313,0)</f>
        <v>0</v>
      </c>
      <c r="BG313" s="186">
        <f>IF(N313="zákl. přenesená",J313,0)</f>
        <v>0</v>
      </c>
      <c r="BH313" s="186">
        <f>IF(N313="sníž. přenesená",J313,0)</f>
        <v>0</v>
      </c>
      <c r="BI313" s="186">
        <f>IF(N313="nulová",J313,0)</f>
        <v>0</v>
      </c>
      <c r="BJ313" s="24" t="s">
        <v>80</v>
      </c>
      <c r="BK313" s="186">
        <f>ROUND(I313*H313,2)</f>
        <v>0</v>
      </c>
      <c r="BL313" s="24" t="s">
        <v>193</v>
      </c>
      <c r="BM313" s="24" t="s">
        <v>2666</v>
      </c>
    </row>
    <row r="314" spans="2:65" s="11" customFormat="1">
      <c r="B314" s="191"/>
      <c r="D314" s="187" t="s">
        <v>197</v>
      </c>
      <c r="E314" s="192" t="s">
        <v>5</v>
      </c>
      <c r="F314" s="193" t="s">
        <v>2667</v>
      </c>
      <c r="H314" s="194">
        <v>39.9</v>
      </c>
      <c r="I314" s="195"/>
      <c r="L314" s="191"/>
      <c r="M314" s="196"/>
      <c r="N314" s="197"/>
      <c r="O314" s="197"/>
      <c r="P314" s="197"/>
      <c r="Q314" s="197"/>
      <c r="R314" s="197"/>
      <c r="S314" s="197"/>
      <c r="T314" s="198"/>
      <c r="AT314" s="192" t="s">
        <v>197</v>
      </c>
      <c r="AU314" s="192" t="s">
        <v>82</v>
      </c>
      <c r="AV314" s="11" t="s">
        <v>82</v>
      </c>
      <c r="AW314" s="11" t="s">
        <v>35</v>
      </c>
      <c r="AX314" s="11" t="s">
        <v>72</v>
      </c>
      <c r="AY314" s="192" t="s">
        <v>185</v>
      </c>
    </row>
    <row r="315" spans="2:65" s="11" customFormat="1">
      <c r="B315" s="191"/>
      <c r="D315" s="187" t="s">
        <v>197</v>
      </c>
      <c r="E315" s="192" t="s">
        <v>5</v>
      </c>
      <c r="F315" s="193" t="s">
        <v>2668</v>
      </c>
      <c r="H315" s="194">
        <v>99.5</v>
      </c>
      <c r="I315" s="195"/>
      <c r="L315" s="191"/>
      <c r="M315" s="196"/>
      <c r="N315" s="197"/>
      <c r="O315" s="197"/>
      <c r="P315" s="197"/>
      <c r="Q315" s="197"/>
      <c r="R315" s="197"/>
      <c r="S315" s="197"/>
      <c r="T315" s="198"/>
      <c r="AT315" s="192" t="s">
        <v>197</v>
      </c>
      <c r="AU315" s="192" t="s">
        <v>82</v>
      </c>
      <c r="AV315" s="11" t="s">
        <v>82</v>
      </c>
      <c r="AW315" s="11" t="s">
        <v>35</v>
      </c>
      <c r="AX315" s="11" t="s">
        <v>72</v>
      </c>
      <c r="AY315" s="192" t="s">
        <v>185</v>
      </c>
    </row>
    <row r="316" spans="2:65" s="11" customFormat="1">
      <c r="B316" s="191"/>
      <c r="D316" s="187" t="s">
        <v>197</v>
      </c>
      <c r="E316" s="192" t="s">
        <v>5</v>
      </c>
      <c r="F316" s="193" t="s">
        <v>2669</v>
      </c>
      <c r="H316" s="194">
        <v>90.8</v>
      </c>
      <c r="I316" s="195"/>
      <c r="L316" s="191"/>
      <c r="M316" s="196"/>
      <c r="N316" s="197"/>
      <c r="O316" s="197"/>
      <c r="P316" s="197"/>
      <c r="Q316" s="197"/>
      <c r="R316" s="197"/>
      <c r="S316" s="197"/>
      <c r="T316" s="198"/>
      <c r="AT316" s="192" t="s">
        <v>197</v>
      </c>
      <c r="AU316" s="192" t="s">
        <v>82</v>
      </c>
      <c r="AV316" s="11" t="s">
        <v>82</v>
      </c>
      <c r="AW316" s="11" t="s">
        <v>35</v>
      </c>
      <c r="AX316" s="11" t="s">
        <v>72</v>
      </c>
      <c r="AY316" s="192" t="s">
        <v>185</v>
      </c>
    </row>
    <row r="317" spans="2:65" s="11" customFormat="1">
      <c r="B317" s="191"/>
      <c r="D317" s="187" t="s">
        <v>197</v>
      </c>
      <c r="E317" s="192" t="s">
        <v>5</v>
      </c>
      <c r="F317" s="193" t="s">
        <v>2670</v>
      </c>
      <c r="H317" s="194">
        <v>7.734</v>
      </c>
      <c r="I317" s="195"/>
      <c r="L317" s="191"/>
      <c r="M317" s="196"/>
      <c r="N317" s="197"/>
      <c r="O317" s="197"/>
      <c r="P317" s="197"/>
      <c r="Q317" s="197"/>
      <c r="R317" s="197"/>
      <c r="S317" s="197"/>
      <c r="T317" s="198"/>
      <c r="AT317" s="192" t="s">
        <v>197</v>
      </c>
      <c r="AU317" s="192" t="s">
        <v>82</v>
      </c>
      <c r="AV317" s="11" t="s">
        <v>82</v>
      </c>
      <c r="AW317" s="11" t="s">
        <v>35</v>
      </c>
      <c r="AX317" s="11" t="s">
        <v>72</v>
      </c>
      <c r="AY317" s="192" t="s">
        <v>185</v>
      </c>
    </row>
    <row r="318" spans="2:65" s="13" customFormat="1">
      <c r="B318" s="207"/>
      <c r="D318" s="208" t="s">
        <v>197</v>
      </c>
      <c r="E318" s="209" t="s">
        <v>5</v>
      </c>
      <c r="F318" s="210" t="s">
        <v>222</v>
      </c>
      <c r="H318" s="211">
        <v>237.934</v>
      </c>
      <c r="I318" s="212"/>
      <c r="L318" s="207"/>
      <c r="M318" s="213"/>
      <c r="N318" s="214"/>
      <c r="O318" s="214"/>
      <c r="P318" s="214"/>
      <c r="Q318" s="214"/>
      <c r="R318" s="214"/>
      <c r="S318" s="214"/>
      <c r="T318" s="215"/>
      <c r="AT318" s="216" t="s">
        <v>197</v>
      </c>
      <c r="AU318" s="216" t="s">
        <v>82</v>
      </c>
      <c r="AV318" s="13" t="s">
        <v>193</v>
      </c>
      <c r="AW318" s="13" t="s">
        <v>35</v>
      </c>
      <c r="AX318" s="13" t="s">
        <v>80</v>
      </c>
      <c r="AY318" s="216" t="s">
        <v>185</v>
      </c>
    </row>
    <row r="319" spans="2:65" s="1" customFormat="1" ht="31.5" customHeight="1">
      <c r="B319" s="174"/>
      <c r="C319" s="175" t="s">
        <v>1866</v>
      </c>
      <c r="D319" s="175" t="s">
        <v>188</v>
      </c>
      <c r="E319" s="176" t="s">
        <v>436</v>
      </c>
      <c r="F319" s="177" t="s">
        <v>437</v>
      </c>
      <c r="G319" s="178" t="s">
        <v>232</v>
      </c>
      <c r="H319" s="179">
        <v>959.47</v>
      </c>
      <c r="I319" s="180"/>
      <c r="J319" s="181">
        <f>ROUND(I319*H319,2)</f>
        <v>0</v>
      </c>
      <c r="K319" s="177" t="s">
        <v>192</v>
      </c>
      <c r="L319" s="41"/>
      <c r="M319" s="182" t="s">
        <v>5</v>
      </c>
      <c r="N319" s="183" t="s">
        <v>43</v>
      </c>
      <c r="O319" s="42"/>
      <c r="P319" s="184">
        <f>O319*H319</f>
        <v>0</v>
      </c>
      <c r="Q319" s="184">
        <v>2.15E-3</v>
      </c>
      <c r="R319" s="184">
        <f>Q319*H319</f>
        <v>2.0628605000000002</v>
      </c>
      <c r="S319" s="184">
        <v>0</v>
      </c>
      <c r="T319" s="185">
        <f>S319*H319</f>
        <v>0</v>
      </c>
      <c r="AR319" s="24" t="s">
        <v>193</v>
      </c>
      <c r="AT319" s="24" t="s">
        <v>188</v>
      </c>
      <c r="AU319" s="24" t="s">
        <v>82</v>
      </c>
      <c r="AY319" s="24" t="s">
        <v>185</v>
      </c>
      <c r="BE319" s="186">
        <f>IF(N319="základní",J319,0)</f>
        <v>0</v>
      </c>
      <c r="BF319" s="186">
        <f>IF(N319="snížená",J319,0)</f>
        <v>0</v>
      </c>
      <c r="BG319" s="186">
        <f>IF(N319="zákl. přenesená",J319,0)</f>
        <v>0</v>
      </c>
      <c r="BH319" s="186">
        <f>IF(N319="sníž. přenesená",J319,0)</f>
        <v>0</v>
      </c>
      <c r="BI319" s="186">
        <f>IF(N319="nulová",J319,0)</f>
        <v>0</v>
      </c>
      <c r="BJ319" s="24" t="s">
        <v>80</v>
      </c>
      <c r="BK319" s="186">
        <f>ROUND(I319*H319,2)</f>
        <v>0</v>
      </c>
      <c r="BL319" s="24" t="s">
        <v>193</v>
      </c>
      <c r="BM319" s="24" t="s">
        <v>2671</v>
      </c>
    </row>
    <row r="320" spans="2:65" s="1" customFormat="1" ht="40.5">
      <c r="B320" s="41"/>
      <c r="D320" s="187" t="s">
        <v>195</v>
      </c>
      <c r="F320" s="188" t="s">
        <v>439</v>
      </c>
      <c r="I320" s="189"/>
      <c r="L320" s="41"/>
      <c r="M320" s="190"/>
      <c r="N320" s="42"/>
      <c r="O320" s="42"/>
      <c r="P320" s="42"/>
      <c r="Q320" s="42"/>
      <c r="R320" s="42"/>
      <c r="S320" s="42"/>
      <c r="T320" s="70"/>
      <c r="AT320" s="24" t="s">
        <v>195</v>
      </c>
      <c r="AU320" s="24" t="s">
        <v>82</v>
      </c>
    </row>
    <row r="321" spans="2:65" s="11" customFormat="1">
      <c r="B321" s="191"/>
      <c r="D321" s="187" t="s">
        <v>197</v>
      </c>
      <c r="E321" s="192" t="s">
        <v>5</v>
      </c>
      <c r="F321" s="193" t="s">
        <v>2672</v>
      </c>
      <c r="H321" s="194">
        <v>159.6</v>
      </c>
      <c r="I321" s="195"/>
      <c r="L321" s="191"/>
      <c r="M321" s="196"/>
      <c r="N321" s="197"/>
      <c r="O321" s="197"/>
      <c r="P321" s="197"/>
      <c r="Q321" s="197"/>
      <c r="R321" s="197"/>
      <c r="S321" s="197"/>
      <c r="T321" s="198"/>
      <c r="AT321" s="192" t="s">
        <v>197</v>
      </c>
      <c r="AU321" s="192" t="s">
        <v>82</v>
      </c>
      <c r="AV321" s="11" t="s">
        <v>82</v>
      </c>
      <c r="AW321" s="11" t="s">
        <v>35</v>
      </c>
      <c r="AX321" s="11" t="s">
        <v>72</v>
      </c>
      <c r="AY321" s="192" t="s">
        <v>185</v>
      </c>
    </row>
    <row r="322" spans="2:65" s="11" customFormat="1">
      <c r="B322" s="191"/>
      <c r="D322" s="187" t="s">
        <v>197</v>
      </c>
      <c r="E322" s="192" t="s">
        <v>5</v>
      </c>
      <c r="F322" s="193" t="s">
        <v>2673</v>
      </c>
      <c r="H322" s="194">
        <v>398</v>
      </c>
      <c r="I322" s="195"/>
      <c r="L322" s="191"/>
      <c r="M322" s="196"/>
      <c r="N322" s="197"/>
      <c r="O322" s="197"/>
      <c r="P322" s="197"/>
      <c r="Q322" s="197"/>
      <c r="R322" s="197"/>
      <c r="S322" s="197"/>
      <c r="T322" s="198"/>
      <c r="AT322" s="192" t="s">
        <v>197</v>
      </c>
      <c r="AU322" s="192" t="s">
        <v>82</v>
      </c>
      <c r="AV322" s="11" t="s">
        <v>82</v>
      </c>
      <c r="AW322" s="11" t="s">
        <v>35</v>
      </c>
      <c r="AX322" s="11" t="s">
        <v>72</v>
      </c>
      <c r="AY322" s="192" t="s">
        <v>185</v>
      </c>
    </row>
    <row r="323" spans="2:65" s="11" customFormat="1">
      <c r="B323" s="191"/>
      <c r="D323" s="187" t="s">
        <v>197</v>
      </c>
      <c r="E323" s="192" t="s">
        <v>5</v>
      </c>
      <c r="F323" s="193" t="s">
        <v>2674</v>
      </c>
      <c r="H323" s="194">
        <v>363.2</v>
      </c>
      <c r="I323" s="195"/>
      <c r="L323" s="191"/>
      <c r="M323" s="196"/>
      <c r="N323" s="197"/>
      <c r="O323" s="197"/>
      <c r="P323" s="197"/>
      <c r="Q323" s="197"/>
      <c r="R323" s="197"/>
      <c r="S323" s="197"/>
      <c r="T323" s="198"/>
      <c r="AT323" s="192" t="s">
        <v>197</v>
      </c>
      <c r="AU323" s="192" t="s">
        <v>82</v>
      </c>
      <c r="AV323" s="11" t="s">
        <v>82</v>
      </c>
      <c r="AW323" s="11" t="s">
        <v>35</v>
      </c>
      <c r="AX323" s="11" t="s">
        <v>72</v>
      </c>
      <c r="AY323" s="192" t="s">
        <v>185</v>
      </c>
    </row>
    <row r="324" spans="2:65" s="11" customFormat="1">
      <c r="B324" s="191"/>
      <c r="D324" s="187" t="s">
        <v>197</v>
      </c>
      <c r="E324" s="192" t="s">
        <v>5</v>
      </c>
      <c r="F324" s="193" t="s">
        <v>2675</v>
      </c>
      <c r="H324" s="194">
        <v>38.67</v>
      </c>
      <c r="I324" s="195"/>
      <c r="L324" s="191"/>
      <c r="M324" s="196"/>
      <c r="N324" s="197"/>
      <c r="O324" s="197"/>
      <c r="P324" s="197"/>
      <c r="Q324" s="197"/>
      <c r="R324" s="197"/>
      <c r="S324" s="197"/>
      <c r="T324" s="198"/>
      <c r="AT324" s="192" t="s">
        <v>197</v>
      </c>
      <c r="AU324" s="192" t="s">
        <v>82</v>
      </c>
      <c r="AV324" s="11" t="s">
        <v>82</v>
      </c>
      <c r="AW324" s="11" t="s">
        <v>35</v>
      </c>
      <c r="AX324" s="11" t="s">
        <v>72</v>
      </c>
      <c r="AY324" s="192" t="s">
        <v>185</v>
      </c>
    </row>
    <row r="325" spans="2:65" s="13" customFormat="1">
      <c r="B325" s="207"/>
      <c r="D325" s="208" t="s">
        <v>197</v>
      </c>
      <c r="E325" s="209" t="s">
        <v>5</v>
      </c>
      <c r="F325" s="210" t="s">
        <v>222</v>
      </c>
      <c r="H325" s="211">
        <v>959.47</v>
      </c>
      <c r="I325" s="212"/>
      <c r="L325" s="207"/>
      <c r="M325" s="213"/>
      <c r="N325" s="214"/>
      <c r="O325" s="214"/>
      <c r="P325" s="214"/>
      <c r="Q325" s="214"/>
      <c r="R325" s="214"/>
      <c r="S325" s="214"/>
      <c r="T325" s="215"/>
      <c r="AT325" s="216" t="s">
        <v>197</v>
      </c>
      <c r="AU325" s="216" t="s">
        <v>82</v>
      </c>
      <c r="AV325" s="13" t="s">
        <v>193</v>
      </c>
      <c r="AW325" s="13" t="s">
        <v>35</v>
      </c>
      <c r="AX325" s="13" t="s">
        <v>80</v>
      </c>
      <c r="AY325" s="216" t="s">
        <v>185</v>
      </c>
    </row>
    <row r="326" spans="2:65" s="1" customFormat="1" ht="31.5" customHeight="1">
      <c r="B326" s="174"/>
      <c r="C326" s="175" t="s">
        <v>1870</v>
      </c>
      <c r="D326" s="175" t="s">
        <v>188</v>
      </c>
      <c r="E326" s="176" t="s">
        <v>444</v>
      </c>
      <c r="F326" s="177" t="s">
        <v>445</v>
      </c>
      <c r="G326" s="178" t="s">
        <v>232</v>
      </c>
      <c r="H326" s="179">
        <v>959.47</v>
      </c>
      <c r="I326" s="180"/>
      <c r="J326" s="181">
        <f>ROUND(I326*H326,2)</f>
        <v>0</v>
      </c>
      <c r="K326" s="177" t="s">
        <v>192</v>
      </c>
      <c r="L326" s="41"/>
      <c r="M326" s="182" t="s">
        <v>5</v>
      </c>
      <c r="N326" s="183" t="s">
        <v>43</v>
      </c>
      <c r="O326" s="42"/>
      <c r="P326" s="184">
        <f>O326*H326</f>
        <v>0</v>
      </c>
      <c r="Q326" s="184">
        <v>0</v>
      </c>
      <c r="R326" s="184">
        <f>Q326*H326</f>
        <v>0</v>
      </c>
      <c r="S326" s="184">
        <v>0</v>
      </c>
      <c r="T326" s="185">
        <f>S326*H326</f>
        <v>0</v>
      </c>
      <c r="AR326" s="24" t="s">
        <v>193</v>
      </c>
      <c r="AT326" s="24" t="s">
        <v>188</v>
      </c>
      <c r="AU326" s="24" t="s">
        <v>82</v>
      </c>
      <c r="AY326" s="24" t="s">
        <v>185</v>
      </c>
      <c r="BE326" s="186">
        <f>IF(N326="základní",J326,0)</f>
        <v>0</v>
      </c>
      <c r="BF326" s="186">
        <f>IF(N326="snížená",J326,0)</f>
        <v>0</v>
      </c>
      <c r="BG326" s="186">
        <f>IF(N326="zákl. přenesená",J326,0)</f>
        <v>0</v>
      </c>
      <c r="BH326" s="186">
        <f>IF(N326="sníž. přenesená",J326,0)</f>
        <v>0</v>
      </c>
      <c r="BI326" s="186">
        <f>IF(N326="nulová",J326,0)</f>
        <v>0</v>
      </c>
      <c r="BJ326" s="24" t="s">
        <v>80</v>
      </c>
      <c r="BK326" s="186">
        <f>ROUND(I326*H326,2)</f>
        <v>0</v>
      </c>
      <c r="BL326" s="24" t="s">
        <v>193</v>
      </c>
      <c r="BM326" s="24" t="s">
        <v>2676</v>
      </c>
    </row>
    <row r="327" spans="2:65" s="1" customFormat="1" ht="40.5">
      <c r="B327" s="41"/>
      <c r="D327" s="187" t="s">
        <v>195</v>
      </c>
      <c r="F327" s="188" t="s">
        <v>439</v>
      </c>
      <c r="I327" s="189"/>
      <c r="L327" s="41"/>
      <c r="M327" s="190"/>
      <c r="N327" s="42"/>
      <c r="O327" s="42"/>
      <c r="P327" s="42"/>
      <c r="Q327" s="42"/>
      <c r="R327" s="42"/>
      <c r="S327" s="42"/>
      <c r="T327" s="70"/>
      <c r="AT327" s="24" t="s">
        <v>195</v>
      </c>
      <c r="AU327" s="24" t="s">
        <v>82</v>
      </c>
    </row>
    <row r="328" spans="2:65" s="11" customFormat="1">
      <c r="B328" s="191"/>
      <c r="D328" s="208" t="s">
        <v>197</v>
      </c>
      <c r="E328" s="217" t="s">
        <v>5</v>
      </c>
      <c r="F328" s="218" t="s">
        <v>2677</v>
      </c>
      <c r="H328" s="219">
        <v>959.47</v>
      </c>
      <c r="I328" s="195"/>
      <c r="L328" s="191"/>
      <c r="M328" s="196"/>
      <c r="N328" s="197"/>
      <c r="O328" s="197"/>
      <c r="P328" s="197"/>
      <c r="Q328" s="197"/>
      <c r="R328" s="197"/>
      <c r="S328" s="197"/>
      <c r="T328" s="198"/>
      <c r="AT328" s="192" t="s">
        <v>197</v>
      </c>
      <c r="AU328" s="192" t="s">
        <v>82</v>
      </c>
      <c r="AV328" s="11" t="s">
        <v>82</v>
      </c>
      <c r="AW328" s="11" t="s">
        <v>35</v>
      </c>
      <c r="AX328" s="11" t="s">
        <v>80</v>
      </c>
      <c r="AY328" s="192" t="s">
        <v>185</v>
      </c>
    </row>
    <row r="329" spans="2:65" s="1" customFormat="1" ht="31.5" customHeight="1">
      <c r="B329" s="174"/>
      <c r="C329" s="175" t="s">
        <v>1874</v>
      </c>
      <c r="D329" s="175" t="s">
        <v>188</v>
      </c>
      <c r="E329" s="176" t="s">
        <v>448</v>
      </c>
      <c r="F329" s="177" t="s">
        <v>449</v>
      </c>
      <c r="G329" s="178" t="s">
        <v>232</v>
      </c>
      <c r="H329" s="179">
        <v>959.47</v>
      </c>
      <c r="I329" s="180"/>
      <c r="J329" s="181">
        <f>ROUND(I329*H329,2)</f>
        <v>0</v>
      </c>
      <c r="K329" s="177" t="s">
        <v>192</v>
      </c>
      <c r="L329" s="41"/>
      <c r="M329" s="182" t="s">
        <v>5</v>
      </c>
      <c r="N329" s="183" t="s">
        <v>43</v>
      </c>
      <c r="O329" s="42"/>
      <c r="P329" s="184">
        <f>O329*H329</f>
        <v>0</v>
      </c>
      <c r="Q329" s="184">
        <v>5.2399999999999999E-3</v>
      </c>
      <c r="R329" s="184">
        <f>Q329*H329</f>
        <v>5.0276227999999996</v>
      </c>
      <c r="S329" s="184">
        <v>0</v>
      </c>
      <c r="T329" s="185">
        <f>S329*H329</f>
        <v>0</v>
      </c>
      <c r="AR329" s="24" t="s">
        <v>193</v>
      </c>
      <c r="AT329" s="24" t="s">
        <v>188</v>
      </c>
      <c r="AU329" s="24" t="s">
        <v>82</v>
      </c>
      <c r="AY329" s="24" t="s">
        <v>185</v>
      </c>
      <c r="BE329" s="186">
        <f>IF(N329="základní",J329,0)</f>
        <v>0</v>
      </c>
      <c r="BF329" s="186">
        <f>IF(N329="snížená",J329,0)</f>
        <v>0</v>
      </c>
      <c r="BG329" s="186">
        <f>IF(N329="zákl. přenesená",J329,0)</f>
        <v>0</v>
      </c>
      <c r="BH329" s="186">
        <f>IF(N329="sníž. přenesená",J329,0)</f>
        <v>0</v>
      </c>
      <c r="BI329" s="186">
        <f>IF(N329="nulová",J329,0)</f>
        <v>0</v>
      </c>
      <c r="BJ329" s="24" t="s">
        <v>80</v>
      </c>
      <c r="BK329" s="186">
        <f>ROUND(I329*H329,2)</f>
        <v>0</v>
      </c>
      <c r="BL329" s="24" t="s">
        <v>193</v>
      </c>
      <c r="BM329" s="24" t="s">
        <v>2678</v>
      </c>
    </row>
    <row r="330" spans="2:65" s="11" customFormat="1">
      <c r="B330" s="191"/>
      <c r="D330" s="208" t="s">
        <v>197</v>
      </c>
      <c r="E330" s="217" t="s">
        <v>5</v>
      </c>
      <c r="F330" s="218" t="s">
        <v>2677</v>
      </c>
      <c r="H330" s="219">
        <v>959.47</v>
      </c>
      <c r="I330" s="195"/>
      <c r="L330" s="191"/>
      <c r="M330" s="196"/>
      <c r="N330" s="197"/>
      <c r="O330" s="197"/>
      <c r="P330" s="197"/>
      <c r="Q330" s="197"/>
      <c r="R330" s="197"/>
      <c r="S330" s="197"/>
      <c r="T330" s="198"/>
      <c r="AT330" s="192" t="s">
        <v>197</v>
      </c>
      <c r="AU330" s="192" t="s">
        <v>82</v>
      </c>
      <c r="AV330" s="11" t="s">
        <v>82</v>
      </c>
      <c r="AW330" s="11" t="s">
        <v>35</v>
      </c>
      <c r="AX330" s="11" t="s">
        <v>80</v>
      </c>
      <c r="AY330" s="192" t="s">
        <v>185</v>
      </c>
    </row>
    <row r="331" spans="2:65" s="1" customFormat="1" ht="31.5" customHeight="1">
      <c r="B331" s="174"/>
      <c r="C331" s="175" t="s">
        <v>1801</v>
      </c>
      <c r="D331" s="175" t="s">
        <v>188</v>
      </c>
      <c r="E331" s="176" t="s">
        <v>453</v>
      </c>
      <c r="F331" s="177" t="s">
        <v>454</v>
      </c>
      <c r="G331" s="178" t="s">
        <v>232</v>
      </c>
      <c r="H331" s="179">
        <v>959.47</v>
      </c>
      <c r="I331" s="180"/>
      <c r="J331" s="181">
        <f>ROUND(I331*H331,2)</f>
        <v>0</v>
      </c>
      <c r="K331" s="177" t="s">
        <v>192</v>
      </c>
      <c r="L331" s="41"/>
      <c r="M331" s="182" t="s">
        <v>5</v>
      </c>
      <c r="N331" s="183" t="s">
        <v>43</v>
      </c>
      <c r="O331" s="42"/>
      <c r="P331" s="184">
        <f>O331*H331</f>
        <v>0</v>
      </c>
      <c r="Q331" s="184">
        <v>0</v>
      </c>
      <c r="R331" s="184">
        <f>Q331*H331</f>
        <v>0</v>
      </c>
      <c r="S331" s="184">
        <v>0</v>
      </c>
      <c r="T331" s="185">
        <f>S331*H331</f>
        <v>0</v>
      </c>
      <c r="AR331" s="24" t="s">
        <v>193</v>
      </c>
      <c r="AT331" s="24" t="s">
        <v>188</v>
      </c>
      <c r="AU331" s="24" t="s">
        <v>82</v>
      </c>
      <c r="AY331" s="24" t="s">
        <v>185</v>
      </c>
      <c r="BE331" s="186">
        <f>IF(N331="základní",J331,0)</f>
        <v>0</v>
      </c>
      <c r="BF331" s="186">
        <f>IF(N331="snížená",J331,0)</f>
        <v>0</v>
      </c>
      <c r="BG331" s="186">
        <f>IF(N331="zákl. přenesená",J331,0)</f>
        <v>0</v>
      </c>
      <c r="BH331" s="186">
        <f>IF(N331="sníž. přenesená",J331,0)</f>
        <v>0</v>
      </c>
      <c r="BI331" s="186">
        <f>IF(N331="nulová",J331,0)</f>
        <v>0</v>
      </c>
      <c r="BJ331" s="24" t="s">
        <v>80</v>
      </c>
      <c r="BK331" s="186">
        <f>ROUND(I331*H331,2)</f>
        <v>0</v>
      </c>
      <c r="BL331" s="24" t="s">
        <v>193</v>
      </c>
      <c r="BM331" s="24" t="s">
        <v>2679</v>
      </c>
    </row>
    <row r="332" spans="2:65" s="11" customFormat="1">
      <c r="B332" s="191"/>
      <c r="D332" s="208" t="s">
        <v>197</v>
      </c>
      <c r="E332" s="217" t="s">
        <v>5</v>
      </c>
      <c r="F332" s="218" t="s">
        <v>2677</v>
      </c>
      <c r="H332" s="219">
        <v>959.47</v>
      </c>
      <c r="I332" s="195"/>
      <c r="L332" s="191"/>
      <c r="M332" s="196"/>
      <c r="N332" s="197"/>
      <c r="O332" s="197"/>
      <c r="P332" s="197"/>
      <c r="Q332" s="197"/>
      <c r="R332" s="197"/>
      <c r="S332" s="197"/>
      <c r="T332" s="198"/>
      <c r="AT332" s="192" t="s">
        <v>197</v>
      </c>
      <c r="AU332" s="192" t="s">
        <v>82</v>
      </c>
      <c r="AV332" s="11" t="s">
        <v>82</v>
      </c>
      <c r="AW332" s="11" t="s">
        <v>35</v>
      </c>
      <c r="AX332" s="11" t="s">
        <v>80</v>
      </c>
      <c r="AY332" s="192" t="s">
        <v>185</v>
      </c>
    </row>
    <row r="333" spans="2:65" s="1" customFormat="1" ht="44.25" customHeight="1">
      <c r="B333" s="174"/>
      <c r="C333" s="175" t="s">
        <v>412</v>
      </c>
      <c r="D333" s="175" t="s">
        <v>188</v>
      </c>
      <c r="E333" s="176" t="s">
        <v>2680</v>
      </c>
      <c r="F333" s="177" t="s">
        <v>2681</v>
      </c>
      <c r="G333" s="178" t="s">
        <v>232</v>
      </c>
      <c r="H333" s="179">
        <v>187.935</v>
      </c>
      <c r="I333" s="180"/>
      <c r="J333" s="181">
        <f>ROUND(I333*H333,2)</f>
        <v>0</v>
      </c>
      <c r="K333" s="177" t="s">
        <v>5</v>
      </c>
      <c r="L333" s="41"/>
      <c r="M333" s="182" t="s">
        <v>5</v>
      </c>
      <c r="N333" s="183" t="s">
        <v>43</v>
      </c>
      <c r="O333" s="42"/>
      <c r="P333" s="184">
        <f>O333*H333</f>
        <v>0</v>
      </c>
      <c r="Q333" s="184">
        <v>1.8600000000000001E-3</v>
      </c>
      <c r="R333" s="184">
        <f>Q333*H333</f>
        <v>0.34955910000000001</v>
      </c>
      <c r="S333" s="184">
        <v>0</v>
      </c>
      <c r="T333" s="185">
        <f>S333*H333</f>
        <v>0</v>
      </c>
      <c r="AR333" s="24" t="s">
        <v>193</v>
      </c>
      <c r="AT333" s="24" t="s">
        <v>188</v>
      </c>
      <c r="AU333" s="24" t="s">
        <v>82</v>
      </c>
      <c r="AY333" s="24" t="s">
        <v>185</v>
      </c>
      <c r="BE333" s="186">
        <f>IF(N333="základní",J333,0)</f>
        <v>0</v>
      </c>
      <c r="BF333" s="186">
        <f>IF(N333="snížená",J333,0)</f>
        <v>0</v>
      </c>
      <c r="BG333" s="186">
        <f>IF(N333="zákl. přenesená",J333,0)</f>
        <v>0</v>
      </c>
      <c r="BH333" s="186">
        <f>IF(N333="sníž. přenesená",J333,0)</f>
        <v>0</v>
      </c>
      <c r="BI333" s="186">
        <f>IF(N333="nulová",J333,0)</f>
        <v>0</v>
      </c>
      <c r="BJ333" s="24" t="s">
        <v>80</v>
      </c>
      <c r="BK333" s="186">
        <f>ROUND(I333*H333,2)</f>
        <v>0</v>
      </c>
      <c r="BL333" s="24" t="s">
        <v>193</v>
      </c>
      <c r="BM333" s="24" t="s">
        <v>2682</v>
      </c>
    </row>
    <row r="334" spans="2:65" s="11" customFormat="1">
      <c r="B334" s="191"/>
      <c r="D334" s="208" t="s">
        <v>197</v>
      </c>
      <c r="E334" s="217" t="s">
        <v>5</v>
      </c>
      <c r="F334" s="218" t="s">
        <v>2683</v>
      </c>
      <c r="H334" s="219">
        <v>187.935</v>
      </c>
      <c r="I334" s="195"/>
      <c r="L334" s="191"/>
      <c r="M334" s="196"/>
      <c r="N334" s="197"/>
      <c r="O334" s="197"/>
      <c r="P334" s="197"/>
      <c r="Q334" s="197"/>
      <c r="R334" s="197"/>
      <c r="S334" s="197"/>
      <c r="T334" s="198"/>
      <c r="AT334" s="192" t="s">
        <v>197</v>
      </c>
      <c r="AU334" s="192" t="s">
        <v>82</v>
      </c>
      <c r="AV334" s="11" t="s">
        <v>82</v>
      </c>
      <c r="AW334" s="11" t="s">
        <v>35</v>
      </c>
      <c r="AX334" s="11" t="s">
        <v>80</v>
      </c>
      <c r="AY334" s="192" t="s">
        <v>185</v>
      </c>
    </row>
    <row r="335" spans="2:65" s="1" customFormat="1" ht="44.25" customHeight="1">
      <c r="B335" s="174"/>
      <c r="C335" s="175" t="s">
        <v>1809</v>
      </c>
      <c r="D335" s="175" t="s">
        <v>188</v>
      </c>
      <c r="E335" s="176" t="s">
        <v>2684</v>
      </c>
      <c r="F335" s="177" t="s">
        <v>2685</v>
      </c>
      <c r="G335" s="178" t="s">
        <v>232</v>
      </c>
      <c r="H335" s="179">
        <v>187.935</v>
      </c>
      <c r="I335" s="180"/>
      <c r="J335" s="181">
        <f>ROUND(I335*H335,2)</f>
        <v>0</v>
      </c>
      <c r="K335" s="177" t="s">
        <v>5</v>
      </c>
      <c r="L335" s="41"/>
      <c r="M335" s="182" t="s">
        <v>5</v>
      </c>
      <c r="N335" s="183" t="s">
        <v>43</v>
      </c>
      <c r="O335" s="42"/>
      <c r="P335" s="184">
        <f>O335*H335</f>
        <v>0</v>
      </c>
      <c r="Q335" s="184">
        <v>0</v>
      </c>
      <c r="R335" s="184">
        <f>Q335*H335</f>
        <v>0</v>
      </c>
      <c r="S335" s="184">
        <v>0</v>
      </c>
      <c r="T335" s="185">
        <f>S335*H335</f>
        <v>0</v>
      </c>
      <c r="AR335" s="24" t="s">
        <v>193</v>
      </c>
      <c r="AT335" s="24" t="s">
        <v>188</v>
      </c>
      <c r="AU335" s="24" t="s">
        <v>82</v>
      </c>
      <c r="AY335" s="24" t="s">
        <v>185</v>
      </c>
      <c r="BE335" s="186">
        <f>IF(N335="základní",J335,0)</f>
        <v>0</v>
      </c>
      <c r="BF335" s="186">
        <f>IF(N335="snížená",J335,0)</f>
        <v>0</v>
      </c>
      <c r="BG335" s="186">
        <f>IF(N335="zákl. přenesená",J335,0)</f>
        <v>0</v>
      </c>
      <c r="BH335" s="186">
        <f>IF(N335="sníž. přenesená",J335,0)</f>
        <v>0</v>
      </c>
      <c r="BI335" s="186">
        <f>IF(N335="nulová",J335,0)</f>
        <v>0</v>
      </c>
      <c r="BJ335" s="24" t="s">
        <v>80</v>
      </c>
      <c r="BK335" s="186">
        <f>ROUND(I335*H335,2)</f>
        <v>0</v>
      </c>
      <c r="BL335" s="24" t="s">
        <v>193</v>
      </c>
      <c r="BM335" s="24" t="s">
        <v>2686</v>
      </c>
    </row>
    <row r="336" spans="2:65" s="11" customFormat="1">
      <c r="B336" s="191"/>
      <c r="D336" s="208" t="s">
        <v>197</v>
      </c>
      <c r="E336" s="217" t="s">
        <v>5</v>
      </c>
      <c r="F336" s="218" t="s">
        <v>2687</v>
      </c>
      <c r="H336" s="219">
        <v>187.935</v>
      </c>
      <c r="I336" s="195"/>
      <c r="L336" s="191"/>
      <c r="M336" s="196"/>
      <c r="N336" s="197"/>
      <c r="O336" s="197"/>
      <c r="P336" s="197"/>
      <c r="Q336" s="197"/>
      <c r="R336" s="197"/>
      <c r="S336" s="197"/>
      <c r="T336" s="198"/>
      <c r="AT336" s="192" t="s">
        <v>197</v>
      </c>
      <c r="AU336" s="192" t="s">
        <v>82</v>
      </c>
      <c r="AV336" s="11" t="s">
        <v>82</v>
      </c>
      <c r="AW336" s="11" t="s">
        <v>35</v>
      </c>
      <c r="AX336" s="11" t="s">
        <v>80</v>
      </c>
      <c r="AY336" s="192" t="s">
        <v>185</v>
      </c>
    </row>
    <row r="337" spans="2:65" s="1" customFormat="1" ht="57" customHeight="1">
      <c r="B337" s="174"/>
      <c r="C337" s="175" t="s">
        <v>1805</v>
      </c>
      <c r="D337" s="175" t="s">
        <v>188</v>
      </c>
      <c r="E337" s="176" t="s">
        <v>457</v>
      </c>
      <c r="F337" s="177" t="s">
        <v>458</v>
      </c>
      <c r="G337" s="178" t="s">
        <v>191</v>
      </c>
      <c r="H337" s="179">
        <v>33.445</v>
      </c>
      <c r="I337" s="180"/>
      <c r="J337" s="181">
        <f>ROUND(I337*H337,2)</f>
        <v>0</v>
      </c>
      <c r="K337" s="177" t="s">
        <v>192</v>
      </c>
      <c r="L337" s="41"/>
      <c r="M337" s="182" t="s">
        <v>5</v>
      </c>
      <c r="N337" s="183" t="s">
        <v>43</v>
      </c>
      <c r="O337" s="42"/>
      <c r="P337" s="184">
        <f>O337*H337</f>
        <v>0</v>
      </c>
      <c r="Q337" s="184">
        <v>1.0551600000000001</v>
      </c>
      <c r="R337" s="184">
        <f>Q337*H337</f>
        <v>35.2898262</v>
      </c>
      <c r="S337" s="184">
        <v>0</v>
      </c>
      <c r="T337" s="185">
        <f>S337*H337</f>
        <v>0</v>
      </c>
      <c r="V337" s="389"/>
      <c r="AR337" s="24" t="s">
        <v>193</v>
      </c>
      <c r="AT337" s="24" t="s">
        <v>188</v>
      </c>
      <c r="AU337" s="24" t="s">
        <v>82</v>
      </c>
      <c r="AY337" s="24" t="s">
        <v>185</v>
      </c>
      <c r="BE337" s="186">
        <f>IF(N337="základní",J337,0)</f>
        <v>0</v>
      </c>
      <c r="BF337" s="186">
        <f>IF(N337="snížená",J337,0)</f>
        <v>0</v>
      </c>
      <c r="BG337" s="186">
        <f>IF(N337="zákl. přenesená",J337,0)</f>
        <v>0</v>
      </c>
      <c r="BH337" s="186">
        <f>IF(N337="sníž. přenesená",J337,0)</f>
        <v>0</v>
      </c>
      <c r="BI337" s="186">
        <f>IF(N337="nulová",J337,0)</f>
        <v>0</v>
      </c>
      <c r="BJ337" s="24" t="s">
        <v>80</v>
      </c>
      <c r="BK337" s="186">
        <f>ROUND(I337*H337,2)</f>
        <v>0</v>
      </c>
      <c r="BL337" s="24" t="s">
        <v>193</v>
      </c>
      <c r="BM337" s="24" t="s">
        <v>2688</v>
      </c>
    </row>
    <row r="338" spans="2:65" s="11" customFormat="1">
      <c r="B338" s="191"/>
      <c r="D338" s="187" t="s">
        <v>197</v>
      </c>
      <c r="E338" s="192" t="s">
        <v>5</v>
      </c>
      <c r="F338" s="193" t="s">
        <v>6156</v>
      </c>
      <c r="H338" s="194">
        <v>32.284999999999997</v>
      </c>
      <c r="I338" s="195"/>
      <c r="L338" s="191"/>
      <c r="M338" s="196"/>
      <c r="N338" s="197"/>
      <c r="O338" s="197"/>
      <c r="P338" s="197"/>
      <c r="Q338" s="197"/>
      <c r="R338" s="197"/>
      <c r="S338" s="197"/>
      <c r="T338" s="198"/>
      <c r="V338" s="389"/>
      <c r="AT338" s="192" t="s">
        <v>197</v>
      </c>
      <c r="AU338" s="192" t="s">
        <v>82</v>
      </c>
      <c r="AV338" s="11" t="s">
        <v>82</v>
      </c>
      <c r="AW338" s="11" t="s">
        <v>35</v>
      </c>
      <c r="AX338" s="11" t="s">
        <v>72</v>
      </c>
      <c r="AY338" s="192" t="s">
        <v>185</v>
      </c>
    </row>
    <row r="339" spans="2:65" s="11" customFormat="1">
      <c r="B339" s="191"/>
      <c r="D339" s="187" t="s">
        <v>197</v>
      </c>
      <c r="E339" s="192" t="s">
        <v>5</v>
      </c>
      <c r="F339" s="193" t="s">
        <v>2689</v>
      </c>
      <c r="H339" s="194">
        <v>1.1599999999999999</v>
      </c>
      <c r="I339" s="195"/>
      <c r="L339" s="191"/>
      <c r="M339" s="196"/>
      <c r="N339" s="197"/>
      <c r="O339" s="197"/>
      <c r="P339" s="197"/>
      <c r="Q339" s="197"/>
      <c r="R339" s="197"/>
      <c r="S339" s="197"/>
      <c r="T339" s="198"/>
      <c r="V339" s="389"/>
      <c r="AT339" s="192" t="s">
        <v>197</v>
      </c>
      <c r="AU339" s="192" t="s">
        <v>82</v>
      </c>
      <c r="AV339" s="11" t="s">
        <v>82</v>
      </c>
      <c r="AW339" s="11" t="s">
        <v>35</v>
      </c>
      <c r="AX339" s="11" t="s">
        <v>72</v>
      </c>
      <c r="AY339" s="192" t="s">
        <v>185</v>
      </c>
    </row>
    <row r="340" spans="2:65" s="13" customFormat="1">
      <c r="B340" s="207"/>
      <c r="D340" s="208" t="s">
        <v>197</v>
      </c>
      <c r="E340" s="209" t="s">
        <v>5</v>
      </c>
      <c r="F340" s="210" t="s">
        <v>222</v>
      </c>
      <c r="H340" s="211">
        <v>33.445</v>
      </c>
      <c r="I340" s="212"/>
      <c r="L340" s="207"/>
      <c r="M340" s="213"/>
      <c r="N340" s="214"/>
      <c r="O340" s="214"/>
      <c r="P340" s="214"/>
      <c r="Q340" s="214"/>
      <c r="R340" s="214"/>
      <c r="S340" s="214"/>
      <c r="T340" s="215"/>
      <c r="V340" s="389"/>
      <c r="AT340" s="216" t="s">
        <v>197</v>
      </c>
      <c r="AU340" s="216" t="s">
        <v>82</v>
      </c>
      <c r="AV340" s="13" t="s">
        <v>193</v>
      </c>
      <c r="AW340" s="13" t="s">
        <v>35</v>
      </c>
      <c r="AX340" s="13" t="s">
        <v>80</v>
      </c>
      <c r="AY340" s="216" t="s">
        <v>185</v>
      </c>
    </row>
    <row r="341" spans="2:65" s="1" customFormat="1" ht="31.5" customHeight="1">
      <c r="B341" s="174"/>
      <c r="C341" s="175" t="s">
        <v>2690</v>
      </c>
      <c r="D341" s="175" t="s">
        <v>188</v>
      </c>
      <c r="E341" s="176" t="s">
        <v>2691</v>
      </c>
      <c r="F341" s="177" t="s">
        <v>2692</v>
      </c>
      <c r="G341" s="178" t="s">
        <v>203</v>
      </c>
      <c r="H341" s="179">
        <v>15.46</v>
      </c>
      <c r="I341" s="180"/>
      <c r="J341" s="181">
        <f>ROUND(I341*H341,2)</f>
        <v>0</v>
      </c>
      <c r="K341" s="177" t="s">
        <v>192</v>
      </c>
      <c r="L341" s="41"/>
      <c r="M341" s="182" t="s">
        <v>5</v>
      </c>
      <c r="N341" s="183" t="s">
        <v>43</v>
      </c>
      <c r="O341" s="42"/>
      <c r="P341" s="184">
        <f>O341*H341</f>
        <v>0</v>
      </c>
      <c r="Q341" s="184">
        <v>2.4533700000000001</v>
      </c>
      <c r="R341" s="184">
        <f>Q341*H341</f>
        <v>37.929100200000001</v>
      </c>
      <c r="S341" s="184">
        <v>0</v>
      </c>
      <c r="T341" s="185">
        <f>S341*H341</f>
        <v>0</v>
      </c>
      <c r="AR341" s="24" t="s">
        <v>193</v>
      </c>
      <c r="AT341" s="24" t="s">
        <v>188</v>
      </c>
      <c r="AU341" s="24" t="s">
        <v>82</v>
      </c>
      <c r="AY341" s="24" t="s">
        <v>185</v>
      </c>
      <c r="BE341" s="186">
        <f>IF(N341="základní",J341,0)</f>
        <v>0</v>
      </c>
      <c r="BF341" s="186">
        <f>IF(N341="snížená",J341,0)</f>
        <v>0</v>
      </c>
      <c r="BG341" s="186">
        <f>IF(N341="zákl. přenesená",J341,0)</f>
        <v>0</v>
      </c>
      <c r="BH341" s="186">
        <f>IF(N341="sníž. přenesená",J341,0)</f>
        <v>0</v>
      </c>
      <c r="BI341" s="186">
        <f>IF(N341="nulová",J341,0)</f>
        <v>0</v>
      </c>
      <c r="BJ341" s="24" t="s">
        <v>80</v>
      </c>
      <c r="BK341" s="186">
        <f>ROUND(I341*H341,2)</f>
        <v>0</v>
      </c>
      <c r="BL341" s="24" t="s">
        <v>193</v>
      </c>
      <c r="BM341" s="24" t="s">
        <v>2693</v>
      </c>
    </row>
    <row r="342" spans="2:65" s="11" customFormat="1">
      <c r="B342" s="191"/>
      <c r="D342" s="187" t="s">
        <v>197</v>
      </c>
      <c r="E342" s="192" t="s">
        <v>5</v>
      </c>
      <c r="F342" s="193" t="s">
        <v>2694</v>
      </c>
      <c r="H342" s="194">
        <v>3.42</v>
      </c>
      <c r="I342" s="195"/>
      <c r="L342" s="191"/>
      <c r="M342" s="196"/>
      <c r="N342" s="197"/>
      <c r="O342" s="197"/>
      <c r="P342" s="197"/>
      <c r="Q342" s="197"/>
      <c r="R342" s="197"/>
      <c r="S342" s="197"/>
      <c r="T342" s="198"/>
      <c r="AT342" s="192" t="s">
        <v>197</v>
      </c>
      <c r="AU342" s="192" t="s">
        <v>82</v>
      </c>
      <c r="AV342" s="11" t="s">
        <v>82</v>
      </c>
      <c r="AW342" s="11" t="s">
        <v>35</v>
      </c>
      <c r="AX342" s="11" t="s">
        <v>72</v>
      </c>
      <c r="AY342" s="192" t="s">
        <v>185</v>
      </c>
    </row>
    <row r="343" spans="2:65" s="11" customFormat="1">
      <c r="B343" s="191"/>
      <c r="D343" s="187" t="s">
        <v>197</v>
      </c>
      <c r="E343" s="192" t="s">
        <v>5</v>
      </c>
      <c r="F343" s="193" t="s">
        <v>2695</v>
      </c>
      <c r="H343" s="194">
        <v>6.53</v>
      </c>
      <c r="I343" s="195"/>
      <c r="L343" s="191"/>
      <c r="M343" s="196"/>
      <c r="N343" s="197"/>
      <c r="O343" s="197"/>
      <c r="P343" s="197"/>
      <c r="Q343" s="197"/>
      <c r="R343" s="197"/>
      <c r="S343" s="197"/>
      <c r="T343" s="198"/>
      <c r="AT343" s="192" t="s">
        <v>197</v>
      </c>
      <c r="AU343" s="192" t="s">
        <v>82</v>
      </c>
      <c r="AV343" s="11" t="s">
        <v>82</v>
      </c>
      <c r="AW343" s="11" t="s">
        <v>35</v>
      </c>
      <c r="AX343" s="11" t="s">
        <v>72</v>
      </c>
      <c r="AY343" s="192" t="s">
        <v>185</v>
      </c>
    </row>
    <row r="344" spans="2:65" s="11" customFormat="1">
      <c r="B344" s="191"/>
      <c r="D344" s="187" t="s">
        <v>197</v>
      </c>
      <c r="E344" s="192" t="s">
        <v>5</v>
      </c>
      <c r="F344" s="193" t="s">
        <v>2696</v>
      </c>
      <c r="H344" s="194">
        <v>5.51</v>
      </c>
      <c r="I344" s="195"/>
      <c r="L344" s="191"/>
      <c r="M344" s="196"/>
      <c r="N344" s="197"/>
      <c r="O344" s="197"/>
      <c r="P344" s="197"/>
      <c r="Q344" s="197"/>
      <c r="R344" s="197"/>
      <c r="S344" s="197"/>
      <c r="T344" s="198"/>
      <c r="AT344" s="192" t="s">
        <v>197</v>
      </c>
      <c r="AU344" s="192" t="s">
        <v>82</v>
      </c>
      <c r="AV344" s="11" t="s">
        <v>82</v>
      </c>
      <c r="AW344" s="11" t="s">
        <v>35</v>
      </c>
      <c r="AX344" s="11" t="s">
        <v>72</v>
      </c>
      <c r="AY344" s="192" t="s">
        <v>185</v>
      </c>
    </row>
    <row r="345" spans="2:65" s="13" customFormat="1">
      <c r="B345" s="207"/>
      <c r="D345" s="208" t="s">
        <v>197</v>
      </c>
      <c r="E345" s="209" t="s">
        <v>5</v>
      </c>
      <c r="F345" s="210" t="s">
        <v>222</v>
      </c>
      <c r="H345" s="211">
        <v>15.46</v>
      </c>
      <c r="I345" s="212"/>
      <c r="L345" s="207"/>
      <c r="M345" s="213"/>
      <c r="N345" s="214"/>
      <c r="O345" s="214"/>
      <c r="P345" s="214"/>
      <c r="Q345" s="214"/>
      <c r="R345" s="214"/>
      <c r="S345" s="214"/>
      <c r="T345" s="215"/>
      <c r="AT345" s="216" t="s">
        <v>197</v>
      </c>
      <c r="AU345" s="216" t="s">
        <v>82</v>
      </c>
      <c r="AV345" s="13" t="s">
        <v>193</v>
      </c>
      <c r="AW345" s="13" t="s">
        <v>35</v>
      </c>
      <c r="AX345" s="13" t="s">
        <v>80</v>
      </c>
      <c r="AY345" s="216" t="s">
        <v>185</v>
      </c>
    </row>
    <row r="346" spans="2:65" s="1" customFormat="1" ht="31.5" customHeight="1">
      <c r="B346" s="174"/>
      <c r="C346" s="175" t="s">
        <v>463</v>
      </c>
      <c r="D346" s="175" t="s">
        <v>188</v>
      </c>
      <c r="E346" s="176" t="s">
        <v>2697</v>
      </c>
      <c r="F346" s="177" t="s">
        <v>2698</v>
      </c>
      <c r="G346" s="178" t="s">
        <v>191</v>
      </c>
      <c r="H346" s="179">
        <v>2.7829999999999999</v>
      </c>
      <c r="I346" s="180"/>
      <c r="J346" s="181">
        <f>ROUND(I346*H346,2)</f>
        <v>0</v>
      </c>
      <c r="K346" s="177" t="s">
        <v>192</v>
      </c>
      <c r="L346" s="41"/>
      <c r="M346" s="182" t="s">
        <v>5</v>
      </c>
      <c r="N346" s="183" t="s">
        <v>43</v>
      </c>
      <c r="O346" s="42"/>
      <c r="P346" s="184">
        <f>O346*H346</f>
        <v>0</v>
      </c>
      <c r="Q346" s="184">
        <v>1.04887</v>
      </c>
      <c r="R346" s="184">
        <f>Q346*H346</f>
        <v>2.9190052099999999</v>
      </c>
      <c r="S346" s="184">
        <v>0</v>
      </c>
      <c r="T346" s="185">
        <f>S346*H346</f>
        <v>0</v>
      </c>
      <c r="AR346" s="24" t="s">
        <v>193</v>
      </c>
      <c r="AT346" s="24" t="s">
        <v>188</v>
      </c>
      <c r="AU346" s="24" t="s">
        <v>82</v>
      </c>
      <c r="AY346" s="24" t="s">
        <v>185</v>
      </c>
      <c r="BE346" s="186">
        <f>IF(N346="základní",J346,0)</f>
        <v>0</v>
      </c>
      <c r="BF346" s="186">
        <f>IF(N346="snížená",J346,0)</f>
        <v>0</v>
      </c>
      <c r="BG346" s="186">
        <f>IF(N346="zákl. přenesená",J346,0)</f>
        <v>0</v>
      </c>
      <c r="BH346" s="186">
        <f>IF(N346="sníž. přenesená",J346,0)</f>
        <v>0</v>
      </c>
      <c r="BI346" s="186">
        <f>IF(N346="nulová",J346,0)</f>
        <v>0</v>
      </c>
      <c r="BJ346" s="24" t="s">
        <v>80</v>
      </c>
      <c r="BK346" s="186">
        <f>ROUND(I346*H346,2)</f>
        <v>0</v>
      </c>
      <c r="BL346" s="24" t="s">
        <v>193</v>
      </c>
      <c r="BM346" s="24" t="s">
        <v>2699</v>
      </c>
    </row>
    <row r="347" spans="2:65" s="11" customFormat="1">
      <c r="B347" s="191"/>
      <c r="D347" s="208" t="s">
        <v>197</v>
      </c>
      <c r="E347" s="217" t="s">
        <v>5</v>
      </c>
      <c r="F347" s="218" t="s">
        <v>2700</v>
      </c>
      <c r="H347" s="219">
        <v>2.7829999999999999</v>
      </c>
      <c r="I347" s="195"/>
      <c r="L347" s="191"/>
      <c r="M347" s="196"/>
      <c r="N347" s="197"/>
      <c r="O347" s="197"/>
      <c r="P347" s="197"/>
      <c r="Q347" s="197"/>
      <c r="R347" s="197"/>
      <c r="S347" s="197"/>
      <c r="T347" s="198"/>
      <c r="AT347" s="192" t="s">
        <v>197</v>
      </c>
      <c r="AU347" s="192" t="s">
        <v>82</v>
      </c>
      <c r="AV347" s="11" t="s">
        <v>82</v>
      </c>
      <c r="AW347" s="11" t="s">
        <v>35</v>
      </c>
      <c r="AX347" s="11" t="s">
        <v>80</v>
      </c>
      <c r="AY347" s="192" t="s">
        <v>185</v>
      </c>
    </row>
    <row r="348" spans="2:65" s="1" customFormat="1" ht="31.5" customHeight="1">
      <c r="B348" s="174"/>
      <c r="C348" s="175" t="s">
        <v>467</v>
      </c>
      <c r="D348" s="175" t="s">
        <v>188</v>
      </c>
      <c r="E348" s="176" t="s">
        <v>2701</v>
      </c>
      <c r="F348" s="177" t="s">
        <v>2702</v>
      </c>
      <c r="G348" s="178" t="s">
        <v>232</v>
      </c>
      <c r="H348" s="179">
        <v>61.22</v>
      </c>
      <c r="I348" s="180"/>
      <c r="J348" s="181">
        <f>ROUND(I348*H348,2)</f>
        <v>0</v>
      </c>
      <c r="K348" s="177" t="s">
        <v>192</v>
      </c>
      <c r="L348" s="41"/>
      <c r="M348" s="182" t="s">
        <v>5</v>
      </c>
      <c r="N348" s="183" t="s">
        <v>43</v>
      </c>
      <c r="O348" s="42"/>
      <c r="P348" s="184">
        <f>O348*H348</f>
        <v>0</v>
      </c>
      <c r="Q348" s="184">
        <v>1.282E-2</v>
      </c>
      <c r="R348" s="184">
        <f>Q348*H348</f>
        <v>0.78484039999999999</v>
      </c>
      <c r="S348" s="184">
        <v>0</v>
      </c>
      <c r="T348" s="185">
        <f>S348*H348</f>
        <v>0</v>
      </c>
      <c r="AR348" s="24" t="s">
        <v>193</v>
      </c>
      <c r="AT348" s="24" t="s">
        <v>188</v>
      </c>
      <c r="AU348" s="24" t="s">
        <v>82</v>
      </c>
      <c r="AY348" s="24" t="s">
        <v>185</v>
      </c>
      <c r="BE348" s="186">
        <f>IF(N348="základní",J348,0)</f>
        <v>0</v>
      </c>
      <c r="BF348" s="186">
        <f>IF(N348="snížená",J348,0)</f>
        <v>0</v>
      </c>
      <c r="BG348" s="186">
        <f>IF(N348="zákl. přenesená",J348,0)</f>
        <v>0</v>
      </c>
      <c r="BH348" s="186">
        <f>IF(N348="sníž. přenesená",J348,0)</f>
        <v>0</v>
      </c>
      <c r="BI348" s="186">
        <f>IF(N348="nulová",J348,0)</f>
        <v>0</v>
      </c>
      <c r="BJ348" s="24" t="s">
        <v>80</v>
      </c>
      <c r="BK348" s="186">
        <f>ROUND(I348*H348,2)</f>
        <v>0</v>
      </c>
      <c r="BL348" s="24" t="s">
        <v>193</v>
      </c>
      <c r="BM348" s="24" t="s">
        <v>2703</v>
      </c>
    </row>
    <row r="349" spans="2:65" s="11" customFormat="1">
      <c r="B349" s="191"/>
      <c r="D349" s="187" t="s">
        <v>197</v>
      </c>
      <c r="E349" s="192" t="s">
        <v>5</v>
      </c>
      <c r="F349" s="193" t="s">
        <v>2704</v>
      </c>
      <c r="H349" s="194">
        <v>7.92</v>
      </c>
      <c r="I349" s="195"/>
      <c r="L349" s="191"/>
      <c r="M349" s="196"/>
      <c r="N349" s="197"/>
      <c r="O349" s="197"/>
      <c r="P349" s="197"/>
      <c r="Q349" s="197"/>
      <c r="R349" s="197"/>
      <c r="S349" s="197"/>
      <c r="T349" s="198"/>
      <c r="AT349" s="192" t="s">
        <v>197</v>
      </c>
      <c r="AU349" s="192" t="s">
        <v>82</v>
      </c>
      <c r="AV349" s="11" t="s">
        <v>82</v>
      </c>
      <c r="AW349" s="11" t="s">
        <v>35</v>
      </c>
      <c r="AX349" s="11" t="s">
        <v>72</v>
      </c>
      <c r="AY349" s="192" t="s">
        <v>185</v>
      </c>
    </row>
    <row r="350" spans="2:65" s="11" customFormat="1">
      <c r="B350" s="191"/>
      <c r="D350" s="187" t="s">
        <v>197</v>
      </c>
      <c r="E350" s="192" t="s">
        <v>5</v>
      </c>
      <c r="F350" s="193" t="s">
        <v>2705</v>
      </c>
      <c r="H350" s="194">
        <v>5</v>
      </c>
      <c r="I350" s="195"/>
      <c r="L350" s="191"/>
      <c r="M350" s="196"/>
      <c r="N350" s="197"/>
      <c r="O350" s="197"/>
      <c r="P350" s="197"/>
      <c r="Q350" s="197"/>
      <c r="R350" s="197"/>
      <c r="S350" s="197"/>
      <c r="T350" s="198"/>
      <c r="AT350" s="192" t="s">
        <v>197</v>
      </c>
      <c r="AU350" s="192" t="s">
        <v>82</v>
      </c>
      <c r="AV350" s="11" t="s">
        <v>82</v>
      </c>
      <c r="AW350" s="11" t="s">
        <v>35</v>
      </c>
      <c r="AX350" s="11" t="s">
        <v>72</v>
      </c>
      <c r="AY350" s="192" t="s">
        <v>185</v>
      </c>
    </row>
    <row r="351" spans="2:65" s="11" customFormat="1">
      <c r="B351" s="191"/>
      <c r="D351" s="187" t="s">
        <v>197</v>
      </c>
      <c r="E351" s="192" t="s">
        <v>5</v>
      </c>
      <c r="F351" s="193" t="s">
        <v>2706</v>
      </c>
      <c r="H351" s="194">
        <v>17</v>
      </c>
      <c r="I351" s="195"/>
      <c r="L351" s="191"/>
      <c r="M351" s="196"/>
      <c r="N351" s="197"/>
      <c r="O351" s="197"/>
      <c r="P351" s="197"/>
      <c r="Q351" s="197"/>
      <c r="R351" s="197"/>
      <c r="S351" s="197"/>
      <c r="T351" s="198"/>
      <c r="AT351" s="192" t="s">
        <v>197</v>
      </c>
      <c r="AU351" s="192" t="s">
        <v>82</v>
      </c>
      <c r="AV351" s="11" t="s">
        <v>82</v>
      </c>
      <c r="AW351" s="11" t="s">
        <v>35</v>
      </c>
      <c r="AX351" s="11" t="s">
        <v>72</v>
      </c>
      <c r="AY351" s="192" t="s">
        <v>185</v>
      </c>
    </row>
    <row r="352" spans="2:65" s="11" customFormat="1">
      <c r="B352" s="191"/>
      <c r="D352" s="187" t="s">
        <v>197</v>
      </c>
      <c r="E352" s="192" t="s">
        <v>5</v>
      </c>
      <c r="F352" s="193" t="s">
        <v>2707</v>
      </c>
      <c r="H352" s="194">
        <v>8</v>
      </c>
      <c r="I352" s="195"/>
      <c r="L352" s="191"/>
      <c r="M352" s="196"/>
      <c r="N352" s="197"/>
      <c r="O352" s="197"/>
      <c r="P352" s="197"/>
      <c r="Q352" s="197"/>
      <c r="R352" s="197"/>
      <c r="S352" s="197"/>
      <c r="T352" s="198"/>
      <c r="AT352" s="192" t="s">
        <v>197</v>
      </c>
      <c r="AU352" s="192" t="s">
        <v>82</v>
      </c>
      <c r="AV352" s="11" t="s">
        <v>82</v>
      </c>
      <c r="AW352" s="11" t="s">
        <v>35</v>
      </c>
      <c r="AX352" s="11" t="s">
        <v>72</v>
      </c>
      <c r="AY352" s="192" t="s">
        <v>185</v>
      </c>
    </row>
    <row r="353" spans="2:65" s="11" customFormat="1">
      <c r="B353" s="191"/>
      <c r="D353" s="187" t="s">
        <v>197</v>
      </c>
      <c r="E353" s="192" t="s">
        <v>5</v>
      </c>
      <c r="F353" s="193" t="s">
        <v>2708</v>
      </c>
      <c r="H353" s="194">
        <v>23.3</v>
      </c>
      <c r="I353" s="195"/>
      <c r="L353" s="191"/>
      <c r="M353" s="196"/>
      <c r="N353" s="197"/>
      <c r="O353" s="197"/>
      <c r="P353" s="197"/>
      <c r="Q353" s="197"/>
      <c r="R353" s="197"/>
      <c r="S353" s="197"/>
      <c r="T353" s="198"/>
      <c r="AT353" s="192" t="s">
        <v>197</v>
      </c>
      <c r="AU353" s="192" t="s">
        <v>82</v>
      </c>
      <c r="AV353" s="11" t="s">
        <v>82</v>
      </c>
      <c r="AW353" s="11" t="s">
        <v>35</v>
      </c>
      <c r="AX353" s="11" t="s">
        <v>72</v>
      </c>
      <c r="AY353" s="192" t="s">
        <v>185</v>
      </c>
    </row>
    <row r="354" spans="2:65" s="13" customFormat="1">
      <c r="B354" s="207"/>
      <c r="D354" s="208" t="s">
        <v>197</v>
      </c>
      <c r="E354" s="209" t="s">
        <v>5</v>
      </c>
      <c r="F354" s="210" t="s">
        <v>222</v>
      </c>
      <c r="H354" s="211">
        <v>61.22</v>
      </c>
      <c r="I354" s="212"/>
      <c r="L354" s="207"/>
      <c r="M354" s="213"/>
      <c r="N354" s="214"/>
      <c r="O354" s="214"/>
      <c r="P354" s="214"/>
      <c r="Q354" s="214"/>
      <c r="R354" s="214"/>
      <c r="S354" s="214"/>
      <c r="T354" s="215"/>
      <c r="AT354" s="216" t="s">
        <v>197</v>
      </c>
      <c r="AU354" s="216" t="s">
        <v>82</v>
      </c>
      <c r="AV354" s="13" t="s">
        <v>193</v>
      </c>
      <c r="AW354" s="13" t="s">
        <v>35</v>
      </c>
      <c r="AX354" s="13" t="s">
        <v>80</v>
      </c>
      <c r="AY354" s="216" t="s">
        <v>185</v>
      </c>
    </row>
    <row r="355" spans="2:65" s="1" customFormat="1" ht="31.5" customHeight="1">
      <c r="B355" s="174"/>
      <c r="C355" s="175" t="s">
        <v>471</v>
      </c>
      <c r="D355" s="175" t="s">
        <v>188</v>
      </c>
      <c r="E355" s="176" t="s">
        <v>2709</v>
      </c>
      <c r="F355" s="177" t="s">
        <v>2710</v>
      </c>
      <c r="G355" s="178" t="s">
        <v>232</v>
      </c>
      <c r="H355" s="179">
        <v>61.22</v>
      </c>
      <c r="I355" s="180"/>
      <c r="J355" s="181">
        <f>ROUND(I355*H355,2)</f>
        <v>0</v>
      </c>
      <c r="K355" s="177" t="s">
        <v>192</v>
      </c>
      <c r="L355" s="41"/>
      <c r="M355" s="182" t="s">
        <v>5</v>
      </c>
      <c r="N355" s="183" t="s">
        <v>43</v>
      </c>
      <c r="O355" s="42"/>
      <c r="P355" s="184">
        <f>O355*H355</f>
        <v>0</v>
      </c>
      <c r="Q355" s="184">
        <v>0</v>
      </c>
      <c r="R355" s="184">
        <f>Q355*H355</f>
        <v>0</v>
      </c>
      <c r="S355" s="184">
        <v>0</v>
      </c>
      <c r="T355" s="185">
        <f>S355*H355</f>
        <v>0</v>
      </c>
      <c r="AR355" s="24" t="s">
        <v>193</v>
      </c>
      <c r="AT355" s="24" t="s">
        <v>188</v>
      </c>
      <c r="AU355" s="24" t="s">
        <v>82</v>
      </c>
      <c r="AY355" s="24" t="s">
        <v>185</v>
      </c>
      <c r="BE355" s="186">
        <f>IF(N355="základní",J355,0)</f>
        <v>0</v>
      </c>
      <c r="BF355" s="186">
        <f>IF(N355="snížená",J355,0)</f>
        <v>0</v>
      </c>
      <c r="BG355" s="186">
        <f>IF(N355="zákl. přenesená",J355,0)</f>
        <v>0</v>
      </c>
      <c r="BH355" s="186">
        <f>IF(N355="sníž. přenesená",J355,0)</f>
        <v>0</v>
      </c>
      <c r="BI355" s="186">
        <f>IF(N355="nulová",J355,0)</f>
        <v>0</v>
      </c>
      <c r="BJ355" s="24" t="s">
        <v>80</v>
      </c>
      <c r="BK355" s="186">
        <f>ROUND(I355*H355,2)</f>
        <v>0</v>
      </c>
      <c r="BL355" s="24" t="s">
        <v>193</v>
      </c>
      <c r="BM355" s="24" t="s">
        <v>2711</v>
      </c>
    </row>
    <row r="356" spans="2:65" s="11" customFormat="1">
      <c r="B356" s="191"/>
      <c r="D356" s="208" t="s">
        <v>197</v>
      </c>
      <c r="E356" s="217" t="s">
        <v>5</v>
      </c>
      <c r="F356" s="218" t="s">
        <v>2712</v>
      </c>
      <c r="H356" s="219">
        <v>61.22</v>
      </c>
      <c r="I356" s="195"/>
      <c r="L356" s="191"/>
      <c r="M356" s="196"/>
      <c r="N356" s="197"/>
      <c r="O356" s="197"/>
      <c r="P356" s="197"/>
      <c r="Q356" s="197"/>
      <c r="R356" s="197"/>
      <c r="S356" s="197"/>
      <c r="T356" s="198"/>
      <c r="AT356" s="192" t="s">
        <v>197</v>
      </c>
      <c r="AU356" s="192" t="s">
        <v>82</v>
      </c>
      <c r="AV356" s="11" t="s">
        <v>82</v>
      </c>
      <c r="AW356" s="11" t="s">
        <v>35</v>
      </c>
      <c r="AX356" s="11" t="s">
        <v>80</v>
      </c>
      <c r="AY356" s="192" t="s">
        <v>185</v>
      </c>
    </row>
    <row r="357" spans="2:65" s="1" customFormat="1" ht="31.5" customHeight="1">
      <c r="B357" s="174"/>
      <c r="C357" s="175" t="s">
        <v>475</v>
      </c>
      <c r="D357" s="175" t="s">
        <v>188</v>
      </c>
      <c r="E357" s="176" t="s">
        <v>2713</v>
      </c>
      <c r="F357" s="177" t="s">
        <v>2714</v>
      </c>
      <c r="G357" s="178" t="s">
        <v>376</v>
      </c>
      <c r="H357" s="179">
        <v>3.4329999999999998</v>
      </c>
      <c r="I357" s="180"/>
      <c r="J357" s="181">
        <f>ROUND(I357*H357,2)</f>
        <v>0</v>
      </c>
      <c r="K357" s="177" t="s">
        <v>192</v>
      </c>
      <c r="L357" s="41"/>
      <c r="M357" s="182" t="s">
        <v>5</v>
      </c>
      <c r="N357" s="183" t="s">
        <v>43</v>
      </c>
      <c r="O357" s="42"/>
      <c r="P357" s="184">
        <f>O357*H357</f>
        <v>0</v>
      </c>
      <c r="Q357" s="184">
        <v>0.11046</v>
      </c>
      <c r="R357" s="184">
        <f>Q357*H357</f>
        <v>0.37920917999999998</v>
      </c>
      <c r="S357" s="184">
        <v>0</v>
      </c>
      <c r="T357" s="185">
        <f>S357*H357</f>
        <v>0</v>
      </c>
      <c r="AR357" s="24" t="s">
        <v>193</v>
      </c>
      <c r="AT357" s="24" t="s">
        <v>188</v>
      </c>
      <c r="AU357" s="24" t="s">
        <v>82</v>
      </c>
      <c r="AY357" s="24" t="s">
        <v>185</v>
      </c>
      <c r="BE357" s="186">
        <f>IF(N357="základní",J357,0)</f>
        <v>0</v>
      </c>
      <c r="BF357" s="186">
        <f>IF(N357="snížená",J357,0)</f>
        <v>0</v>
      </c>
      <c r="BG357" s="186">
        <f>IF(N357="zákl. přenesená",J357,0)</f>
        <v>0</v>
      </c>
      <c r="BH357" s="186">
        <f>IF(N357="sníž. přenesená",J357,0)</f>
        <v>0</v>
      </c>
      <c r="BI357" s="186">
        <f>IF(N357="nulová",J357,0)</f>
        <v>0</v>
      </c>
      <c r="BJ357" s="24" t="s">
        <v>80</v>
      </c>
      <c r="BK357" s="186">
        <f>ROUND(I357*H357,2)</f>
        <v>0</v>
      </c>
      <c r="BL357" s="24" t="s">
        <v>193</v>
      </c>
      <c r="BM357" s="24" t="s">
        <v>2715</v>
      </c>
    </row>
    <row r="358" spans="2:65" s="11" customFormat="1">
      <c r="B358" s="191"/>
      <c r="D358" s="187" t="s">
        <v>197</v>
      </c>
      <c r="E358" s="192" t="s">
        <v>5</v>
      </c>
      <c r="F358" s="193" t="s">
        <v>2716</v>
      </c>
      <c r="H358" s="194">
        <v>1.2450000000000001</v>
      </c>
      <c r="I358" s="195"/>
      <c r="L358" s="191"/>
      <c r="M358" s="196"/>
      <c r="N358" s="197"/>
      <c r="O358" s="197"/>
      <c r="P358" s="197"/>
      <c r="Q358" s="197"/>
      <c r="R358" s="197"/>
      <c r="S358" s="197"/>
      <c r="T358" s="198"/>
      <c r="AT358" s="192" t="s">
        <v>197</v>
      </c>
      <c r="AU358" s="192" t="s">
        <v>82</v>
      </c>
      <c r="AV358" s="11" t="s">
        <v>82</v>
      </c>
      <c r="AW358" s="11" t="s">
        <v>35</v>
      </c>
      <c r="AX358" s="11" t="s">
        <v>72</v>
      </c>
      <c r="AY358" s="192" t="s">
        <v>185</v>
      </c>
    </row>
    <row r="359" spans="2:65" s="11" customFormat="1">
      <c r="B359" s="191"/>
      <c r="D359" s="187" t="s">
        <v>197</v>
      </c>
      <c r="E359" s="192" t="s">
        <v>5</v>
      </c>
      <c r="F359" s="193" t="s">
        <v>2717</v>
      </c>
      <c r="H359" s="194">
        <v>1.1830000000000001</v>
      </c>
      <c r="I359" s="195"/>
      <c r="L359" s="191"/>
      <c r="M359" s="196"/>
      <c r="N359" s="197"/>
      <c r="O359" s="197"/>
      <c r="P359" s="197"/>
      <c r="Q359" s="197"/>
      <c r="R359" s="197"/>
      <c r="S359" s="197"/>
      <c r="T359" s="198"/>
      <c r="AT359" s="192" t="s">
        <v>197</v>
      </c>
      <c r="AU359" s="192" t="s">
        <v>82</v>
      </c>
      <c r="AV359" s="11" t="s">
        <v>82</v>
      </c>
      <c r="AW359" s="11" t="s">
        <v>35</v>
      </c>
      <c r="AX359" s="11" t="s">
        <v>72</v>
      </c>
      <c r="AY359" s="192" t="s">
        <v>185</v>
      </c>
    </row>
    <row r="360" spans="2:65" s="11" customFormat="1">
      <c r="B360" s="191"/>
      <c r="D360" s="187" t="s">
        <v>197</v>
      </c>
      <c r="E360" s="192" t="s">
        <v>5</v>
      </c>
      <c r="F360" s="193" t="s">
        <v>2718</v>
      </c>
      <c r="H360" s="194">
        <v>1.0049999999999999</v>
      </c>
      <c r="I360" s="195"/>
      <c r="L360" s="191"/>
      <c r="M360" s="196"/>
      <c r="N360" s="197"/>
      <c r="O360" s="197"/>
      <c r="P360" s="197"/>
      <c r="Q360" s="197"/>
      <c r="R360" s="197"/>
      <c r="S360" s="197"/>
      <c r="T360" s="198"/>
      <c r="AT360" s="192" t="s">
        <v>197</v>
      </c>
      <c r="AU360" s="192" t="s">
        <v>82</v>
      </c>
      <c r="AV360" s="11" t="s">
        <v>82</v>
      </c>
      <c r="AW360" s="11" t="s">
        <v>35</v>
      </c>
      <c r="AX360" s="11" t="s">
        <v>72</v>
      </c>
      <c r="AY360" s="192" t="s">
        <v>185</v>
      </c>
    </row>
    <row r="361" spans="2:65" s="13" customFormat="1">
      <c r="B361" s="207"/>
      <c r="D361" s="208" t="s">
        <v>197</v>
      </c>
      <c r="E361" s="209" t="s">
        <v>5</v>
      </c>
      <c r="F361" s="210" t="s">
        <v>222</v>
      </c>
      <c r="H361" s="211">
        <v>3.4329999999999998</v>
      </c>
      <c r="I361" s="212"/>
      <c r="L361" s="207"/>
      <c r="M361" s="213"/>
      <c r="N361" s="214"/>
      <c r="O361" s="214"/>
      <c r="P361" s="214"/>
      <c r="Q361" s="214"/>
      <c r="R361" s="214"/>
      <c r="S361" s="214"/>
      <c r="T361" s="215"/>
      <c r="AT361" s="216" t="s">
        <v>197</v>
      </c>
      <c r="AU361" s="216" t="s">
        <v>82</v>
      </c>
      <c r="AV361" s="13" t="s">
        <v>193</v>
      </c>
      <c r="AW361" s="13" t="s">
        <v>35</v>
      </c>
      <c r="AX361" s="13" t="s">
        <v>80</v>
      </c>
      <c r="AY361" s="216" t="s">
        <v>185</v>
      </c>
    </row>
    <row r="362" spans="2:65" s="1" customFormat="1" ht="31.5" customHeight="1">
      <c r="B362" s="174"/>
      <c r="C362" s="175" t="s">
        <v>479</v>
      </c>
      <c r="D362" s="175" t="s">
        <v>188</v>
      </c>
      <c r="E362" s="176" t="s">
        <v>2719</v>
      </c>
      <c r="F362" s="177" t="s">
        <v>2720</v>
      </c>
      <c r="G362" s="178" t="s">
        <v>232</v>
      </c>
      <c r="H362" s="179">
        <v>23.303999999999998</v>
      </c>
      <c r="I362" s="180"/>
      <c r="J362" s="181">
        <f>ROUND(I362*H362,2)</f>
        <v>0</v>
      </c>
      <c r="K362" s="177" t="s">
        <v>192</v>
      </c>
      <c r="L362" s="41"/>
      <c r="M362" s="182" t="s">
        <v>5</v>
      </c>
      <c r="N362" s="183" t="s">
        <v>43</v>
      </c>
      <c r="O362" s="42"/>
      <c r="P362" s="184">
        <f>O362*H362</f>
        <v>0</v>
      </c>
      <c r="Q362" s="184">
        <v>6.5799999999999999E-3</v>
      </c>
      <c r="R362" s="184">
        <f>Q362*H362</f>
        <v>0.15334031999999997</v>
      </c>
      <c r="S362" s="184">
        <v>0</v>
      </c>
      <c r="T362" s="185">
        <f>S362*H362</f>
        <v>0</v>
      </c>
      <c r="AR362" s="24" t="s">
        <v>193</v>
      </c>
      <c r="AT362" s="24" t="s">
        <v>188</v>
      </c>
      <c r="AU362" s="24" t="s">
        <v>82</v>
      </c>
      <c r="AY362" s="24" t="s">
        <v>185</v>
      </c>
      <c r="BE362" s="186">
        <f>IF(N362="základní",J362,0)</f>
        <v>0</v>
      </c>
      <c r="BF362" s="186">
        <f>IF(N362="snížená",J362,0)</f>
        <v>0</v>
      </c>
      <c r="BG362" s="186">
        <f>IF(N362="zákl. přenesená",J362,0)</f>
        <v>0</v>
      </c>
      <c r="BH362" s="186">
        <f>IF(N362="sníž. přenesená",J362,0)</f>
        <v>0</v>
      </c>
      <c r="BI362" s="186">
        <f>IF(N362="nulová",J362,0)</f>
        <v>0</v>
      </c>
      <c r="BJ362" s="24" t="s">
        <v>80</v>
      </c>
      <c r="BK362" s="186">
        <f>ROUND(I362*H362,2)</f>
        <v>0</v>
      </c>
      <c r="BL362" s="24" t="s">
        <v>193</v>
      </c>
      <c r="BM362" s="24" t="s">
        <v>2721</v>
      </c>
    </row>
    <row r="363" spans="2:65" s="1" customFormat="1" ht="27">
      <c r="B363" s="41"/>
      <c r="D363" s="187" t="s">
        <v>195</v>
      </c>
      <c r="F363" s="188" t="s">
        <v>2722</v>
      </c>
      <c r="I363" s="189"/>
      <c r="L363" s="41"/>
      <c r="M363" s="190"/>
      <c r="N363" s="42"/>
      <c r="O363" s="42"/>
      <c r="P363" s="42"/>
      <c r="Q363" s="42"/>
      <c r="R363" s="42"/>
      <c r="S363" s="42"/>
      <c r="T363" s="70"/>
      <c r="AT363" s="24" t="s">
        <v>195</v>
      </c>
      <c r="AU363" s="24" t="s">
        <v>82</v>
      </c>
    </row>
    <row r="364" spans="2:65" s="11" customFormat="1">
      <c r="B364" s="191"/>
      <c r="D364" s="187" t="s">
        <v>197</v>
      </c>
      <c r="E364" s="192" t="s">
        <v>5</v>
      </c>
      <c r="F364" s="193" t="s">
        <v>2723</v>
      </c>
      <c r="H364" s="194">
        <v>8.3000000000000007</v>
      </c>
      <c r="I364" s="195"/>
      <c r="L364" s="191"/>
      <c r="M364" s="196"/>
      <c r="N364" s="197"/>
      <c r="O364" s="197"/>
      <c r="P364" s="197"/>
      <c r="Q364" s="197"/>
      <c r="R364" s="197"/>
      <c r="S364" s="197"/>
      <c r="T364" s="198"/>
      <c r="AT364" s="192" t="s">
        <v>197</v>
      </c>
      <c r="AU364" s="192" t="s">
        <v>82</v>
      </c>
      <c r="AV364" s="11" t="s">
        <v>82</v>
      </c>
      <c r="AW364" s="11" t="s">
        <v>35</v>
      </c>
      <c r="AX364" s="11" t="s">
        <v>72</v>
      </c>
      <c r="AY364" s="192" t="s">
        <v>185</v>
      </c>
    </row>
    <row r="365" spans="2:65" s="11" customFormat="1">
      <c r="B365" s="191"/>
      <c r="D365" s="187" t="s">
        <v>197</v>
      </c>
      <c r="E365" s="192" t="s">
        <v>5</v>
      </c>
      <c r="F365" s="193" t="s">
        <v>2724</v>
      </c>
      <c r="H365" s="194">
        <v>8.3040000000000003</v>
      </c>
      <c r="I365" s="195"/>
      <c r="L365" s="191"/>
      <c r="M365" s="196"/>
      <c r="N365" s="197"/>
      <c r="O365" s="197"/>
      <c r="P365" s="197"/>
      <c r="Q365" s="197"/>
      <c r="R365" s="197"/>
      <c r="S365" s="197"/>
      <c r="T365" s="198"/>
      <c r="AT365" s="192" t="s">
        <v>197</v>
      </c>
      <c r="AU365" s="192" t="s">
        <v>82</v>
      </c>
      <c r="AV365" s="11" t="s">
        <v>82</v>
      </c>
      <c r="AW365" s="11" t="s">
        <v>35</v>
      </c>
      <c r="AX365" s="11" t="s">
        <v>72</v>
      </c>
      <c r="AY365" s="192" t="s">
        <v>185</v>
      </c>
    </row>
    <row r="366" spans="2:65" s="11" customFormat="1">
      <c r="B366" s="191"/>
      <c r="D366" s="187" t="s">
        <v>197</v>
      </c>
      <c r="E366" s="192" t="s">
        <v>5</v>
      </c>
      <c r="F366" s="193" t="s">
        <v>2725</v>
      </c>
      <c r="H366" s="194">
        <v>6.7</v>
      </c>
      <c r="I366" s="195"/>
      <c r="L366" s="191"/>
      <c r="M366" s="196"/>
      <c r="N366" s="197"/>
      <c r="O366" s="197"/>
      <c r="P366" s="197"/>
      <c r="Q366" s="197"/>
      <c r="R366" s="197"/>
      <c r="S366" s="197"/>
      <c r="T366" s="198"/>
      <c r="AT366" s="192" t="s">
        <v>197</v>
      </c>
      <c r="AU366" s="192" t="s">
        <v>82</v>
      </c>
      <c r="AV366" s="11" t="s">
        <v>82</v>
      </c>
      <c r="AW366" s="11" t="s">
        <v>35</v>
      </c>
      <c r="AX366" s="11" t="s">
        <v>72</v>
      </c>
      <c r="AY366" s="192" t="s">
        <v>185</v>
      </c>
    </row>
    <row r="367" spans="2:65" s="13" customFormat="1">
      <c r="B367" s="207"/>
      <c r="D367" s="208" t="s">
        <v>197</v>
      </c>
      <c r="E367" s="209" t="s">
        <v>5</v>
      </c>
      <c r="F367" s="210" t="s">
        <v>222</v>
      </c>
      <c r="H367" s="211">
        <v>23.303999999999998</v>
      </c>
      <c r="I367" s="212"/>
      <c r="L367" s="207"/>
      <c r="M367" s="213"/>
      <c r="N367" s="214"/>
      <c r="O367" s="214"/>
      <c r="P367" s="214"/>
      <c r="Q367" s="214"/>
      <c r="R367" s="214"/>
      <c r="S367" s="214"/>
      <c r="T367" s="215"/>
      <c r="AT367" s="216" t="s">
        <v>197</v>
      </c>
      <c r="AU367" s="216" t="s">
        <v>82</v>
      </c>
      <c r="AV367" s="13" t="s">
        <v>193</v>
      </c>
      <c r="AW367" s="13" t="s">
        <v>35</v>
      </c>
      <c r="AX367" s="13" t="s">
        <v>80</v>
      </c>
      <c r="AY367" s="216" t="s">
        <v>185</v>
      </c>
    </row>
    <row r="368" spans="2:65" s="1" customFormat="1" ht="31.5" customHeight="1">
      <c r="B368" s="174"/>
      <c r="C368" s="175" t="s">
        <v>483</v>
      </c>
      <c r="D368" s="175" t="s">
        <v>188</v>
      </c>
      <c r="E368" s="176" t="s">
        <v>2726</v>
      </c>
      <c r="F368" s="177" t="s">
        <v>2727</v>
      </c>
      <c r="G368" s="178" t="s">
        <v>232</v>
      </c>
      <c r="H368" s="179">
        <v>23.303999999999998</v>
      </c>
      <c r="I368" s="180"/>
      <c r="J368" s="181">
        <f>ROUND(I368*H368,2)</f>
        <v>0</v>
      </c>
      <c r="K368" s="177" t="s">
        <v>192</v>
      </c>
      <c r="L368" s="41"/>
      <c r="M368" s="182" t="s">
        <v>5</v>
      </c>
      <c r="N368" s="183" t="s">
        <v>43</v>
      </c>
      <c r="O368" s="42"/>
      <c r="P368" s="184">
        <f>O368*H368</f>
        <v>0</v>
      </c>
      <c r="Q368" s="184">
        <v>0</v>
      </c>
      <c r="R368" s="184">
        <f>Q368*H368</f>
        <v>0</v>
      </c>
      <c r="S368" s="184">
        <v>0</v>
      </c>
      <c r="T368" s="185">
        <f>S368*H368</f>
        <v>0</v>
      </c>
      <c r="AR368" s="24" t="s">
        <v>193</v>
      </c>
      <c r="AT368" s="24" t="s">
        <v>188</v>
      </c>
      <c r="AU368" s="24" t="s">
        <v>82</v>
      </c>
      <c r="AY368" s="24" t="s">
        <v>185</v>
      </c>
      <c r="BE368" s="186">
        <f>IF(N368="základní",J368,0)</f>
        <v>0</v>
      </c>
      <c r="BF368" s="186">
        <f>IF(N368="snížená",J368,0)</f>
        <v>0</v>
      </c>
      <c r="BG368" s="186">
        <f>IF(N368="zákl. přenesená",J368,0)</f>
        <v>0</v>
      </c>
      <c r="BH368" s="186">
        <f>IF(N368="sníž. přenesená",J368,0)</f>
        <v>0</v>
      </c>
      <c r="BI368" s="186">
        <f>IF(N368="nulová",J368,0)</f>
        <v>0</v>
      </c>
      <c r="BJ368" s="24" t="s">
        <v>80</v>
      </c>
      <c r="BK368" s="186">
        <f>ROUND(I368*H368,2)</f>
        <v>0</v>
      </c>
      <c r="BL368" s="24" t="s">
        <v>193</v>
      </c>
      <c r="BM368" s="24" t="s">
        <v>2728</v>
      </c>
    </row>
    <row r="369" spans="2:65" s="1" customFormat="1" ht="27">
      <c r="B369" s="41"/>
      <c r="D369" s="187" t="s">
        <v>195</v>
      </c>
      <c r="F369" s="188" t="s">
        <v>2722</v>
      </c>
      <c r="I369" s="189"/>
      <c r="L369" s="41"/>
      <c r="M369" s="190"/>
      <c r="N369" s="42"/>
      <c r="O369" s="42"/>
      <c r="P369" s="42"/>
      <c r="Q369" s="42"/>
      <c r="R369" s="42"/>
      <c r="S369" s="42"/>
      <c r="T369" s="70"/>
      <c r="AT369" s="24" t="s">
        <v>195</v>
      </c>
      <c r="AU369" s="24" t="s">
        <v>82</v>
      </c>
    </row>
    <row r="370" spans="2:65" s="11" customFormat="1">
      <c r="B370" s="191"/>
      <c r="D370" s="208" t="s">
        <v>197</v>
      </c>
      <c r="E370" s="217" t="s">
        <v>5</v>
      </c>
      <c r="F370" s="218" t="s">
        <v>2729</v>
      </c>
      <c r="H370" s="219">
        <v>23.303999999999998</v>
      </c>
      <c r="I370" s="195"/>
      <c r="L370" s="191"/>
      <c r="M370" s="196"/>
      <c r="N370" s="197"/>
      <c r="O370" s="197"/>
      <c r="P370" s="197"/>
      <c r="Q370" s="197"/>
      <c r="R370" s="197"/>
      <c r="S370" s="197"/>
      <c r="T370" s="198"/>
      <c r="AT370" s="192" t="s">
        <v>197</v>
      </c>
      <c r="AU370" s="192" t="s">
        <v>82</v>
      </c>
      <c r="AV370" s="11" t="s">
        <v>82</v>
      </c>
      <c r="AW370" s="11" t="s">
        <v>35</v>
      </c>
      <c r="AX370" s="11" t="s">
        <v>80</v>
      </c>
      <c r="AY370" s="192" t="s">
        <v>185</v>
      </c>
    </row>
    <row r="371" spans="2:65" s="1" customFormat="1" ht="22.5" customHeight="1">
      <c r="B371" s="174"/>
      <c r="C371" s="175" t="s">
        <v>1498</v>
      </c>
      <c r="D371" s="175" t="s">
        <v>188</v>
      </c>
      <c r="E371" s="176" t="s">
        <v>2730</v>
      </c>
      <c r="F371" s="177" t="s">
        <v>2731</v>
      </c>
      <c r="G371" s="178" t="s">
        <v>547</v>
      </c>
      <c r="H371" s="179">
        <v>5</v>
      </c>
      <c r="I371" s="180"/>
      <c r="J371" s="181">
        <f>ROUND(I371*H371,2)</f>
        <v>0</v>
      </c>
      <c r="K371" s="177" t="s">
        <v>5</v>
      </c>
      <c r="L371" s="41"/>
      <c r="M371" s="182" t="s">
        <v>5</v>
      </c>
      <c r="N371" s="183" t="s">
        <v>43</v>
      </c>
      <c r="O371" s="42"/>
      <c r="P371" s="184">
        <f>O371*H371</f>
        <v>0</v>
      </c>
      <c r="Q371" s="184">
        <v>0</v>
      </c>
      <c r="R371" s="184">
        <f>Q371*H371</f>
        <v>0</v>
      </c>
      <c r="S371" s="184">
        <v>0</v>
      </c>
      <c r="T371" s="185">
        <f>S371*H371</f>
        <v>0</v>
      </c>
      <c r="AR371" s="24" t="s">
        <v>193</v>
      </c>
      <c r="AT371" s="24" t="s">
        <v>188</v>
      </c>
      <c r="AU371" s="24" t="s">
        <v>82</v>
      </c>
      <c r="AY371" s="24" t="s">
        <v>185</v>
      </c>
      <c r="BE371" s="186">
        <f>IF(N371="základní",J371,0)</f>
        <v>0</v>
      </c>
      <c r="BF371" s="186">
        <f>IF(N371="snížená",J371,0)</f>
        <v>0</v>
      </c>
      <c r="BG371" s="186">
        <f>IF(N371="zákl. přenesená",J371,0)</f>
        <v>0</v>
      </c>
      <c r="BH371" s="186">
        <f>IF(N371="sníž. přenesená",J371,0)</f>
        <v>0</v>
      </c>
      <c r="BI371" s="186">
        <f>IF(N371="nulová",J371,0)</f>
        <v>0</v>
      </c>
      <c r="BJ371" s="24" t="s">
        <v>80</v>
      </c>
      <c r="BK371" s="186">
        <f>ROUND(I371*H371,2)</f>
        <v>0</v>
      </c>
      <c r="BL371" s="24" t="s">
        <v>193</v>
      </c>
      <c r="BM371" s="24" t="s">
        <v>2732</v>
      </c>
    </row>
    <row r="372" spans="2:65" s="10" customFormat="1" ht="29.85" customHeight="1">
      <c r="B372" s="160"/>
      <c r="D372" s="171" t="s">
        <v>71</v>
      </c>
      <c r="E372" s="172" t="s">
        <v>282</v>
      </c>
      <c r="F372" s="172" t="s">
        <v>561</v>
      </c>
      <c r="I372" s="163"/>
      <c r="J372" s="173">
        <f>BK372</f>
        <v>0</v>
      </c>
      <c r="L372" s="160"/>
      <c r="M372" s="165"/>
      <c r="N372" s="166"/>
      <c r="O372" s="166"/>
      <c r="P372" s="167">
        <f>SUM(P373:P587)</f>
        <v>0</v>
      </c>
      <c r="Q372" s="166"/>
      <c r="R372" s="167">
        <f>SUM(R373:R587)</f>
        <v>115.88100815000001</v>
      </c>
      <c r="S372" s="166"/>
      <c r="T372" s="168">
        <f>SUM(T373:T587)</f>
        <v>0</v>
      </c>
      <c r="AR372" s="161" t="s">
        <v>80</v>
      </c>
      <c r="AT372" s="169" t="s">
        <v>71</v>
      </c>
      <c r="AU372" s="169" t="s">
        <v>80</v>
      </c>
      <c r="AY372" s="161" t="s">
        <v>185</v>
      </c>
      <c r="BK372" s="170">
        <f>SUM(BK373:BK587)</f>
        <v>0</v>
      </c>
    </row>
    <row r="373" spans="2:65" s="1" customFormat="1" ht="31.5" customHeight="1">
      <c r="B373" s="174"/>
      <c r="C373" s="175" t="s">
        <v>497</v>
      </c>
      <c r="D373" s="175" t="s">
        <v>188</v>
      </c>
      <c r="E373" s="176" t="s">
        <v>2733</v>
      </c>
      <c r="F373" s="177" t="s">
        <v>2734</v>
      </c>
      <c r="G373" s="178" t="s">
        <v>232</v>
      </c>
      <c r="H373" s="179">
        <v>307.77999999999997</v>
      </c>
      <c r="I373" s="180"/>
      <c r="J373" s="181">
        <f>ROUND(I373*H373,2)</f>
        <v>0</v>
      </c>
      <c r="K373" s="177" t="s">
        <v>192</v>
      </c>
      <c r="L373" s="41"/>
      <c r="M373" s="182" t="s">
        <v>5</v>
      </c>
      <c r="N373" s="183" t="s">
        <v>43</v>
      </c>
      <c r="O373" s="42"/>
      <c r="P373" s="184">
        <f>O373*H373</f>
        <v>0</v>
      </c>
      <c r="Q373" s="184">
        <v>3.9100000000000003E-3</v>
      </c>
      <c r="R373" s="184">
        <f>Q373*H373</f>
        <v>1.2034198</v>
      </c>
      <c r="S373" s="184">
        <v>0</v>
      </c>
      <c r="T373" s="185">
        <f>S373*H373</f>
        <v>0</v>
      </c>
      <c r="AR373" s="24" t="s">
        <v>193</v>
      </c>
      <c r="AT373" s="24" t="s">
        <v>188</v>
      </c>
      <c r="AU373" s="24" t="s">
        <v>82</v>
      </c>
      <c r="AY373" s="24" t="s">
        <v>185</v>
      </c>
      <c r="BE373" s="186">
        <f>IF(N373="základní",J373,0)</f>
        <v>0</v>
      </c>
      <c r="BF373" s="186">
        <f>IF(N373="snížená",J373,0)</f>
        <v>0</v>
      </c>
      <c r="BG373" s="186">
        <f>IF(N373="zákl. přenesená",J373,0)</f>
        <v>0</v>
      </c>
      <c r="BH373" s="186">
        <f>IF(N373="sníž. přenesená",J373,0)</f>
        <v>0</v>
      </c>
      <c r="BI373" s="186">
        <f>IF(N373="nulová",J373,0)</f>
        <v>0</v>
      </c>
      <c r="BJ373" s="24" t="s">
        <v>80</v>
      </c>
      <c r="BK373" s="186">
        <f>ROUND(I373*H373,2)</f>
        <v>0</v>
      </c>
      <c r="BL373" s="24" t="s">
        <v>193</v>
      </c>
      <c r="BM373" s="24" t="s">
        <v>2735</v>
      </c>
    </row>
    <row r="374" spans="2:65" s="1" customFormat="1" ht="67.5">
      <c r="B374" s="41"/>
      <c r="D374" s="187" t="s">
        <v>195</v>
      </c>
      <c r="F374" s="188" t="s">
        <v>2736</v>
      </c>
      <c r="I374" s="189"/>
      <c r="L374" s="41"/>
      <c r="M374" s="190"/>
      <c r="N374" s="42"/>
      <c r="O374" s="42"/>
      <c r="P374" s="42"/>
      <c r="Q374" s="42"/>
      <c r="R374" s="42"/>
      <c r="S374" s="42"/>
      <c r="T374" s="70"/>
      <c r="AT374" s="24" t="s">
        <v>195</v>
      </c>
      <c r="AU374" s="24" t="s">
        <v>82</v>
      </c>
    </row>
    <row r="375" spans="2:65" s="11" customFormat="1">
      <c r="B375" s="191"/>
      <c r="D375" s="187" t="s">
        <v>197</v>
      </c>
      <c r="E375" s="192" t="s">
        <v>5</v>
      </c>
      <c r="F375" s="193" t="s">
        <v>2737</v>
      </c>
      <c r="H375" s="194">
        <v>130.71</v>
      </c>
      <c r="I375" s="195"/>
      <c r="L375" s="191"/>
      <c r="M375" s="196"/>
      <c r="N375" s="197"/>
      <c r="O375" s="197"/>
      <c r="P375" s="197"/>
      <c r="Q375" s="197"/>
      <c r="R375" s="197"/>
      <c r="S375" s="197"/>
      <c r="T375" s="198"/>
      <c r="AT375" s="192" t="s">
        <v>197</v>
      </c>
      <c r="AU375" s="192" t="s">
        <v>82</v>
      </c>
      <c r="AV375" s="11" t="s">
        <v>82</v>
      </c>
      <c r="AW375" s="11" t="s">
        <v>35</v>
      </c>
      <c r="AX375" s="11" t="s">
        <v>72</v>
      </c>
      <c r="AY375" s="192" t="s">
        <v>185</v>
      </c>
    </row>
    <row r="376" spans="2:65" s="11" customFormat="1">
      <c r="B376" s="191"/>
      <c r="D376" s="187" t="s">
        <v>197</v>
      </c>
      <c r="E376" s="192" t="s">
        <v>5</v>
      </c>
      <c r="F376" s="193" t="s">
        <v>2738</v>
      </c>
      <c r="H376" s="194">
        <v>102.62</v>
      </c>
      <c r="I376" s="195"/>
      <c r="L376" s="191"/>
      <c r="M376" s="196"/>
      <c r="N376" s="197"/>
      <c r="O376" s="197"/>
      <c r="P376" s="197"/>
      <c r="Q376" s="197"/>
      <c r="R376" s="197"/>
      <c r="S376" s="197"/>
      <c r="T376" s="198"/>
      <c r="AT376" s="192" t="s">
        <v>197</v>
      </c>
      <c r="AU376" s="192" t="s">
        <v>82</v>
      </c>
      <c r="AV376" s="11" t="s">
        <v>82</v>
      </c>
      <c r="AW376" s="11" t="s">
        <v>35</v>
      </c>
      <c r="AX376" s="11" t="s">
        <v>72</v>
      </c>
      <c r="AY376" s="192" t="s">
        <v>185</v>
      </c>
    </row>
    <row r="377" spans="2:65" s="11" customFormat="1">
      <c r="B377" s="191"/>
      <c r="D377" s="187" t="s">
        <v>197</v>
      </c>
      <c r="E377" s="192" t="s">
        <v>5</v>
      </c>
      <c r="F377" s="193" t="s">
        <v>2739</v>
      </c>
      <c r="H377" s="194">
        <v>74.45</v>
      </c>
      <c r="I377" s="195"/>
      <c r="L377" s="191"/>
      <c r="M377" s="196"/>
      <c r="N377" s="197"/>
      <c r="O377" s="197"/>
      <c r="P377" s="197"/>
      <c r="Q377" s="197"/>
      <c r="R377" s="197"/>
      <c r="S377" s="197"/>
      <c r="T377" s="198"/>
      <c r="AT377" s="192" t="s">
        <v>197</v>
      </c>
      <c r="AU377" s="192" t="s">
        <v>82</v>
      </c>
      <c r="AV377" s="11" t="s">
        <v>82</v>
      </c>
      <c r="AW377" s="11" t="s">
        <v>35</v>
      </c>
      <c r="AX377" s="11" t="s">
        <v>72</v>
      </c>
      <c r="AY377" s="192" t="s">
        <v>185</v>
      </c>
    </row>
    <row r="378" spans="2:65" s="13" customFormat="1">
      <c r="B378" s="207"/>
      <c r="D378" s="208" t="s">
        <v>197</v>
      </c>
      <c r="E378" s="209" t="s">
        <v>5</v>
      </c>
      <c r="F378" s="210" t="s">
        <v>222</v>
      </c>
      <c r="H378" s="211">
        <v>307.77999999999997</v>
      </c>
      <c r="I378" s="212"/>
      <c r="L378" s="207"/>
      <c r="M378" s="213"/>
      <c r="N378" s="214"/>
      <c r="O378" s="214"/>
      <c r="P378" s="214"/>
      <c r="Q378" s="214"/>
      <c r="R378" s="214"/>
      <c r="S378" s="214"/>
      <c r="T378" s="215"/>
      <c r="AT378" s="216" t="s">
        <v>197</v>
      </c>
      <c r="AU378" s="216" t="s">
        <v>82</v>
      </c>
      <c r="AV378" s="13" t="s">
        <v>193</v>
      </c>
      <c r="AW378" s="13" t="s">
        <v>35</v>
      </c>
      <c r="AX378" s="13" t="s">
        <v>80</v>
      </c>
      <c r="AY378" s="216" t="s">
        <v>185</v>
      </c>
    </row>
    <row r="379" spans="2:65" s="1" customFormat="1" ht="31.5" customHeight="1">
      <c r="B379" s="174"/>
      <c r="C379" s="175" t="s">
        <v>492</v>
      </c>
      <c r="D379" s="175" t="s">
        <v>188</v>
      </c>
      <c r="E379" s="176" t="s">
        <v>2740</v>
      </c>
      <c r="F379" s="177" t="s">
        <v>2741</v>
      </c>
      <c r="G379" s="178" t="s">
        <v>232</v>
      </c>
      <c r="H379" s="179">
        <v>61.22</v>
      </c>
      <c r="I379" s="180"/>
      <c r="J379" s="181">
        <f>ROUND(I379*H379,2)</f>
        <v>0</v>
      </c>
      <c r="K379" s="177" t="s">
        <v>192</v>
      </c>
      <c r="L379" s="41"/>
      <c r="M379" s="182" t="s">
        <v>5</v>
      </c>
      <c r="N379" s="183" t="s">
        <v>43</v>
      </c>
      <c r="O379" s="42"/>
      <c r="P379" s="184">
        <f>O379*H379</f>
        <v>0</v>
      </c>
      <c r="Q379" s="184">
        <v>3.9100000000000003E-3</v>
      </c>
      <c r="R379" s="184">
        <f>Q379*H379</f>
        <v>0.23937020000000001</v>
      </c>
      <c r="S379" s="184">
        <v>0</v>
      </c>
      <c r="T379" s="185">
        <f>S379*H379</f>
        <v>0</v>
      </c>
      <c r="AR379" s="24" t="s">
        <v>193</v>
      </c>
      <c r="AT379" s="24" t="s">
        <v>188</v>
      </c>
      <c r="AU379" s="24" t="s">
        <v>82</v>
      </c>
      <c r="AY379" s="24" t="s">
        <v>185</v>
      </c>
      <c r="BE379" s="186">
        <f>IF(N379="základní",J379,0)</f>
        <v>0</v>
      </c>
      <c r="BF379" s="186">
        <f>IF(N379="snížená",J379,0)</f>
        <v>0</v>
      </c>
      <c r="BG379" s="186">
        <f>IF(N379="zákl. přenesená",J379,0)</f>
        <v>0</v>
      </c>
      <c r="BH379" s="186">
        <f>IF(N379="sníž. přenesená",J379,0)</f>
        <v>0</v>
      </c>
      <c r="BI379" s="186">
        <f>IF(N379="nulová",J379,0)</f>
        <v>0</v>
      </c>
      <c r="BJ379" s="24" t="s">
        <v>80</v>
      </c>
      <c r="BK379" s="186">
        <f>ROUND(I379*H379,2)</f>
        <v>0</v>
      </c>
      <c r="BL379" s="24" t="s">
        <v>193</v>
      </c>
      <c r="BM379" s="24" t="s">
        <v>2742</v>
      </c>
    </row>
    <row r="380" spans="2:65" s="1" customFormat="1" ht="67.5">
      <c r="B380" s="41"/>
      <c r="D380" s="187" t="s">
        <v>195</v>
      </c>
      <c r="F380" s="188" t="s">
        <v>2736</v>
      </c>
      <c r="I380" s="189"/>
      <c r="L380" s="41"/>
      <c r="M380" s="190"/>
      <c r="N380" s="42"/>
      <c r="O380" s="42"/>
      <c r="P380" s="42"/>
      <c r="Q380" s="42"/>
      <c r="R380" s="42"/>
      <c r="S380" s="42"/>
      <c r="T380" s="70"/>
      <c r="AT380" s="24" t="s">
        <v>195</v>
      </c>
      <c r="AU380" s="24" t="s">
        <v>82</v>
      </c>
    </row>
    <row r="381" spans="2:65" s="11" customFormat="1">
      <c r="B381" s="191"/>
      <c r="D381" s="187" t="s">
        <v>197</v>
      </c>
      <c r="E381" s="192" t="s">
        <v>5</v>
      </c>
      <c r="F381" s="193" t="s">
        <v>2704</v>
      </c>
      <c r="H381" s="194">
        <v>7.92</v>
      </c>
      <c r="I381" s="195"/>
      <c r="L381" s="191"/>
      <c r="M381" s="196"/>
      <c r="N381" s="197"/>
      <c r="O381" s="197"/>
      <c r="P381" s="197"/>
      <c r="Q381" s="197"/>
      <c r="R381" s="197"/>
      <c r="S381" s="197"/>
      <c r="T381" s="198"/>
      <c r="AT381" s="192" t="s">
        <v>197</v>
      </c>
      <c r="AU381" s="192" t="s">
        <v>82</v>
      </c>
      <c r="AV381" s="11" t="s">
        <v>82</v>
      </c>
      <c r="AW381" s="11" t="s">
        <v>35</v>
      </c>
      <c r="AX381" s="11" t="s">
        <v>72</v>
      </c>
      <c r="AY381" s="192" t="s">
        <v>185</v>
      </c>
    </row>
    <row r="382" spans="2:65" s="11" customFormat="1">
      <c r="B382" s="191"/>
      <c r="D382" s="187" t="s">
        <v>197</v>
      </c>
      <c r="E382" s="192" t="s">
        <v>5</v>
      </c>
      <c r="F382" s="193" t="s">
        <v>2705</v>
      </c>
      <c r="H382" s="194">
        <v>5</v>
      </c>
      <c r="I382" s="195"/>
      <c r="L382" s="191"/>
      <c r="M382" s="196"/>
      <c r="N382" s="197"/>
      <c r="O382" s="197"/>
      <c r="P382" s="197"/>
      <c r="Q382" s="197"/>
      <c r="R382" s="197"/>
      <c r="S382" s="197"/>
      <c r="T382" s="198"/>
      <c r="AT382" s="192" t="s">
        <v>197</v>
      </c>
      <c r="AU382" s="192" t="s">
        <v>82</v>
      </c>
      <c r="AV382" s="11" t="s">
        <v>82</v>
      </c>
      <c r="AW382" s="11" t="s">
        <v>35</v>
      </c>
      <c r="AX382" s="11" t="s">
        <v>72</v>
      </c>
      <c r="AY382" s="192" t="s">
        <v>185</v>
      </c>
    </row>
    <row r="383" spans="2:65" s="11" customFormat="1">
      <c r="B383" s="191"/>
      <c r="D383" s="187" t="s">
        <v>197</v>
      </c>
      <c r="E383" s="192" t="s">
        <v>5</v>
      </c>
      <c r="F383" s="193" t="s">
        <v>2706</v>
      </c>
      <c r="H383" s="194">
        <v>17</v>
      </c>
      <c r="I383" s="195"/>
      <c r="L383" s="191"/>
      <c r="M383" s="196"/>
      <c r="N383" s="197"/>
      <c r="O383" s="197"/>
      <c r="P383" s="197"/>
      <c r="Q383" s="197"/>
      <c r="R383" s="197"/>
      <c r="S383" s="197"/>
      <c r="T383" s="198"/>
      <c r="AT383" s="192" t="s">
        <v>197</v>
      </c>
      <c r="AU383" s="192" t="s">
        <v>82</v>
      </c>
      <c r="AV383" s="11" t="s">
        <v>82</v>
      </c>
      <c r="AW383" s="11" t="s">
        <v>35</v>
      </c>
      <c r="AX383" s="11" t="s">
        <v>72</v>
      </c>
      <c r="AY383" s="192" t="s">
        <v>185</v>
      </c>
    </row>
    <row r="384" spans="2:65" s="11" customFormat="1">
      <c r="B384" s="191"/>
      <c r="D384" s="187" t="s">
        <v>197</v>
      </c>
      <c r="E384" s="192" t="s">
        <v>5</v>
      </c>
      <c r="F384" s="193" t="s">
        <v>2707</v>
      </c>
      <c r="H384" s="194">
        <v>8</v>
      </c>
      <c r="I384" s="195"/>
      <c r="L384" s="191"/>
      <c r="M384" s="196"/>
      <c r="N384" s="197"/>
      <c r="O384" s="197"/>
      <c r="P384" s="197"/>
      <c r="Q384" s="197"/>
      <c r="R384" s="197"/>
      <c r="S384" s="197"/>
      <c r="T384" s="198"/>
      <c r="AT384" s="192" t="s">
        <v>197</v>
      </c>
      <c r="AU384" s="192" t="s">
        <v>82</v>
      </c>
      <c r="AV384" s="11" t="s">
        <v>82</v>
      </c>
      <c r="AW384" s="11" t="s">
        <v>35</v>
      </c>
      <c r="AX384" s="11" t="s">
        <v>72</v>
      </c>
      <c r="AY384" s="192" t="s">
        <v>185</v>
      </c>
    </row>
    <row r="385" spans="2:65" s="11" customFormat="1">
      <c r="B385" s="191"/>
      <c r="D385" s="187" t="s">
        <v>197</v>
      </c>
      <c r="E385" s="192" t="s">
        <v>5</v>
      </c>
      <c r="F385" s="193" t="s">
        <v>2708</v>
      </c>
      <c r="H385" s="194">
        <v>23.3</v>
      </c>
      <c r="I385" s="195"/>
      <c r="L385" s="191"/>
      <c r="M385" s="196"/>
      <c r="N385" s="197"/>
      <c r="O385" s="197"/>
      <c r="P385" s="197"/>
      <c r="Q385" s="197"/>
      <c r="R385" s="197"/>
      <c r="S385" s="197"/>
      <c r="T385" s="198"/>
      <c r="AT385" s="192" t="s">
        <v>197</v>
      </c>
      <c r="AU385" s="192" t="s">
        <v>82</v>
      </c>
      <c r="AV385" s="11" t="s">
        <v>82</v>
      </c>
      <c r="AW385" s="11" t="s">
        <v>35</v>
      </c>
      <c r="AX385" s="11" t="s">
        <v>72</v>
      </c>
      <c r="AY385" s="192" t="s">
        <v>185</v>
      </c>
    </row>
    <row r="386" spans="2:65" s="13" customFormat="1">
      <c r="B386" s="207"/>
      <c r="D386" s="208" t="s">
        <v>197</v>
      </c>
      <c r="E386" s="209" t="s">
        <v>5</v>
      </c>
      <c r="F386" s="210" t="s">
        <v>222</v>
      </c>
      <c r="H386" s="211">
        <v>61.22</v>
      </c>
      <c r="I386" s="212"/>
      <c r="L386" s="207"/>
      <c r="M386" s="213"/>
      <c r="N386" s="214"/>
      <c r="O386" s="214"/>
      <c r="P386" s="214"/>
      <c r="Q386" s="214"/>
      <c r="R386" s="214"/>
      <c r="S386" s="214"/>
      <c r="T386" s="215"/>
      <c r="AT386" s="216" t="s">
        <v>197</v>
      </c>
      <c r="AU386" s="216" t="s">
        <v>82</v>
      </c>
      <c r="AV386" s="13" t="s">
        <v>193</v>
      </c>
      <c r="AW386" s="13" t="s">
        <v>35</v>
      </c>
      <c r="AX386" s="13" t="s">
        <v>80</v>
      </c>
      <c r="AY386" s="216" t="s">
        <v>185</v>
      </c>
    </row>
    <row r="387" spans="2:65" s="1" customFormat="1" ht="31.5" customHeight="1">
      <c r="B387" s="174"/>
      <c r="C387" s="175" t="s">
        <v>501</v>
      </c>
      <c r="D387" s="175" t="s">
        <v>188</v>
      </c>
      <c r="E387" s="176" t="s">
        <v>594</v>
      </c>
      <c r="F387" s="177" t="s">
        <v>595</v>
      </c>
      <c r="G387" s="178" t="s">
        <v>232</v>
      </c>
      <c r="H387" s="179">
        <v>320.87</v>
      </c>
      <c r="I387" s="180"/>
      <c r="J387" s="181">
        <f>ROUND(I387*H387,2)</f>
        <v>0</v>
      </c>
      <c r="K387" s="177" t="s">
        <v>192</v>
      </c>
      <c r="L387" s="41"/>
      <c r="M387" s="182" t="s">
        <v>5</v>
      </c>
      <c r="N387" s="183" t="s">
        <v>43</v>
      </c>
      <c r="O387" s="42"/>
      <c r="P387" s="184">
        <f>O387*H387</f>
        <v>0</v>
      </c>
      <c r="Q387" s="184">
        <v>1.47E-2</v>
      </c>
      <c r="R387" s="184">
        <f>Q387*H387</f>
        <v>4.7167890000000003</v>
      </c>
      <c r="S387" s="184">
        <v>0</v>
      </c>
      <c r="T387" s="185">
        <f>S387*H387</f>
        <v>0</v>
      </c>
      <c r="AR387" s="24" t="s">
        <v>193</v>
      </c>
      <c r="AT387" s="24" t="s">
        <v>188</v>
      </c>
      <c r="AU387" s="24" t="s">
        <v>82</v>
      </c>
      <c r="AY387" s="24" t="s">
        <v>185</v>
      </c>
      <c r="BE387" s="186">
        <f>IF(N387="základní",J387,0)</f>
        <v>0</v>
      </c>
      <c r="BF387" s="186">
        <f>IF(N387="snížená",J387,0)</f>
        <v>0</v>
      </c>
      <c r="BG387" s="186">
        <f>IF(N387="zákl. přenesená",J387,0)</f>
        <v>0</v>
      </c>
      <c r="BH387" s="186">
        <f>IF(N387="sníž. přenesená",J387,0)</f>
        <v>0</v>
      </c>
      <c r="BI387" s="186">
        <f>IF(N387="nulová",J387,0)</f>
        <v>0</v>
      </c>
      <c r="BJ387" s="24" t="s">
        <v>80</v>
      </c>
      <c r="BK387" s="186">
        <f>ROUND(I387*H387,2)</f>
        <v>0</v>
      </c>
      <c r="BL387" s="24" t="s">
        <v>193</v>
      </c>
      <c r="BM387" s="24" t="s">
        <v>2743</v>
      </c>
    </row>
    <row r="388" spans="2:65" s="1" customFormat="1" ht="67.5">
      <c r="B388" s="41"/>
      <c r="D388" s="187" t="s">
        <v>195</v>
      </c>
      <c r="F388" s="188" t="s">
        <v>597</v>
      </c>
      <c r="I388" s="189"/>
      <c r="L388" s="41"/>
      <c r="M388" s="190"/>
      <c r="N388" s="42"/>
      <c r="O388" s="42"/>
      <c r="P388" s="42"/>
      <c r="Q388" s="42"/>
      <c r="R388" s="42"/>
      <c r="S388" s="42"/>
      <c r="T388" s="70"/>
      <c r="AT388" s="24" t="s">
        <v>195</v>
      </c>
      <c r="AU388" s="24" t="s">
        <v>82</v>
      </c>
    </row>
    <row r="389" spans="2:65" s="11" customFormat="1">
      <c r="B389" s="191"/>
      <c r="D389" s="208" t="s">
        <v>197</v>
      </c>
      <c r="E389" s="217" t="s">
        <v>5</v>
      </c>
      <c r="F389" s="218" t="s">
        <v>2744</v>
      </c>
      <c r="H389" s="219">
        <v>320.87</v>
      </c>
      <c r="I389" s="195"/>
      <c r="L389" s="191"/>
      <c r="M389" s="196"/>
      <c r="N389" s="197"/>
      <c r="O389" s="197"/>
      <c r="P389" s="197"/>
      <c r="Q389" s="197"/>
      <c r="R389" s="197"/>
      <c r="S389" s="197"/>
      <c r="T389" s="198"/>
      <c r="AT389" s="192" t="s">
        <v>197</v>
      </c>
      <c r="AU389" s="192" t="s">
        <v>82</v>
      </c>
      <c r="AV389" s="11" t="s">
        <v>82</v>
      </c>
      <c r="AW389" s="11" t="s">
        <v>35</v>
      </c>
      <c r="AX389" s="11" t="s">
        <v>80</v>
      </c>
      <c r="AY389" s="192" t="s">
        <v>185</v>
      </c>
    </row>
    <row r="390" spans="2:65" s="1" customFormat="1" ht="31.5" customHeight="1">
      <c r="B390" s="174"/>
      <c r="C390" s="175" t="s">
        <v>593</v>
      </c>
      <c r="D390" s="175" t="s">
        <v>188</v>
      </c>
      <c r="E390" s="176" t="s">
        <v>600</v>
      </c>
      <c r="F390" s="177" t="s">
        <v>601</v>
      </c>
      <c r="G390" s="178" t="s">
        <v>232</v>
      </c>
      <c r="H390" s="179">
        <v>1633.07</v>
      </c>
      <c r="I390" s="180"/>
      <c r="J390" s="181">
        <f>ROUND(I390*H390,2)</f>
        <v>0</v>
      </c>
      <c r="K390" s="177" t="s">
        <v>192</v>
      </c>
      <c r="L390" s="41"/>
      <c r="M390" s="182" t="s">
        <v>5</v>
      </c>
      <c r="N390" s="183" t="s">
        <v>43</v>
      </c>
      <c r="O390" s="42"/>
      <c r="P390" s="184">
        <f>O390*H390</f>
        <v>0</v>
      </c>
      <c r="Q390" s="184">
        <v>1.7330000000000002E-2</v>
      </c>
      <c r="R390" s="184">
        <f>Q390*H390</f>
        <v>28.301103100000002</v>
      </c>
      <c r="S390" s="184">
        <v>0</v>
      </c>
      <c r="T390" s="185">
        <f>S390*H390</f>
        <v>0</v>
      </c>
      <c r="AR390" s="24" t="s">
        <v>193</v>
      </c>
      <c r="AT390" s="24" t="s">
        <v>188</v>
      </c>
      <c r="AU390" s="24" t="s">
        <v>82</v>
      </c>
      <c r="AY390" s="24" t="s">
        <v>185</v>
      </c>
      <c r="BE390" s="186">
        <f>IF(N390="základní",J390,0)</f>
        <v>0</v>
      </c>
      <c r="BF390" s="186">
        <f>IF(N390="snížená",J390,0)</f>
        <v>0</v>
      </c>
      <c r="BG390" s="186">
        <f>IF(N390="zákl. přenesená",J390,0)</f>
        <v>0</v>
      </c>
      <c r="BH390" s="186">
        <f>IF(N390="sníž. přenesená",J390,0)</f>
        <v>0</v>
      </c>
      <c r="BI390" s="186">
        <f>IF(N390="nulová",J390,0)</f>
        <v>0</v>
      </c>
      <c r="BJ390" s="24" t="s">
        <v>80</v>
      </c>
      <c r="BK390" s="186">
        <f>ROUND(I390*H390,2)</f>
        <v>0</v>
      </c>
      <c r="BL390" s="24" t="s">
        <v>193</v>
      </c>
      <c r="BM390" s="24" t="s">
        <v>2745</v>
      </c>
    </row>
    <row r="391" spans="2:65" s="1" customFormat="1" ht="67.5">
      <c r="B391" s="41"/>
      <c r="D391" s="187" t="s">
        <v>195</v>
      </c>
      <c r="F391" s="188" t="s">
        <v>597</v>
      </c>
      <c r="I391" s="189"/>
      <c r="L391" s="41"/>
      <c r="M391" s="190"/>
      <c r="N391" s="42"/>
      <c r="O391" s="42"/>
      <c r="P391" s="42"/>
      <c r="Q391" s="42"/>
      <c r="R391" s="42"/>
      <c r="S391" s="42"/>
      <c r="T391" s="70"/>
      <c r="AT391" s="24" t="s">
        <v>195</v>
      </c>
      <c r="AU391" s="24" t="s">
        <v>82</v>
      </c>
    </row>
    <row r="392" spans="2:65" s="11" customFormat="1">
      <c r="B392" s="191"/>
      <c r="D392" s="187" t="s">
        <v>197</v>
      </c>
      <c r="E392" s="192" t="s">
        <v>5</v>
      </c>
      <c r="F392" s="193" t="s">
        <v>2746</v>
      </c>
      <c r="H392" s="194">
        <v>1953.94</v>
      </c>
      <c r="I392" s="195"/>
      <c r="L392" s="191"/>
      <c r="M392" s="196"/>
      <c r="N392" s="197"/>
      <c r="O392" s="197"/>
      <c r="P392" s="197"/>
      <c r="Q392" s="197"/>
      <c r="R392" s="197"/>
      <c r="S392" s="197"/>
      <c r="T392" s="198"/>
      <c r="AT392" s="192" t="s">
        <v>197</v>
      </c>
      <c r="AU392" s="192" t="s">
        <v>82</v>
      </c>
      <c r="AV392" s="11" t="s">
        <v>82</v>
      </c>
      <c r="AW392" s="11" t="s">
        <v>35</v>
      </c>
      <c r="AX392" s="11" t="s">
        <v>72</v>
      </c>
      <c r="AY392" s="192" t="s">
        <v>185</v>
      </c>
    </row>
    <row r="393" spans="2:65" s="11" customFormat="1">
      <c r="B393" s="191"/>
      <c r="D393" s="187" t="s">
        <v>197</v>
      </c>
      <c r="E393" s="192" t="s">
        <v>5</v>
      </c>
      <c r="F393" s="193" t="s">
        <v>2747</v>
      </c>
      <c r="H393" s="194">
        <v>-320.87</v>
      </c>
      <c r="I393" s="195"/>
      <c r="L393" s="191"/>
      <c r="M393" s="196"/>
      <c r="N393" s="197"/>
      <c r="O393" s="197"/>
      <c r="P393" s="197"/>
      <c r="Q393" s="197"/>
      <c r="R393" s="197"/>
      <c r="S393" s="197"/>
      <c r="T393" s="198"/>
      <c r="AT393" s="192" t="s">
        <v>197</v>
      </c>
      <c r="AU393" s="192" t="s">
        <v>82</v>
      </c>
      <c r="AV393" s="11" t="s">
        <v>82</v>
      </c>
      <c r="AW393" s="11" t="s">
        <v>35</v>
      </c>
      <c r="AX393" s="11" t="s">
        <v>72</v>
      </c>
      <c r="AY393" s="192" t="s">
        <v>185</v>
      </c>
    </row>
    <row r="394" spans="2:65" s="13" customFormat="1">
      <c r="B394" s="207"/>
      <c r="D394" s="208" t="s">
        <v>197</v>
      </c>
      <c r="E394" s="209" t="s">
        <v>5</v>
      </c>
      <c r="F394" s="210" t="s">
        <v>222</v>
      </c>
      <c r="H394" s="211">
        <v>1633.07</v>
      </c>
      <c r="I394" s="212"/>
      <c r="L394" s="207"/>
      <c r="M394" s="213"/>
      <c r="N394" s="214"/>
      <c r="O394" s="214"/>
      <c r="P394" s="214"/>
      <c r="Q394" s="214"/>
      <c r="R394" s="214"/>
      <c r="S394" s="214"/>
      <c r="T394" s="215"/>
      <c r="AT394" s="216" t="s">
        <v>197</v>
      </c>
      <c r="AU394" s="216" t="s">
        <v>82</v>
      </c>
      <c r="AV394" s="13" t="s">
        <v>193</v>
      </c>
      <c r="AW394" s="13" t="s">
        <v>35</v>
      </c>
      <c r="AX394" s="13" t="s">
        <v>80</v>
      </c>
      <c r="AY394" s="216" t="s">
        <v>185</v>
      </c>
    </row>
    <row r="395" spans="2:65" s="1" customFormat="1" ht="31.5" customHeight="1">
      <c r="B395" s="174"/>
      <c r="C395" s="175" t="s">
        <v>604</v>
      </c>
      <c r="D395" s="175" t="s">
        <v>188</v>
      </c>
      <c r="E395" s="176" t="s">
        <v>605</v>
      </c>
      <c r="F395" s="177" t="s">
        <v>606</v>
      </c>
      <c r="G395" s="178" t="s">
        <v>232</v>
      </c>
      <c r="H395" s="179">
        <v>218.35</v>
      </c>
      <c r="I395" s="180"/>
      <c r="J395" s="181">
        <f>ROUND(I395*H395,2)</f>
        <v>0</v>
      </c>
      <c r="K395" s="177" t="s">
        <v>192</v>
      </c>
      <c r="L395" s="41"/>
      <c r="M395" s="182" t="s">
        <v>5</v>
      </c>
      <c r="N395" s="183" t="s">
        <v>43</v>
      </c>
      <c r="O395" s="42"/>
      <c r="P395" s="184">
        <f>O395*H395</f>
        <v>0</v>
      </c>
      <c r="Q395" s="184">
        <v>2.4000000000000001E-4</v>
      </c>
      <c r="R395" s="184">
        <f>Q395*H395</f>
        <v>5.2403999999999999E-2</v>
      </c>
      <c r="S395" s="184">
        <v>0</v>
      </c>
      <c r="T395" s="185">
        <f>S395*H395</f>
        <v>0</v>
      </c>
      <c r="AR395" s="24" t="s">
        <v>193</v>
      </c>
      <c r="AT395" s="24" t="s">
        <v>188</v>
      </c>
      <c r="AU395" s="24" t="s">
        <v>82</v>
      </c>
      <c r="AY395" s="24" t="s">
        <v>185</v>
      </c>
      <c r="BE395" s="186">
        <f>IF(N395="základní",J395,0)</f>
        <v>0</v>
      </c>
      <c r="BF395" s="186">
        <f>IF(N395="snížená",J395,0)</f>
        <v>0</v>
      </c>
      <c r="BG395" s="186">
        <f>IF(N395="zákl. přenesená",J395,0)</f>
        <v>0</v>
      </c>
      <c r="BH395" s="186">
        <f>IF(N395="sníž. přenesená",J395,0)</f>
        <v>0</v>
      </c>
      <c r="BI395" s="186">
        <f>IF(N395="nulová",J395,0)</f>
        <v>0</v>
      </c>
      <c r="BJ395" s="24" t="s">
        <v>80</v>
      </c>
      <c r="BK395" s="186">
        <f>ROUND(I395*H395,2)</f>
        <v>0</v>
      </c>
      <c r="BL395" s="24" t="s">
        <v>193</v>
      </c>
      <c r="BM395" s="24" t="s">
        <v>2748</v>
      </c>
    </row>
    <row r="396" spans="2:65" s="1" customFormat="1" ht="54">
      <c r="B396" s="41"/>
      <c r="D396" s="187" t="s">
        <v>195</v>
      </c>
      <c r="F396" s="188" t="s">
        <v>608</v>
      </c>
      <c r="I396" s="189"/>
      <c r="L396" s="41"/>
      <c r="M396" s="190"/>
      <c r="N396" s="42"/>
      <c r="O396" s="42"/>
      <c r="P396" s="42"/>
      <c r="Q396" s="42"/>
      <c r="R396" s="42"/>
      <c r="S396" s="42"/>
      <c r="T396" s="70"/>
      <c r="AT396" s="24" t="s">
        <v>195</v>
      </c>
      <c r="AU396" s="24" t="s">
        <v>82</v>
      </c>
    </row>
    <row r="397" spans="2:65" s="11" customFormat="1">
      <c r="B397" s="191"/>
      <c r="D397" s="187" t="s">
        <v>197</v>
      </c>
      <c r="E397" s="192" t="s">
        <v>5</v>
      </c>
      <c r="F397" s="193" t="s">
        <v>2749</v>
      </c>
      <c r="H397" s="194">
        <v>125.8</v>
      </c>
      <c r="I397" s="195"/>
      <c r="L397" s="191"/>
      <c r="M397" s="196"/>
      <c r="N397" s="197"/>
      <c r="O397" s="197"/>
      <c r="P397" s="197"/>
      <c r="Q397" s="197"/>
      <c r="R397" s="197"/>
      <c r="S397" s="197"/>
      <c r="T397" s="198"/>
      <c r="AT397" s="192" t="s">
        <v>197</v>
      </c>
      <c r="AU397" s="192" t="s">
        <v>82</v>
      </c>
      <c r="AV397" s="11" t="s">
        <v>82</v>
      </c>
      <c r="AW397" s="11" t="s">
        <v>35</v>
      </c>
      <c r="AX397" s="11" t="s">
        <v>72</v>
      </c>
      <c r="AY397" s="192" t="s">
        <v>185</v>
      </c>
    </row>
    <row r="398" spans="2:65" s="11" customFormat="1">
      <c r="B398" s="191"/>
      <c r="D398" s="187" t="s">
        <v>197</v>
      </c>
      <c r="E398" s="192" t="s">
        <v>5</v>
      </c>
      <c r="F398" s="193" t="s">
        <v>2750</v>
      </c>
      <c r="H398" s="194">
        <v>87.35</v>
      </c>
      <c r="I398" s="195"/>
      <c r="L398" s="191"/>
      <c r="M398" s="196"/>
      <c r="N398" s="197"/>
      <c r="O398" s="197"/>
      <c r="P398" s="197"/>
      <c r="Q398" s="197"/>
      <c r="R398" s="197"/>
      <c r="S398" s="197"/>
      <c r="T398" s="198"/>
      <c r="AT398" s="192" t="s">
        <v>197</v>
      </c>
      <c r="AU398" s="192" t="s">
        <v>82</v>
      </c>
      <c r="AV398" s="11" t="s">
        <v>82</v>
      </c>
      <c r="AW398" s="11" t="s">
        <v>35</v>
      </c>
      <c r="AX398" s="11" t="s">
        <v>72</v>
      </c>
      <c r="AY398" s="192" t="s">
        <v>185</v>
      </c>
    </row>
    <row r="399" spans="2:65" s="11" customFormat="1">
      <c r="B399" s="191"/>
      <c r="D399" s="187" t="s">
        <v>197</v>
      </c>
      <c r="E399" s="192" t="s">
        <v>5</v>
      </c>
      <c r="F399" s="193" t="s">
        <v>2751</v>
      </c>
      <c r="H399" s="194">
        <v>5.2</v>
      </c>
      <c r="I399" s="195"/>
      <c r="L399" s="191"/>
      <c r="M399" s="196"/>
      <c r="N399" s="197"/>
      <c r="O399" s="197"/>
      <c r="P399" s="197"/>
      <c r="Q399" s="197"/>
      <c r="R399" s="197"/>
      <c r="S399" s="197"/>
      <c r="T399" s="198"/>
      <c r="AT399" s="192" t="s">
        <v>197</v>
      </c>
      <c r="AU399" s="192" t="s">
        <v>82</v>
      </c>
      <c r="AV399" s="11" t="s">
        <v>82</v>
      </c>
      <c r="AW399" s="11" t="s">
        <v>35</v>
      </c>
      <c r="AX399" s="11" t="s">
        <v>72</v>
      </c>
      <c r="AY399" s="192" t="s">
        <v>185</v>
      </c>
    </row>
    <row r="400" spans="2:65" s="13" customFormat="1">
      <c r="B400" s="207"/>
      <c r="D400" s="208" t="s">
        <v>197</v>
      </c>
      <c r="E400" s="209" t="s">
        <v>5</v>
      </c>
      <c r="F400" s="210" t="s">
        <v>222</v>
      </c>
      <c r="H400" s="211">
        <v>218.35</v>
      </c>
      <c r="I400" s="212"/>
      <c r="L400" s="207"/>
      <c r="M400" s="213"/>
      <c r="N400" s="214"/>
      <c r="O400" s="214"/>
      <c r="P400" s="214"/>
      <c r="Q400" s="214"/>
      <c r="R400" s="214"/>
      <c r="S400" s="214"/>
      <c r="T400" s="215"/>
      <c r="AT400" s="216" t="s">
        <v>197</v>
      </c>
      <c r="AU400" s="216" t="s">
        <v>82</v>
      </c>
      <c r="AV400" s="13" t="s">
        <v>193</v>
      </c>
      <c r="AW400" s="13" t="s">
        <v>35</v>
      </c>
      <c r="AX400" s="13" t="s">
        <v>80</v>
      </c>
      <c r="AY400" s="216" t="s">
        <v>185</v>
      </c>
    </row>
    <row r="401" spans="2:65" s="1" customFormat="1" ht="31.5" customHeight="1">
      <c r="B401" s="174"/>
      <c r="C401" s="175" t="s">
        <v>599</v>
      </c>
      <c r="D401" s="175" t="s">
        <v>188</v>
      </c>
      <c r="E401" s="176" t="s">
        <v>613</v>
      </c>
      <c r="F401" s="177" t="s">
        <v>614</v>
      </c>
      <c r="G401" s="178" t="s">
        <v>376</v>
      </c>
      <c r="H401" s="179">
        <v>266</v>
      </c>
      <c r="I401" s="180"/>
      <c r="J401" s="181">
        <f>ROUND(I401*H401,2)</f>
        <v>0</v>
      </c>
      <c r="K401" s="177" t="s">
        <v>192</v>
      </c>
      <c r="L401" s="41"/>
      <c r="M401" s="182" t="s">
        <v>5</v>
      </c>
      <c r="N401" s="183" t="s">
        <v>43</v>
      </c>
      <c r="O401" s="42"/>
      <c r="P401" s="184">
        <f>O401*H401</f>
        <v>0</v>
      </c>
      <c r="Q401" s="184">
        <v>0</v>
      </c>
      <c r="R401" s="184">
        <f>Q401*H401</f>
        <v>0</v>
      </c>
      <c r="S401" s="184">
        <v>0</v>
      </c>
      <c r="T401" s="185">
        <f>S401*H401</f>
        <v>0</v>
      </c>
      <c r="AR401" s="24" t="s">
        <v>193</v>
      </c>
      <c r="AT401" s="24" t="s">
        <v>188</v>
      </c>
      <c r="AU401" s="24" t="s">
        <v>82</v>
      </c>
      <c r="AY401" s="24" t="s">
        <v>185</v>
      </c>
      <c r="BE401" s="186">
        <f>IF(N401="základní",J401,0)</f>
        <v>0</v>
      </c>
      <c r="BF401" s="186">
        <f>IF(N401="snížená",J401,0)</f>
        <v>0</v>
      </c>
      <c r="BG401" s="186">
        <f>IF(N401="zákl. přenesená",J401,0)</f>
        <v>0</v>
      </c>
      <c r="BH401" s="186">
        <f>IF(N401="sníž. přenesená",J401,0)</f>
        <v>0</v>
      </c>
      <c r="BI401" s="186">
        <f>IF(N401="nulová",J401,0)</f>
        <v>0</v>
      </c>
      <c r="BJ401" s="24" t="s">
        <v>80</v>
      </c>
      <c r="BK401" s="186">
        <f>ROUND(I401*H401,2)</f>
        <v>0</v>
      </c>
      <c r="BL401" s="24" t="s">
        <v>193</v>
      </c>
      <c r="BM401" s="24" t="s">
        <v>2752</v>
      </c>
    </row>
    <row r="402" spans="2:65" s="1" customFormat="1" ht="54">
      <c r="B402" s="41"/>
      <c r="D402" s="187" t="s">
        <v>195</v>
      </c>
      <c r="F402" s="188" t="s">
        <v>608</v>
      </c>
      <c r="I402" s="189"/>
      <c r="L402" s="41"/>
      <c r="M402" s="190"/>
      <c r="N402" s="42"/>
      <c r="O402" s="42"/>
      <c r="P402" s="42"/>
      <c r="Q402" s="42"/>
      <c r="R402" s="42"/>
      <c r="S402" s="42"/>
      <c r="T402" s="70"/>
      <c r="AT402" s="24" t="s">
        <v>195</v>
      </c>
      <c r="AU402" s="24" t="s">
        <v>82</v>
      </c>
    </row>
    <row r="403" spans="2:65" s="11" customFormat="1">
      <c r="B403" s="191"/>
      <c r="D403" s="187" t="s">
        <v>197</v>
      </c>
      <c r="E403" s="192" t="s">
        <v>5</v>
      </c>
      <c r="F403" s="193" t="s">
        <v>2753</v>
      </c>
      <c r="H403" s="194">
        <v>230</v>
      </c>
      <c r="I403" s="195"/>
      <c r="L403" s="191"/>
      <c r="M403" s="196"/>
      <c r="N403" s="197"/>
      <c r="O403" s="197"/>
      <c r="P403" s="197"/>
      <c r="Q403" s="197"/>
      <c r="R403" s="197"/>
      <c r="S403" s="197"/>
      <c r="T403" s="198"/>
      <c r="AT403" s="192" t="s">
        <v>197</v>
      </c>
      <c r="AU403" s="192" t="s">
        <v>82</v>
      </c>
      <c r="AV403" s="11" t="s">
        <v>82</v>
      </c>
      <c r="AW403" s="11" t="s">
        <v>35</v>
      </c>
      <c r="AX403" s="11" t="s">
        <v>72</v>
      </c>
      <c r="AY403" s="192" t="s">
        <v>185</v>
      </c>
    </row>
    <row r="404" spans="2:65" s="11" customFormat="1">
      <c r="B404" s="191"/>
      <c r="D404" s="187" t="s">
        <v>197</v>
      </c>
      <c r="E404" s="192" t="s">
        <v>5</v>
      </c>
      <c r="F404" s="193" t="s">
        <v>2754</v>
      </c>
      <c r="H404" s="194">
        <v>36</v>
      </c>
      <c r="I404" s="195"/>
      <c r="L404" s="191"/>
      <c r="M404" s="196"/>
      <c r="N404" s="197"/>
      <c r="O404" s="197"/>
      <c r="P404" s="197"/>
      <c r="Q404" s="197"/>
      <c r="R404" s="197"/>
      <c r="S404" s="197"/>
      <c r="T404" s="198"/>
      <c r="AT404" s="192" t="s">
        <v>197</v>
      </c>
      <c r="AU404" s="192" t="s">
        <v>82</v>
      </c>
      <c r="AV404" s="11" t="s">
        <v>82</v>
      </c>
      <c r="AW404" s="11" t="s">
        <v>35</v>
      </c>
      <c r="AX404" s="11" t="s">
        <v>72</v>
      </c>
      <c r="AY404" s="192" t="s">
        <v>185</v>
      </c>
    </row>
    <row r="405" spans="2:65" s="13" customFormat="1">
      <c r="B405" s="207"/>
      <c r="D405" s="208" t="s">
        <v>197</v>
      </c>
      <c r="E405" s="209" t="s">
        <v>5</v>
      </c>
      <c r="F405" s="210" t="s">
        <v>222</v>
      </c>
      <c r="H405" s="211">
        <v>266</v>
      </c>
      <c r="I405" s="212"/>
      <c r="L405" s="207"/>
      <c r="M405" s="213"/>
      <c r="N405" s="214"/>
      <c r="O405" s="214"/>
      <c r="P405" s="214"/>
      <c r="Q405" s="214"/>
      <c r="R405" s="214"/>
      <c r="S405" s="214"/>
      <c r="T405" s="215"/>
      <c r="AT405" s="216" t="s">
        <v>197</v>
      </c>
      <c r="AU405" s="216" t="s">
        <v>82</v>
      </c>
      <c r="AV405" s="13" t="s">
        <v>193</v>
      </c>
      <c r="AW405" s="13" t="s">
        <v>35</v>
      </c>
      <c r="AX405" s="13" t="s">
        <v>80</v>
      </c>
      <c r="AY405" s="216" t="s">
        <v>185</v>
      </c>
    </row>
    <row r="406" spans="2:65" s="1" customFormat="1" ht="31.5" customHeight="1">
      <c r="B406" s="174"/>
      <c r="C406" s="175" t="s">
        <v>1559</v>
      </c>
      <c r="D406" s="175" t="s">
        <v>188</v>
      </c>
      <c r="E406" s="176" t="s">
        <v>2755</v>
      </c>
      <c r="F406" s="177" t="s">
        <v>2756</v>
      </c>
      <c r="G406" s="178" t="s">
        <v>376</v>
      </c>
      <c r="H406" s="179">
        <v>158.9</v>
      </c>
      <c r="I406" s="180"/>
      <c r="J406" s="181">
        <f>ROUND(I406*H406,2)</f>
        <v>0</v>
      </c>
      <c r="K406" s="177" t="s">
        <v>192</v>
      </c>
      <c r="L406" s="41"/>
      <c r="M406" s="182" t="s">
        <v>5</v>
      </c>
      <c r="N406" s="183" t="s">
        <v>43</v>
      </c>
      <c r="O406" s="42"/>
      <c r="P406" s="184">
        <f>O406*H406</f>
        <v>0</v>
      </c>
      <c r="Q406" s="184">
        <v>2.0000000000000002E-5</v>
      </c>
      <c r="R406" s="184">
        <f>Q406*H406</f>
        <v>3.1780000000000003E-3</v>
      </c>
      <c r="S406" s="184">
        <v>0</v>
      </c>
      <c r="T406" s="185">
        <f>S406*H406</f>
        <v>0</v>
      </c>
      <c r="AR406" s="24" t="s">
        <v>193</v>
      </c>
      <c r="AT406" s="24" t="s">
        <v>188</v>
      </c>
      <c r="AU406" s="24" t="s">
        <v>82</v>
      </c>
      <c r="AY406" s="24" t="s">
        <v>185</v>
      </c>
      <c r="BE406" s="186">
        <f>IF(N406="základní",J406,0)</f>
        <v>0</v>
      </c>
      <c r="BF406" s="186">
        <f>IF(N406="snížená",J406,0)</f>
        <v>0</v>
      </c>
      <c r="BG406" s="186">
        <f>IF(N406="zákl. přenesená",J406,0)</f>
        <v>0</v>
      </c>
      <c r="BH406" s="186">
        <f>IF(N406="sníž. přenesená",J406,0)</f>
        <v>0</v>
      </c>
      <c r="BI406" s="186">
        <f>IF(N406="nulová",J406,0)</f>
        <v>0</v>
      </c>
      <c r="BJ406" s="24" t="s">
        <v>80</v>
      </c>
      <c r="BK406" s="186">
        <f>ROUND(I406*H406,2)</f>
        <v>0</v>
      </c>
      <c r="BL406" s="24" t="s">
        <v>193</v>
      </c>
      <c r="BM406" s="24" t="s">
        <v>2757</v>
      </c>
    </row>
    <row r="407" spans="2:65" s="1" customFormat="1" ht="67.5">
      <c r="B407" s="41"/>
      <c r="D407" s="208" t="s">
        <v>195</v>
      </c>
      <c r="F407" s="220" t="s">
        <v>2758</v>
      </c>
      <c r="I407" s="189"/>
      <c r="L407" s="41"/>
      <c r="M407" s="190"/>
      <c r="N407" s="42"/>
      <c r="O407" s="42"/>
      <c r="P407" s="42"/>
      <c r="Q407" s="42"/>
      <c r="R407" s="42"/>
      <c r="S407" s="42"/>
      <c r="T407" s="70"/>
      <c r="AT407" s="24" t="s">
        <v>195</v>
      </c>
      <c r="AU407" s="24" t="s">
        <v>82</v>
      </c>
    </row>
    <row r="408" spans="2:65" s="1" customFormat="1" ht="22.5" customHeight="1">
      <c r="B408" s="174"/>
      <c r="C408" s="221" t="s">
        <v>2297</v>
      </c>
      <c r="D408" s="221" t="s">
        <v>258</v>
      </c>
      <c r="E408" s="222" t="s">
        <v>2759</v>
      </c>
      <c r="F408" s="223" t="s">
        <v>2760</v>
      </c>
      <c r="G408" s="224" t="s">
        <v>376</v>
      </c>
      <c r="H408" s="225">
        <v>160</v>
      </c>
      <c r="I408" s="226"/>
      <c r="J408" s="227">
        <f>ROUND(I408*H408,2)</f>
        <v>0</v>
      </c>
      <c r="K408" s="223" t="s">
        <v>192</v>
      </c>
      <c r="L408" s="228"/>
      <c r="M408" s="229" t="s">
        <v>5</v>
      </c>
      <c r="N408" s="230" t="s">
        <v>43</v>
      </c>
      <c r="O408" s="42"/>
      <c r="P408" s="184">
        <f>O408*H408</f>
        <v>0</v>
      </c>
      <c r="Q408" s="184">
        <v>3.0000000000000001E-5</v>
      </c>
      <c r="R408" s="184">
        <f>Q408*H408</f>
        <v>4.8000000000000004E-3</v>
      </c>
      <c r="S408" s="184">
        <v>0</v>
      </c>
      <c r="T408" s="185">
        <f>S408*H408</f>
        <v>0</v>
      </c>
      <c r="AR408" s="24" t="s">
        <v>261</v>
      </c>
      <c r="AT408" s="24" t="s">
        <v>258</v>
      </c>
      <c r="AU408" s="24" t="s">
        <v>82</v>
      </c>
      <c r="AY408" s="24" t="s">
        <v>185</v>
      </c>
      <c r="BE408" s="186">
        <f>IF(N408="základní",J408,0)</f>
        <v>0</v>
      </c>
      <c r="BF408" s="186">
        <f>IF(N408="snížená",J408,0)</f>
        <v>0</v>
      </c>
      <c r="BG408" s="186">
        <f>IF(N408="zákl. přenesená",J408,0)</f>
        <v>0</v>
      </c>
      <c r="BH408" s="186">
        <f>IF(N408="sníž. přenesená",J408,0)</f>
        <v>0</v>
      </c>
      <c r="BI408" s="186">
        <f>IF(N408="nulová",J408,0)</f>
        <v>0</v>
      </c>
      <c r="BJ408" s="24" t="s">
        <v>80</v>
      </c>
      <c r="BK408" s="186">
        <f>ROUND(I408*H408,2)</f>
        <v>0</v>
      </c>
      <c r="BL408" s="24" t="s">
        <v>193</v>
      </c>
      <c r="BM408" s="24" t="s">
        <v>2761</v>
      </c>
    </row>
    <row r="409" spans="2:65" s="1" customFormat="1" ht="31.5" customHeight="1">
      <c r="B409" s="174"/>
      <c r="C409" s="175" t="s">
        <v>669</v>
      </c>
      <c r="D409" s="175" t="s">
        <v>188</v>
      </c>
      <c r="E409" s="176" t="s">
        <v>2762</v>
      </c>
      <c r="F409" s="177" t="s">
        <v>2763</v>
      </c>
      <c r="G409" s="178" t="s">
        <v>376</v>
      </c>
      <c r="H409" s="179">
        <v>118.9</v>
      </c>
      <c r="I409" s="180"/>
      <c r="J409" s="181">
        <f>ROUND(I409*H409,2)</f>
        <v>0</v>
      </c>
      <c r="K409" s="177" t="s">
        <v>192</v>
      </c>
      <c r="L409" s="41"/>
      <c r="M409" s="182" t="s">
        <v>5</v>
      </c>
      <c r="N409" s="183" t="s">
        <v>43</v>
      </c>
      <c r="O409" s="42"/>
      <c r="P409" s="184">
        <f>O409*H409</f>
        <v>0</v>
      </c>
      <c r="Q409" s="184">
        <v>0</v>
      </c>
      <c r="R409" s="184">
        <f>Q409*H409</f>
        <v>0</v>
      </c>
      <c r="S409" s="184">
        <v>0</v>
      </c>
      <c r="T409" s="185">
        <f>S409*H409</f>
        <v>0</v>
      </c>
      <c r="AR409" s="24" t="s">
        <v>193</v>
      </c>
      <c r="AT409" s="24" t="s">
        <v>188</v>
      </c>
      <c r="AU409" s="24" t="s">
        <v>82</v>
      </c>
      <c r="AY409" s="24" t="s">
        <v>185</v>
      </c>
      <c r="BE409" s="186">
        <f>IF(N409="základní",J409,0)</f>
        <v>0</v>
      </c>
      <c r="BF409" s="186">
        <f>IF(N409="snížená",J409,0)</f>
        <v>0</v>
      </c>
      <c r="BG409" s="186">
        <f>IF(N409="zákl. přenesená",J409,0)</f>
        <v>0</v>
      </c>
      <c r="BH409" s="186">
        <f>IF(N409="sníž. přenesená",J409,0)</f>
        <v>0</v>
      </c>
      <c r="BI409" s="186">
        <f>IF(N409="nulová",J409,0)</f>
        <v>0</v>
      </c>
      <c r="BJ409" s="24" t="s">
        <v>80</v>
      </c>
      <c r="BK409" s="186">
        <f>ROUND(I409*H409,2)</f>
        <v>0</v>
      </c>
      <c r="BL409" s="24" t="s">
        <v>193</v>
      </c>
      <c r="BM409" s="24" t="s">
        <v>2764</v>
      </c>
    </row>
    <row r="410" spans="2:65" s="1" customFormat="1" ht="67.5">
      <c r="B410" s="41"/>
      <c r="D410" s="208" t="s">
        <v>195</v>
      </c>
      <c r="F410" s="220" t="s">
        <v>2758</v>
      </c>
      <c r="I410" s="189"/>
      <c r="L410" s="41"/>
      <c r="M410" s="190"/>
      <c r="N410" s="42"/>
      <c r="O410" s="42"/>
      <c r="P410" s="42"/>
      <c r="Q410" s="42"/>
      <c r="R410" s="42"/>
      <c r="S410" s="42"/>
      <c r="T410" s="70"/>
      <c r="AT410" s="24" t="s">
        <v>195</v>
      </c>
      <c r="AU410" s="24" t="s">
        <v>82</v>
      </c>
    </row>
    <row r="411" spans="2:65" s="1" customFormat="1" ht="22.5" customHeight="1">
      <c r="B411" s="174"/>
      <c r="C411" s="221" t="s">
        <v>674</v>
      </c>
      <c r="D411" s="221" t="s">
        <v>258</v>
      </c>
      <c r="E411" s="222" t="s">
        <v>2765</v>
      </c>
      <c r="F411" s="223" t="s">
        <v>2766</v>
      </c>
      <c r="G411" s="224" t="s">
        <v>376</v>
      </c>
      <c r="H411" s="225">
        <v>124.845</v>
      </c>
      <c r="I411" s="226"/>
      <c r="J411" s="227">
        <f>ROUND(I411*H411,2)</f>
        <v>0</v>
      </c>
      <c r="K411" s="223" t="s">
        <v>192</v>
      </c>
      <c r="L411" s="228"/>
      <c r="M411" s="229" t="s">
        <v>5</v>
      </c>
      <c r="N411" s="230" t="s">
        <v>43</v>
      </c>
      <c r="O411" s="42"/>
      <c r="P411" s="184">
        <f>O411*H411</f>
        <v>0</v>
      </c>
      <c r="Q411" s="184">
        <v>4.0000000000000003E-5</v>
      </c>
      <c r="R411" s="184">
        <f>Q411*H411</f>
        <v>4.9938000000000005E-3</v>
      </c>
      <c r="S411" s="184">
        <v>0</v>
      </c>
      <c r="T411" s="185">
        <f>S411*H411</f>
        <v>0</v>
      </c>
      <c r="AR411" s="24" t="s">
        <v>261</v>
      </c>
      <c r="AT411" s="24" t="s">
        <v>258</v>
      </c>
      <c r="AU411" s="24" t="s">
        <v>82</v>
      </c>
      <c r="AY411" s="24" t="s">
        <v>185</v>
      </c>
      <c r="BE411" s="186">
        <f>IF(N411="základní",J411,0)</f>
        <v>0</v>
      </c>
      <c r="BF411" s="186">
        <f>IF(N411="snížená",J411,0)</f>
        <v>0</v>
      </c>
      <c r="BG411" s="186">
        <f>IF(N411="zákl. přenesená",J411,0)</f>
        <v>0</v>
      </c>
      <c r="BH411" s="186">
        <f>IF(N411="sníž. přenesená",J411,0)</f>
        <v>0</v>
      </c>
      <c r="BI411" s="186">
        <f>IF(N411="nulová",J411,0)</f>
        <v>0</v>
      </c>
      <c r="BJ411" s="24" t="s">
        <v>80</v>
      </c>
      <c r="BK411" s="186">
        <f>ROUND(I411*H411,2)</f>
        <v>0</v>
      </c>
      <c r="BL411" s="24" t="s">
        <v>193</v>
      </c>
      <c r="BM411" s="24" t="s">
        <v>2767</v>
      </c>
    </row>
    <row r="412" spans="2:65" s="11" customFormat="1">
      <c r="B412" s="191"/>
      <c r="D412" s="208" t="s">
        <v>197</v>
      </c>
      <c r="F412" s="218" t="s">
        <v>2768</v>
      </c>
      <c r="H412" s="219">
        <v>124.845</v>
      </c>
      <c r="I412" s="195"/>
      <c r="L412" s="191"/>
      <c r="M412" s="196"/>
      <c r="N412" s="197"/>
      <c r="O412" s="197"/>
      <c r="P412" s="197"/>
      <c r="Q412" s="197"/>
      <c r="R412" s="197"/>
      <c r="S412" s="197"/>
      <c r="T412" s="198"/>
      <c r="AT412" s="192" t="s">
        <v>197</v>
      </c>
      <c r="AU412" s="192" t="s">
        <v>82</v>
      </c>
      <c r="AV412" s="11" t="s">
        <v>82</v>
      </c>
      <c r="AW412" s="11" t="s">
        <v>6</v>
      </c>
      <c r="AX412" s="11" t="s">
        <v>80</v>
      </c>
      <c r="AY412" s="192" t="s">
        <v>185</v>
      </c>
    </row>
    <row r="413" spans="2:65" s="1" customFormat="1" ht="31.5" customHeight="1">
      <c r="B413" s="174"/>
      <c r="C413" s="175" t="s">
        <v>2769</v>
      </c>
      <c r="D413" s="175" t="s">
        <v>188</v>
      </c>
      <c r="E413" s="176" t="s">
        <v>2770</v>
      </c>
      <c r="F413" s="177" t="s">
        <v>2771</v>
      </c>
      <c r="G413" s="178" t="s">
        <v>232</v>
      </c>
      <c r="H413" s="179">
        <v>79.304000000000002</v>
      </c>
      <c r="I413" s="180"/>
      <c r="J413" s="181">
        <f>ROUND(I413*H413,2)</f>
        <v>0</v>
      </c>
      <c r="K413" s="177" t="s">
        <v>192</v>
      </c>
      <c r="L413" s="41"/>
      <c r="M413" s="182" t="s">
        <v>5</v>
      </c>
      <c r="N413" s="183" t="s">
        <v>43</v>
      </c>
      <c r="O413" s="42"/>
      <c r="P413" s="184">
        <f>O413*H413</f>
        <v>0</v>
      </c>
      <c r="Q413" s="184">
        <v>8.3199999999999993E-3</v>
      </c>
      <c r="R413" s="184">
        <f>Q413*H413</f>
        <v>0.65980927999999994</v>
      </c>
      <c r="S413" s="184">
        <v>0</v>
      </c>
      <c r="T413" s="185">
        <f>S413*H413</f>
        <v>0</v>
      </c>
      <c r="AR413" s="24" t="s">
        <v>193</v>
      </c>
      <c r="AT413" s="24" t="s">
        <v>188</v>
      </c>
      <c r="AU413" s="24" t="s">
        <v>82</v>
      </c>
      <c r="AY413" s="24" t="s">
        <v>185</v>
      </c>
      <c r="BE413" s="186">
        <f>IF(N413="základní",J413,0)</f>
        <v>0</v>
      </c>
      <c r="BF413" s="186">
        <f>IF(N413="snížená",J413,0)</f>
        <v>0</v>
      </c>
      <c r="BG413" s="186">
        <f>IF(N413="zákl. přenesená",J413,0)</f>
        <v>0</v>
      </c>
      <c r="BH413" s="186">
        <f>IF(N413="sníž. přenesená",J413,0)</f>
        <v>0</v>
      </c>
      <c r="BI413" s="186">
        <f>IF(N413="nulová",J413,0)</f>
        <v>0</v>
      </c>
      <c r="BJ413" s="24" t="s">
        <v>80</v>
      </c>
      <c r="BK413" s="186">
        <f>ROUND(I413*H413,2)</f>
        <v>0</v>
      </c>
      <c r="BL413" s="24" t="s">
        <v>193</v>
      </c>
      <c r="BM413" s="24" t="s">
        <v>2772</v>
      </c>
    </row>
    <row r="414" spans="2:65" s="1" customFormat="1" ht="162">
      <c r="B414" s="41"/>
      <c r="D414" s="187" t="s">
        <v>195</v>
      </c>
      <c r="F414" s="188" t="s">
        <v>2773</v>
      </c>
      <c r="I414" s="189"/>
      <c r="L414" s="41"/>
      <c r="M414" s="190"/>
      <c r="N414" s="42"/>
      <c r="O414" s="42"/>
      <c r="P414" s="42"/>
      <c r="Q414" s="42"/>
      <c r="R414" s="42"/>
      <c r="S414" s="42"/>
      <c r="T414" s="70"/>
      <c r="AT414" s="24" t="s">
        <v>195</v>
      </c>
      <c r="AU414" s="24" t="s">
        <v>82</v>
      </c>
    </row>
    <row r="415" spans="2:65" s="11" customFormat="1">
      <c r="B415" s="191"/>
      <c r="D415" s="187" t="s">
        <v>197</v>
      </c>
      <c r="E415" s="192" t="s">
        <v>5</v>
      </c>
      <c r="F415" s="193" t="s">
        <v>2774</v>
      </c>
      <c r="H415" s="194">
        <v>50</v>
      </c>
      <c r="I415" s="195"/>
      <c r="L415" s="191"/>
      <c r="M415" s="196"/>
      <c r="N415" s="197"/>
      <c r="O415" s="197"/>
      <c r="P415" s="197"/>
      <c r="Q415" s="197"/>
      <c r="R415" s="197"/>
      <c r="S415" s="197"/>
      <c r="T415" s="198"/>
      <c r="AT415" s="192" t="s">
        <v>197</v>
      </c>
      <c r="AU415" s="192" t="s">
        <v>82</v>
      </c>
      <c r="AV415" s="11" t="s">
        <v>82</v>
      </c>
      <c r="AW415" s="11" t="s">
        <v>35</v>
      </c>
      <c r="AX415" s="11" t="s">
        <v>72</v>
      </c>
      <c r="AY415" s="192" t="s">
        <v>185</v>
      </c>
    </row>
    <row r="416" spans="2:65" s="11" customFormat="1">
      <c r="B416" s="191"/>
      <c r="D416" s="187" t="s">
        <v>197</v>
      </c>
      <c r="E416" s="192" t="s">
        <v>5</v>
      </c>
      <c r="F416" s="193" t="s">
        <v>2775</v>
      </c>
      <c r="H416" s="194">
        <v>29.303999999999998</v>
      </c>
      <c r="I416" s="195"/>
      <c r="L416" s="191"/>
      <c r="M416" s="196"/>
      <c r="N416" s="197"/>
      <c r="O416" s="197"/>
      <c r="P416" s="197"/>
      <c r="Q416" s="197"/>
      <c r="R416" s="197"/>
      <c r="S416" s="197"/>
      <c r="T416" s="198"/>
      <c r="AT416" s="192" t="s">
        <v>197</v>
      </c>
      <c r="AU416" s="192" t="s">
        <v>82</v>
      </c>
      <c r="AV416" s="11" t="s">
        <v>82</v>
      </c>
      <c r="AW416" s="11" t="s">
        <v>35</v>
      </c>
      <c r="AX416" s="11" t="s">
        <v>72</v>
      </c>
      <c r="AY416" s="192" t="s">
        <v>185</v>
      </c>
    </row>
    <row r="417" spans="2:65" s="13" customFormat="1">
      <c r="B417" s="207"/>
      <c r="D417" s="208" t="s">
        <v>197</v>
      </c>
      <c r="E417" s="209" t="s">
        <v>5</v>
      </c>
      <c r="F417" s="210" t="s">
        <v>222</v>
      </c>
      <c r="H417" s="211">
        <v>79.304000000000002</v>
      </c>
      <c r="I417" s="212"/>
      <c r="L417" s="207"/>
      <c r="M417" s="213"/>
      <c r="N417" s="214"/>
      <c r="O417" s="214"/>
      <c r="P417" s="214"/>
      <c r="Q417" s="214"/>
      <c r="R417" s="214"/>
      <c r="S417" s="214"/>
      <c r="T417" s="215"/>
      <c r="AT417" s="216" t="s">
        <v>197</v>
      </c>
      <c r="AU417" s="216" t="s">
        <v>82</v>
      </c>
      <c r="AV417" s="13" t="s">
        <v>193</v>
      </c>
      <c r="AW417" s="13" t="s">
        <v>35</v>
      </c>
      <c r="AX417" s="13" t="s">
        <v>80</v>
      </c>
      <c r="AY417" s="216" t="s">
        <v>185</v>
      </c>
    </row>
    <row r="418" spans="2:65" s="1" customFormat="1" ht="22.5" customHeight="1">
      <c r="B418" s="174"/>
      <c r="C418" s="221" t="s">
        <v>2776</v>
      </c>
      <c r="D418" s="221" t="s">
        <v>258</v>
      </c>
      <c r="E418" s="222" t="s">
        <v>2777</v>
      </c>
      <c r="F418" s="223" t="s">
        <v>2778</v>
      </c>
      <c r="G418" s="224" t="s">
        <v>232</v>
      </c>
      <c r="H418" s="225">
        <v>80.89</v>
      </c>
      <c r="I418" s="226"/>
      <c r="J418" s="227">
        <f>ROUND(I418*H418,2)</f>
        <v>0</v>
      </c>
      <c r="K418" s="223" t="s">
        <v>192</v>
      </c>
      <c r="L418" s="228"/>
      <c r="M418" s="229" t="s">
        <v>5</v>
      </c>
      <c r="N418" s="230" t="s">
        <v>43</v>
      </c>
      <c r="O418" s="42"/>
      <c r="P418" s="184">
        <f>O418*H418</f>
        <v>0</v>
      </c>
      <c r="Q418" s="184">
        <v>1.6999999999999999E-3</v>
      </c>
      <c r="R418" s="184">
        <f>Q418*H418</f>
        <v>0.137513</v>
      </c>
      <c r="S418" s="184">
        <v>0</v>
      </c>
      <c r="T418" s="185">
        <f>S418*H418</f>
        <v>0</v>
      </c>
      <c r="AR418" s="24" t="s">
        <v>261</v>
      </c>
      <c r="AT418" s="24" t="s">
        <v>258</v>
      </c>
      <c r="AU418" s="24" t="s">
        <v>82</v>
      </c>
      <c r="AY418" s="24" t="s">
        <v>185</v>
      </c>
      <c r="BE418" s="186">
        <f>IF(N418="základní",J418,0)</f>
        <v>0</v>
      </c>
      <c r="BF418" s="186">
        <f>IF(N418="snížená",J418,0)</f>
        <v>0</v>
      </c>
      <c r="BG418" s="186">
        <f>IF(N418="zákl. přenesená",J418,0)</f>
        <v>0</v>
      </c>
      <c r="BH418" s="186">
        <f>IF(N418="sníž. přenesená",J418,0)</f>
        <v>0</v>
      </c>
      <c r="BI418" s="186">
        <f>IF(N418="nulová",J418,0)</f>
        <v>0</v>
      </c>
      <c r="BJ418" s="24" t="s">
        <v>80</v>
      </c>
      <c r="BK418" s="186">
        <f>ROUND(I418*H418,2)</f>
        <v>0</v>
      </c>
      <c r="BL418" s="24" t="s">
        <v>193</v>
      </c>
      <c r="BM418" s="24" t="s">
        <v>2779</v>
      </c>
    </row>
    <row r="419" spans="2:65" s="11" customFormat="1">
      <c r="B419" s="191"/>
      <c r="D419" s="208" t="s">
        <v>197</v>
      </c>
      <c r="F419" s="218" t="s">
        <v>2780</v>
      </c>
      <c r="H419" s="219">
        <v>80.89</v>
      </c>
      <c r="I419" s="195"/>
      <c r="L419" s="191"/>
      <c r="M419" s="196"/>
      <c r="N419" s="197"/>
      <c r="O419" s="197"/>
      <c r="P419" s="197"/>
      <c r="Q419" s="197"/>
      <c r="R419" s="197"/>
      <c r="S419" s="197"/>
      <c r="T419" s="198"/>
      <c r="AT419" s="192" t="s">
        <v>197</v>
      </c>
      <c r="AU419" s="192" t="s">
        <v>82</v>
      </c>
      <c r="AV419" s="11" t="s">
        <v>82</v>
      </c>
      <c r="AW419" s="11" t="s">
        <v>6</v>
      </c>
      <c r="AX419" s="11" t="s">
        <v>80</v>
      </c>
      <c r="AY419" s="192" t="s">
        <v>185</v>
      </c>
    </row>
    <row r="420" spans="2:65" s="1" customFormat="1" ht="31.5" customHeight="1">
      <c r="B420" s="174"/>
      <c r="C420" s="175" t="s">
        <v>2781</v>
      </c>
      <c r="D420" s="175" t="s">
        <v>188</v>
      </c>
      <c r="E420" s="176" t="s">
        <v>2782</v>
      </c>
      <c r="F420" s="177" t="s">
        <v>2783</v>
      </c>
      <c r="G420" s="178" t="s">
        <v>232</v>
      </c>
      <c r="H420" s="179">
        <v>99.02</v>
      </c>
      <c r="I420" s="180"/>
      <c r="J420" s="181">
        <f>ROUND(I420*H420,2)</f>
        <v>0</v>
      </c>
      <c r="K420" s="177" t="s">
        <v>192</v>
      </c>
      <c r="L420" s="41"/>
      <c r="M420" s="182" t="s">
        <v>5</v>
      </c>
      <c r="N420" s="183" t="s">
        <v>43</v>
      </c>
      <c r="O420" s="42"/>
      <c r="P420" s="184">
        <f>O420*H420</f>
        <v>0</v>
      </c>
      <c r="Q420" s="184">
        <v>8.5000000000000006E-3</v>
      </c>
      <c r="R420" s="184">
        <f>Q420*H420</f>
        <v>0.84167000000000003</v>
      </c>
      <c r="S420" s="184">
        <v>0</v>
      </c>
      <c r="T420" s="185">
        <f>S420*H420</f>
        <v>0</v>
      </c>
      <c r="AR420" s="24" t="s">
        <v>193</v>
      </c>
      <c r="AT420" s="24" t="s">
        <v>188</v>
      </c>
      <c r="AU420" s="24" t="s">
        <v>82</v>
      </c>
      <c r="AY420" s="24" t="s">
        <v>185</v>
      </c>
      <c r="BE420" s="186">
        <f>IF(N420="základní",J420,0)</f>
        <v>0</v>
      </c>
      <c r="BF420" s="186">
        <f>IF(N420="snížená",J420,0)</f>
        <v>0</v>
      </c>
      <c r="BG420" s="186">
        <f>IF(N420="zákl. přenesená",J420,0)</f>
        <v>0</v>
      </c>
      <c r="BH420" s="186">
        <f>IF(N420="sníž. přenesená",J420,0)</f>
        <v>0</v>
      </c>
      <c r="BI420" s="186">
        <f>IF(N420="nulová",J420,0)</f>
        <v>0</v>
      </c>
      <c r="BJ420" s="24" t="s">
        <v>80</v>
      </c>
      <c r="BK420" s="186">
        <f>ROUND(I420*H420,2)</f>
        <v>0</v>
      </c>
      <c r="BL420" s="24" t="s">
        <v>193</v>
      </c>
      <c r="BM420" s="24" t="s">
        <v>2784</v>
      </c>
    </row>
    <row r="421" spans="2:65" s="1" customFormat="1" ht="162">
      <c r="B421" s="41"/>
      <c r="D421" s="187" t="s">
        <v>195</v>
      </c>
      <c r="F421" s="188" t="s">
        <v>2773</v>
      </c>
      <c r="I421" s="189"/>
      <c r="L421" s="41"/>
      <c r="M421" s="190"/>
      <c r="N421" s="42"/>
      <c r="O421" s="42"/>
      <c r="P421" s="42"/>
      <c r="Q421" s="42"/>
      <c r="R421" s="42"/>
      <c r="S421" s="42"/>
      <c r="T421" s="70"/>
      <c r="AT421" s="24" t="s">
        <v>195</v>
      </c>
      <c r="AU421" s="24" t="s">
        <v>82</v>
      </c>
    </row>
    <row r="422" spans="2:65" s="11" customFormat="1">
      <c r="B422" s="191"/>
      <c r="D422" s="208" t="s">
        <v>197</v>
      </c>
      <c r="E422" s="217" t="s">
        <v>5</v>
      </c>
      <c r="F422" s="218" t="s">
        <v>2785</v>
      </c>
      <c r="H422" s="219">
        <v>99.02</v>
      </c>
      <c r="I422" s="195"/>
      <c r="L422" s="191"/>
      <c r="M422" s="196"/>
      <c r="N422" s="197"/>
      <c r="O422" s="197"/>
      <c r="P422" s="197"/>
      <c r="Q422" s="197"/>
      <c r="R422" s="197"/>
      <c r="S422" s="197"/>
      <c r="T422" s="198"/>
      <c r="AT422" s="192" t="s">
        <v>197</v>
      </c>
      <c r="AU422" s="192" t="s">
        <v>82</v>
      </c>
      <c r="AV422" s="11" t="s">
        <v>82</v>
      </c>
      <c r="AW422" s="11" t="s">
        <v>35</v>
      </c>
      <c r="AX422" s="11" t="s">
        <v>80</v>
      </c>
      <c r="AY422" s="192" t="s">
        <v>185</v>
      </c>
    </row>
    <row r="423" spans="2:65" s="1" customFormat="1" ht="31.5" customHeight="1">
      <c r="B423" s="174"/>
      <c r="C423" s="221" t="s">
        <v>2786</v>
      </c>
      <c r="D423" s="221" t="s">
        <v>258</v>
      </c>
      <c r="E423" s="222" t="s">
        <v>2787</v>
      </c>
      <c r="F423" s="223" t="s">
        <v>2788</v>
      </c>
      <c r="G423" s="224" t="s">
        <v>203</v>
      </c>
      <c r="H423" s="225">
        <v>22.196999999999999</v>
      </c>
      <c r="I423" s="226"/>
      <c r="J423" s="227">
        <f>ROUND(I423*H423,2)</f>
        <v>0</v>
      </c>
      <c r="K423" s="223" t="s">
        <v>192</v>
      </c>
      <c r="L423" s="228"/>
      <c r="M423" s="229" t="s">
        <v>5</v>
      </c>
      <c r="N423" s="230" t="s">
        <v>43</v>
      </c>
      <c r="O423" s="42"/>
      <c r="P423" s="184">
        <f>O423*H423</f>
        <v>0</v>
      </c>
      <c r="Q423" s="184">
        <v>3.2000000000000001E-2</v>
      </c>
      <c r="R423" s="184">
        <f>Q423*H423</f>
        <v>0.71030399999999994</v>
      </c>
      <c r="S423" s="184">
        <v>0</v>
      </c>
      <c r="T423" s="185">
        <f>S423*H423</f>
        <v>0</v>
      </c>
      <c r="AR423" s="24" t="s">
        <v>261</v>
      </c>
      <c r="AT423" s="24" t="s">
        <v>258</v>
      </c>
      <c r="AU423" s="24" t="s">
        <v>82</v>
      </c>
      <c r="AY423" s="24" t="s">
        <v>185</v>
      </c>
      <c r="BE423" s="186">
        <f>IF(N423="základní",J423,0)</f>
        <v>0</v>
      </c>
      <c r="BF423" s="186">
        <f>IF(N423="snížená",J423,0)</f>
        <v>0</v>
      </c>
      <c r="BG423" s="186">
        <f>IF(N423="zákl. přenesená",J423,0)</f>
        <v>0</v>
      </c>
      <c r="BH423" s="186">
        <f>IF(N423="sníž. přenesená",J423,0)</f>
        <v>0</v>
      </c>
      <c r="BI423" s="186">
        <f>IF(N423="nulová",J423,0)</f>
        <v>0</v>
      </c>
      <c r="BJ423" s="24" t="s">
        <v>80</v>
      </c>
      <c r="BK423" s="186">
        <f>ROUND(I423*H423,2)</f>
        <v>0</v>
      </c>
      <c r="BL423" s="24" t="s">
        <v>193</v>
      </c>
      <c r="BM423" s="24" t="s">
        <v>2789</v>
      </c>
    </row>
    <row r="424" spans="2:65" s="11" customFormat="1">
      <c r="B424" s="191"/>
      <c r="D424" s="187" t="s">
        <v>197</v>
      </c>
      <c r="E424" s="192" t="s">
        <v>5</v>
      </c>
      <c r="F424" s="193" t="s">
        <v>2790</v>
      </c>
      <c r="H424" s="194">
        <v>20.794</v>
      </c>
      <c r="I424" s="195"/>
      <c r="L424" s="191"/>
      <c r="M424" s="196"/>
      <c r="N424" s="197"/>
      <c r="O424" s="197"/>
      <c r="P424" s="197"/>
      <c r="Q424" s="197"/>
      <c r="R424" s="197"/>
      <c r="S424" s="197"/>
      <c r="T424" s="198"/>
      <c r="AT424" s="192" t="s">
        <v>197</v>
      </c>
      <c r="AU424" s="192" t="s">
        <v>82</v>
      </c>
      <c r="AV424" s="11" t="s">
        <v>82</v>
      </c>
      <c r="AW424" s="11" t="s">
        <v>35</v>
      </c>
      <c r="AX424" s="11" t="s">
        <v>72</v>
      </c>
      <c r="AY424" s="192" t="s">
        <v>185</v>
      </c>
    </row>
    <row r="425" spans="2:65" s="11" customFormat="1">
      <c r="B425" s="191"/>
      <c r="D425" s="187" t="s">
        <v>197</v>
      </c>
      <c r="E425" s="192" t="s">
        <v>5</v>
      </c>
      <c r="F425" s="193" t="s">
        <v>2791</v>
      </c>
      <c r="H425" s="194">
        <v>1.403</v>
      </c>
      <c r="I425" s="195"/>
      <c r="L425" s="191"/>
      <c r="M425" s="196"/>
      <c r="N425" s="197"/>
      <c r="O425" s="197"/>
      <c r="P425" s="197"/>
      <c r="Q425" s="197"/>
      <c r="R425" s="197"/>
      <c r="S425" s="197"/>
      <c r="T425" s="198"/>
      <c r="AT425" s="192" t="s">
        <v>197</v>
      </c>
      <c r="AU425" s="192" t="s">
        <v>82</v>
      </c>
      <c r="AV425" s="11" t="s">
        <v>82</v>
      </c>
      <c r="AW425" s="11" t="s">
        <v>35</v>
      </c>
      <c r="AX425" s="11" t="s">
        <v>72</v>
      </c>
      <c r="AY425" s="192" t="s">
        <v>185</v>
      </c>
    </row>
    <row r="426" spans="2:65" s="13" customFormat="1">
      <c r="B426" s="207"/>
      <c r="D426" s="208" t="s">
        <v>197</v>
      </c>
      <c r="E426" s="209" t="s">
        <v>5</v>
      </c>
      <c r="F426" s="210" t="s">
        <v>222</v>
      </c>
      <c r="H426" s="211">
        <v>22.196999999999999</v>
      </c>
      <c r="I426" s="212"/>
      <c r="L426" s="207"/>
      <c r="M426" s="213"/>
      <c r="N426" s="214"/>
      <c r="O426" s="214"/>
      <c r="P426" s="214"/>
      <c r="Q426" s="214"/>
      <c r="R426" s="214"/>
      <c r="S426" s="214"/>
      <c r="T426" s="215"/>
      <c r="AT426" s="216" t="s">
        <v>197</v>
      </c>
      <c r="AU426" s="216" t="s">
        <v>82</v>
      </c>
      <c r="AV426" s="13" t="s">
        <v>193</v>
      </c>
      <c r="AW426" s="13" t="s">
        <v>35</v>
      </c>
      <c r="AX426" s="13" t="s">
        <v>80</v>
      </c>
      <c r="AY426" s="216" t="s">
        <v>185</v>
      </c>
    </row>
    <row r="427" spans="2:65" s="1" customFormat="1" ht="31.5" customHeight="1">
      <c r="B427" s="174"/>
      <c r="C427" s="175" t="s">
        <v>929</v>
      </c>
      <c r="D427" s="175" t="s">
        <v>188</v>
      </c>
      <c r="E427" s="176" t="s">
        <v>2792</v>
      </c>
      <c r="F427" s="177" t="s">
        <v>2793</v>
      </c>
      <c r="G427" s="178" t="s">
        <v>232</v>
      </c>
      <c r="H427" s="179">
        <v>6.0750000000000002</v>
      </c>
      <c r="I427" s="180"/>
      <c r="J427" s="181">
        <f>ROUND(I427*H427,2)</f>
        <v>0</v>
      </c>
      <c r="K427" s="177" t="s">
        <v>192</v>
      </c>
      <c r="L427" s="41"/>
      <c r="M427" s="182" t="s">
        <v>5</v>
      </c>
      <c r="N427" s="183" t="s">
        <v>43</v>
      </c>
      <c r="O427" s="42"/>
      <c r="P427" s="184">
        <f>O427*H427</f>
        <v>0</v>
      </c>
      <c r="Q427" s="184">
        <v>6.94E-3</v>
      </c>
      <c r="R427" s="184">
        <f>Q427*H427</f>
        <v>4.2160500000000004E-2</v>
      </c>
      <c r="S427" s="184">
        <v>0</v>
      </c>
      <c r="T427" s="185">
        <f>S427*H427</f>
        <v>0</v>
      </c>
      <c r="AR427" s="24" t="s">
        <v>193</v>
      </c>
      <c r="AT427" s="24" t="s">
        <v>188</v>
      </c>
      <c r="AU427" s="24" t="s">
        <v>82</v>
      </c>
      <c r="AY427" s="24" t="s">
        <v>185</v>
      </c>
      <c r="BE427" s="186">
        <f>IF(N427="základní",J427,0)</f>
        <v>0</v>
      </c>
      <c r="BF427" s="186">
        <f>IF(N427="snížená",J427,0)</f>
        <v>0</v>
      </c>
      <c r="BG427" s="186">
        <f>IF(N427="zákl. přenesená",J427,0)</f>
        <v>0</v>
      </c>
      <c r="BH427" s="186">
        <f>IF(N427="sníž. přenesená",J427,0)</f>
        <v>0</v>
      </c>
      <c r="BI427" s="186">
        <f>IF(N427="nulová",J427,0)</f>
        <v>0</v>
      </c>
      <c r="BJ427" s="24" t="s">
        <v>80</v>
      </c>
      <c r="BK427" s="186">
        <f>ROUND(I427*H427,2)</f>
        <v>0</v>
      </c>
      <c r="BL427" s="24" t="s">
        <v>193</v>
      </c>
      <c r="BM427" s="24" t="s">
        <v>2794</v>
      </c>
    </row>
    <row r="428" spans="2:65" s="1" customFormat="1" ht="94.5">
      <c r="B428" s="41"/>
      <c r="D428" s="187" t="s">
        <v>195</v>
      </c>
      <c r="F428" s="188" t="s">
        <v>2795</v>
      </c>
      <c r="I428" s="189"/>
      <c r="L428" s="41"/>
      <c r="M428" s="190"/>
      <c r="N428" s="42"/>
      <c r="O428" s="42"/>
      <c r="P428" s="42"/>
      <c r="Q428" s="42"/>
      <c r="R428" s="42"/>
      <c r="S428" s="42"/>
      <c r="T428" s="70"/>
      <c r="AT428" s="24" t="s">
        <v>195</v>
      </c>
      <c r="AU428" s="24" t="s">
        <v>82</v>
      </c>
    </row>
    <row r="429" spans="2:65" s="11" customFormat="1">
      <c r="B429" s="191"/>
      <c r="D429" s="208" t="s">
        <v>197</v>
      </c>
      <c r="E429" s="217" t="s">
        <v>5</v>
      </c>
      <c r="F429" s="218" t="s">
        <v>2796</v>
      </c>
      <c r="H429" s="219">
        <v>6.0750000000000002</v>
      </c>
      <c r="I429" s="195"/>
      <c r="L429" s="191"/>
      <c r="M429" s="196"/>
      <c r="N429" s="197"/>
      <c r="O429" s="197"/>
      <c r="P429" s="197"/>
      <c r="Q429" s="197"/>
      <c r="R429" s="197"/>
      <c r="S429" s="197"/>
      <c r="T429" s="198"/>
      <c r="AT429" s="192" t="s">
        <v>197</v>
      </c>
      <c r="AU429" s="192" t="s">
        <v>82</v>
      </c>
      <c r="AV429" s="11" t="s">
        <v>82</v>
      </c>
      <c r="AW429" s="11" t="s">
        <v>35</v>
      </c>
      <c r="AX429" s="11" t="s">
        <v>80</v>
      </c>
      <c r="AY429" s="192" t="s">
        <v>185</v>
      </c>
    </row>
    <row r="430" spans="2:65" s="1" customFormat="1" ht="31.5" customHeight="1">
      <c r="B430" s="174"/>
      <c r="C430" s="175" t="s">
        <v>648</v>
      </c>
      <c r="D430" s="175" t="s">
        <v>188</v>
      </c>
      <c r="E430" s="176" t="s">
        <v>2797</v>
      </c>
      <c r="F430" s="177" t="s">
        <v>2798</v>
      </c>
      <c r="G430" s="178" t="s">
        <v>232</v>
      </c>
      <c r="H430" s="179">
        <v>398.23500000000001</v>
      </c>
      <c r="I430" s="180"/>
      <c r="J430" s="181">
        <f>ROUND(I430*H430,2)</f>
        <v>0</v>
      </c>
      <c r="K430" s="177" t="s">
        <v>192</v>
      </c>
      <c r="L430" s="41"/>
      <c r="M430" s="182" t="s">
        <v>5</v>
      </c>
      <c r="N430" s="183" t="s">
        <v>43</v>
      </c>
      <c r="O430" s="42"/>
      <c r="P430" s="184">
        <f>O430*H430</f>
        <v>0</v>
      </c>
      <c r="Q430" s="184">
        <v>1.1560000000000001E-2</v>
      </c>
      <c r="R430" s="184">
        <f>Q430*H430</f>
        <v>4.6035966000000004</v>
      </c>
      <c r="S430" s="184">
        <v>0</v>
      </c>
      <c r="T430" s="185">
        <f>S430*H430</f>
        <v>0</v>
      </c>
      <c r="AR430" s="24" t="s">
        <v>193</v>
      </c>
      <c r="AT430" s="24" t="s">
        <v>188</v>
      </c>
      <c r="AU430" s="24" t="s">
        <v>82</v>
      </c>
      <c r="AY430" s="24" t="s">
        <v>185</v>
      </c>
      <c r="BE430" s="186">
        <f>IF(N430="základní",J430,0)</f>
        <v>0</v>
      </c>
      <c r="BF430" s="186">
        <f>IF(N430="snížená",J430,0)</f>
        <v>0</v>
      </c>
      <c r="BG430" s="186">
        <f>IF(N430="zákl. přenesená",J430,0)</f>
        <v>0</v>
      </c>
      <c r="BH430" s="186">
        <f>IF(N430="sníž. přenesená",J430,0)</f>
        <v>0</v>
      </c>
      <c r="BI430" s="186">
        <f>IF(N430="nulová",J430,0)</f>
        <v>0</v>
      </c>
      <c r="BJ430" s="24" t="s">
        <v>80</v>
      </c>
      <c r="BK430" s="186">
        <f>ROUND(I430*H430,2)</f>
        <v>0</v>
      </c>
      <c r="BL430" s="24" t="s">
        <v>193</v>
      </c>
      <c r="BM430" s="24" t="s">
        <v>2799</v>
      </c>
    </row>
    <row r="431" spans="2:65" s="1" customFormat="1" ht="162">
      <c r="B431" s="41"/>
      <c r="D431" s="187" t="s">
        <v>195</v>
      </c>
      <c r="F431" s="188" t="s">
        <v>2773</v>
      </c>
      <c r="I431" s="189"/>
      <c r="L431" s="41"/>
      <c r="M431" s="190"/>
      <c r="N431" s="42"/>
      <c r="O431" s="42"/>
      <c r="P431" s="42"/>
      <c r="Q431" s="42"/>
      <c r="R431" s="42"/>
      <c r="S431" s="42"/>
      <c r="T431" s="70"/>
      <c r="AT431" s="24" t="s">
        <v>195</v>
      </c>
      <c r="AU431" s="24" t="s">
        <v>82</v>
      </c>
    </row>
    <row r="432" spans="2:65" s="12" customFormat="1">
      <c r="B432" s="199"/>
      <c r="D432" s="187" t="s">
        <v>197</v>
      </c>
      <c r="E432" s="200" t="s">
        <v>5</v>
      </c>
      <c r="F432" s="201" t="s">
        <v>652</v>
      </c>
      <c r="H432" s="202" t="s">
        <v>5</v>
      </c>
      <c r="I432" s="203"/>
      <c r="L432" s="199"/>
      <c r="M432" s="204"/>
      <c r="N432" s="205"/>
      <c r="O432" s="205"/>
      <c r="P432" s="205"/>
      <c r="Q432" s="205"/>
      <c r="R432" s="205"/>
      <c r="S432" s="205"/>
      <c r="T432" s="206"/>
      <c r="AT432" s="202" t="s">
        <v>197</v>
      </c>
      <c r="AU432" s="202" t="s">
        <v>82</v>
      </c>
      <c r="AV432" s="12" t="s">
        <v>80</v>
      </c>
      <c r="AW432" s="12" t="s">
        <v>35</v>
      </c>
      <c r="AX432" s="12" t="s">
        <v>72</v>
      </c>
      <c r="AY432" s="202" t="s">
        <v>185</v>
      </c>
    </row>
    <row r="433" spans="2:51" s="11" customFormat="1">
      <c r="B433" s="191"/>
      <c r="D433" s="187" t="s">
        <v>197</v>
      </c>
      <c r="E433" s="192" t="s">
        <v>5</v>
      </c>
      <c r="F433" s="193" t="s">
        <v>2800</v>
      </c>
      <c r="H433" s="194">
        <v>43.49</v>
      </c>
      <c r="I433" s="195"/>
      <c r="L433" s="191"/>
      <c r="M433" s="196"/>
      <c r="N433" s="197"/>
      <c r="O433" s="197"/>
      <c r="P433" s="197"/>
      <c r="Q433" s="197"/>
      <c r="R433" s="197"/>
      <c r="S433" s="197"/>
      <c r="T433" s="198"/>
      <c r="AT433" s="192" t="s">
        <v>197</v>
      </c>
      <c r="AU433" s="192" t="s">
        <v>82</v>
      </c>
      <c r="AV433" s="11" t="s">
        <v>82</v>
      </c>
      <c r="AW433" s="11" t="s">
        <v>35</v>
      </c>
      <c r="AX433" s="11" t="s">
        <v>72</v>
      </c>
      <c r="AY433" s="192" t="s">
        <v>185</v>
      </c>
    </row>
    <row r="434" spans="2:51" s="11" customFormat="1">
      <c r="B434" s="191"/>
      <c r="D434" s="187" t="s">
        <v>197</v>
      </c>
      <c r="E434" s="192" t="s">
        <v>5</v>
      </c>
      <c r="F434" s="193" t="s">
        <v>2801</v>
      </c>
      <c r="H434" s="194">
        <v>147.375</v>
      </c>
      <c r="I434" s="195"/>
      <c r="L434" s="191"/>
      <c r="M434" s="196"/>
      <c r="N434" s="197"/>
      <c r="O434" s="197"/>
      <c r="P434" s="197"/>
      <c r="Q434" s="197"/>
      <c r="R434" s="197"/>
      <c r="S434" s="197"/>
      <c r="T434" s="198"/>
      <c r="AT434" s="192" t="s">
        <v>197</v>
      </c>
      <c r="AU434" s="192" t="s">
        <v>82</v>
      </c>
      <c r="AV434" s="11" t="s">
        <v>82</v>
      </c>
      <c r="AW434" s="11" t="s">
        <v>35</v>
      </c>
      <c r="AX434" s="11" t="s">
        <v>72</v>
      </c>
      <c r="AY434" s="192" t="s">
        <v>185</v>
      </c>
    </row>
    <row r="435" spans="2:51" s="12" customFormat="1">
      <c r="B435" s="199"/>
      <c r="D435" s="187" t="s">
        <v>197</v>
      </c>
      <c r="E435" s="200" t="s">
        <v>5</v>
      </c>
      <c r="F435" s="201" t="s">
        <v>2802</v>
      </c>
      <c r="H435" s="202" t="s">
        <v>5</v>
      </c>
      <c r="I435" s="203"/>
      <c r="L435" s="199"/>
      <c r="M435" s="204"/>
      <c r="N435" s="205"/>
      <c r="O435" s="205"/>
      <c r="P435" s="205"/>
      <c r="Q435" s="205"/>
      <c r="R435" s="205"/>
      <c r="S435" s="205"/>
      <c r="T435" s="206"/>
      <c r="AT435" s="202" t="s">
        <v>197</v>
      </c>
      <c r="AU435" s="202" t="s">
        <v>82</v>
      </c>
      <c r="AV435" s="12" t="s">
        <v>80</v>
      </c>
      <c r="AW435" s="12" t="s">
        <v>35</v>
      </c>
      <c r="AX435" s="12" t="s">
        <v>72</v>
      </c>
      <c r="AY435" s="202" t="s">
        <v>185</v>
      </c>
    </row>
    <row r="436" spans="2:51" s="11" customFormat="1">
      <c r="B436" s="191"/>
      <c r="D436" s="187" t="s">
        <v>197</v>
      </c>
      <c r="E436" s="192" t="s">
        <v>5</v>
      </c>
      <c r="F436" s="193" t="s">
        <v>2803</v>
      </c>
      <c r="H436" s="194">
        <v>-6.4749999999999996</v>
      </c>
      <c r="I436" s="195"/>
      <c r="L436" s="191"/>
      <c r="M436" s="196"/>
      <c r="N436" s="197"/>
      <c r="O436" s="197"/>
      <c r="P436" s="197"/>
      <c r="Q436" s="197"/>
      <c r="R436" s="197"/>
      <c r="S436" s="197"/>
      <c r="T436" s="198"/>
      <c r="AT436" s="192" t="s">
        <v>197</v>
      </c>
      <c r="AU436" s="192" t="s">
        <v>82</v>
      </c>
      <c r="AV436" s="11" t="s">
        <v>82</v>
      </c>
      <c r="AW436" s="11" t="s">
        <v>35</v>
      </c>
      <c r="AX436" s="11" t="s">
        <v>72</v>
      </c>
      <c r="AY436" s="192" t="s">
        <v>185</v>
      </c>
    </row>
    <row r="437" spans="2:51" s="11" customFormat="1">
      <c r="B437" s="191"/>
      <c r="D437" s="187" t="s">
        <v>197</v>
      </c>
      <c r="E437" s="192" t="s">
        <v>5</v>
      </c>
      <c r="F437" s="193" t="s">
        <v>2804</v>
      </c>
      <c r="H437" s="194">
        <v>-1.9</v>
      </c>
      <c r="I437" s="195"/>
      <c r="L437" s="191"/>
      <c r="M437" s="196"/>
      <c r="N437" s="197"/>
      <c r="O437" s="197"/>
      <c r="P437" s="197"/>
      <c r="Q437" s="197"/>
      <c r="R437" s="197"/>
      <c r="S437" s="197"/>
      <c r="T437" s="198"/>
      <c r="AT437" s="192" t="s">
        <v>197</v>
      </c>
      <c r="AU437" s="192" t="s">
        <v>82</v>
      </c>
      <c r="AV437" s="11" t="s">
        <v>82</v>
      </c>
      <c r="AW437" s="11" t="s">
        <v>35</v>
      </c>
      <c r="AX437" s="11" t="s">
        <v>72</v>
      </c>
      <c r="AY437" s="192" t="s">
        <v>185</v>
      </c>
    </row>
    <row r="438" spans="2:51" s="11" customFormat="1">
      <c r="B438" s="191"/>
      <c r="D438" s="187" t="s">
        <v>197</v>
      </c>
      <c r="E438" s="192" t="s">
        <v>5</v>
      </c>
      <c r="F438" s="193" t="s">
        <v>2805</v>
      </c>
      <c r="H438" s="194">
        <v>-1.2</v>
      </c>
      <c r="I438" s="195"/>
      <c r="L438" s="191"/>
      <c r="M438" s="196"/>
      <c r="N438" s="197"/>
      <c r="O438" s="197"/>
      <c r="P438" s="197"/>
      <c r="Q438" s="197"/>
      <c r="R438" s="197"/>
      <c r="S438" s="197"/>
      <c r="T438" s="198"/>
      <c r="AT438" s="192" t="s">
        <v>197</v>
      </c>
      <c r="AU438" s="192" t="s">
        <v>82</v>
      </c>
      <c r="AV438" s="11" t="s">
        <v>82</v>
      </c>
      <c r="AW438" s="11" t="s">
        <v>35</v>
      </c>
      <c r="AX438" s="11" t="s">
        <v>72</v>
      </c>
      <c r="AY438" s="192" t="s">
        <v>185</v>
      </c>
    </row>
    <row r="439" spans="2:51" s="11" customFormat="1">
      <c r="B439" s="191"/>
      <c r="D439" s="187" t="s">
        <v>197</v>
      </c>
      <c r="E439" s="192" t="s">
        <v>5</v>
      </c>
      <c r="F439" s="193" t="s">
        <v>2806</v>
      </c>
      <c r="H439" s="194">
        <v>-10.368</v>
      </c>
      <c r="I439" s="195"/>
      <c r="L439" s="191"/>
      <c r="M439" s="196"/>
      <c r="N439" s="197"/>
      <c r="O439" s="197"/>
      <c r="P439" s="197"/>
      <c r="Q439" s="197"/>
      <c r="R439" s="197"/>
      <c r="S439" s="197"/>
      <c r="T439" s="198"/>
      <c r="AT439" s="192" t="s">
        <v>197</v>
      </c>
      <c r="AU439" s="192" t="s">
        <v>82</v>
      </c>
      <c r="AV439" s="11" t="s">
        <v>82</v>
      </c>
      <c r="AW439" s="11" t="s">
        <v>35</v>
      </c>
      <c r="AX439" s="11" t="s">
        <v>72</v>
      </c>
      <c r="AY439" s="192" t="s">
        <v>185</v>
      </c>
    </row>
    <row r="440" spans="2:51" s="11" customFormat="1">
      <c r="B440" s="191"/>
      <c r="D440" s="187" t="s">
        <v>197</v>
      </c>
      <c r="E440" s="192" t="s">
        <v>5</v>
      </c>
      <c r="F440" s="193" t="s">
        <v>2807</v>
      </c>
      <c r="H440" s="194">
        <v>-7.35</v>
      </c>
      <c r="I440" s="195"/>
      <c r="L440" s="191"/>
      <c r="M440" s="196"/>
      <c r="N440" s="197"/>
      <c r="O440" s="197"/>
      <c r="P440" s="197"/>
      <c r="Q440" s="197"/>
      <c r="R440" s="197"/>
      <c r="S440" s="197"/>
      <c r="T440" s="198"/>
      <c r="AT440" s="192" t="s">
        <v>197</v>
      </c>
      <c r="AU440" s="192" t="s">
        <v>82</v>
      </c>
      <c r="AV440" s="11" t="s">
        <v>82</v>
      </c>
      <c r="AW440" s="11" t="s">
        <v>35</v>
      </c>
      <c r="AX440" s="11" t="s">
        <v>72</v>
      </c>
      <c r="AY440" s="192" t="s">
        <v>185</v>
      </c>
    </row>
    <row r="441" spans="2:51" s="11" customFormat="1">
      <c r="B441" s="191"/>
      <c r="D441" s="187" t="s">
        <v>197</v>
      </c>
      <c r="E441" s="192" t="s">
        <v>5</v>
      </c>
      <c r="F441" s="193" t="s">
        <v>2808</v>
      </c>
      <c r="H441" s="194">
        <v>-2.35</v>
      </c>
      <c r="I441" s="195"/>
      <c r="L441" s="191"/>
      <c r="M441" s="196"/>
      <c r="N441" s="197"/>
      <c r="O441" s="197"/>
      <c r="P441" s="197"/>
      <c r="Q441" s="197"/>
      <c r="R441" s="197"/>
      <c r="S441" s="197"/>
      <c r="T441" s="198"/>
      <c r="AT441" s="192" t="s">
        <v>197</v>
      </c>
      <c r="AU441" s="192" t="s">
        <v>82</v>
      </c>
      <c r="AV441" s="11" t="s">
        <v>82</v>
      </c>
      <c r="AW441" s="11" t="s">
        <v>35</v>
      </c>
      <c r="AX441" s="11" t="s">
        <v>72</v>
      </c>
      <c r="AY441" s="192" t="s">
        <v>185</v>
      </c>
    </row>
    <row r="442" spans="2:51" s="11" customFormat="1">
      <c r="B442" s="191"/>
      <c r="D442" s="187" t="s">
        <v>197</v>
      </c>
      <c r="E442" s="192" t="s">
        <v>5</v>
      </c>
      <c r="F442" s="193" t="s">
        <v>2809</v>
      </c>
      <c r="H442" s="194">
        <v>-15.73</v>
      </c>
      <c r="I442" s="195"/>
      <c r="L442" s="191"/>
      <c r="M442" s="196"/>
      <c r="N442" s="197"/>
      <c r="O442" s="197"/>
      <c r="P442" s="197"/>
      <c r="Q442" s="197"/>
      <c r="R442" s="197"/>
      <c r="S442" s="197"/>
      <c r="T442" s="198"/>
      <c r="AT442" s="192" t="s">
        <v>197</v>
      </c>
      <c r="AU442" s="192" t="s">
        <v>82</v>
      </c>
      <c r="AV442" s="11" t="s">
        <v>82</v>
      </c>
      <c r="AW442" s="11" t="s">
        <v>35</v>
      </c>
      <c r="AX442" s="11" t="s">
        <v>72</v>
      </c>
      <c r="AY442" s="192" t="s">
        <v>185</v>
      </c>
    </row>
    <row r="443" spans="2:51" s="12" customFormat="1">
      <c r="B443" s="199"/>
      <c r="D443" s="187" t="s">
        <v>197</v>
      </c>
      <c r="E443" s="200" t="s">
        <v>5</v>
      </c>
      <c r="F443" s="201" t="s">
        <v>655</v>
      </c>
      <c r="H443" s="202" t="s">
        <v>5</v>
      </c>
      <c r="I443" s="203"/>
      <c r="L443" s="199"/>
      <c r="M443" s="204"/>
      <c r="N443" s="205"/>
      <c r="O443" s="205"/>
      <c r="P443" s="205"/>
      <c r="Q443" s="205"/>
      <c r="R443" s="205"/>
      <c r="S443" s="205"/>
      <c r="T443" s="206"/>
      <c r="AT443" s="202" t="s">
        <v>197</v>
      </c>
      <c r="AU443" s="202" t="s">
        <v>82</v>
      </c>
      <c r="AV443" s="12" t="s">
        <v>80</v>
      </c>
      <c r="AW443" s="12" t="s">
        <v>35</v>
      </c>
      <c r="AX443" s="12" t="s">
        <v>72</v>
      </c>
      <c r="AY443" s="202" t="s">
        <v>185</v>
      </c>
    </row>
    <row r="444" spans="2:51" s="11" customFormat="1">
      <c r="B444" s="191"/>
      <c r="D444" s="187" t="s">
        <v>197</v>
      </c>
      <c r="E444" s="192" t="s">
        <v>5</v>
      </c>
      <c r="F444" s="193" t="s">
        <v>2810</v>
      </c>
      <c r="H444" s="194">
        <v>150.375</v>
      </c>
      <c r="I444" s="195"/>
      <c r="L444" s="191"/>
      <c r="M444" s="196"/>
      <c r="N444" s="197"/>
      <c r="O444" s="197"/>
      <c r="P444" s="197"/>
      <c r="Q444" s="197"/>
      <c r="R444" s="197"/>
      <c r="S444" s="197"/>
      <c r="T444" s="198"/>
      <c r="AT444" s="192" t="s">
        <v>197</v>
      </c>
      <c r="AU444" s="192" t="s">
        <v>82</v>
      </c>
      <c r="AV444" s="11" t="s">
        <v>82</v>
      </c>
      <c r="AW444" s="11" t="s">
        <v>35</v>
      </c>
      <c r="AX444" s="11" t="s">
        <v>72</v>
      </c>
      <c r="AY444" s="192" t="s">
        <v>185</v>
      </c>
    </row>
    <row r="445" spans="2:51" s="12" customFormat="1">
      <c r="B445" s="199"/>
      <c r="D445" s="187" t="s">
        <v>197</v>
      </c>
      <c r="E445" s="200" t="s">
        <v>5</v>
      </c>
      <c r="F445" s="201" t="s">
        <v>2802</v>
      </c>
      <c r="H445" s="202" t="s">
        <v>5</v>
      </c>
      <c r="I445" s="203"/>
      <c r="L445" s="199"/>
      <c r="M445" s="204"/>
      <c r="N445" s="205"/>
      <c r="O445" s="205"/>
      <c r="P445" s="205"/>
      <c r="Q445" s="205"/>
      <c r="R445" s="205"/>
      <c r="S445" s="205"/>
      <c r="T445" s="206"/>
      <c r="AT445" s="202" t="s">
        <v>197</v>
      </c>
      <c r="AU445" s="202" t="s">
        <v>82</v>
      </c>
      <c r="AV445" s="12" t="s">
        <v>80</v>
      </c>
      <c r="AW445" s="12" t="s">
        <v>35</v>
      </c>
      <c r="AX445" s="12" t="s">
        <v>72</v>
      </c>
      <c r="AY445" s="202" t="s">
        <v>185</v>
      </c>
    </row>
    <row r="446" spans="2:51" s="11" customFormat="1">
      <c r="B446" s="191"/>
      <c r="D446" s="187" t="s">
        <v>197</v>
      </c>
      <c r="E446" s="192" t="s">
        <v>5</v>
      </c>
      <c r="F446" s="193" t="s">
        <v>2811</v>
      </c>
      <c r="H446" s="194">
        <v>-22</v>
      </c>
      <c r="I446" s="195"/>
      <c r="L446" s="191"/>
      <c r="M446" s="196"/>
      <c r="N446" s="197"/>
      <c r="O446" s="197"/>
      <c r="P446" s="197"/>
      <c r="Q446" s="197"/>
      <c r="R446" s="197"/>
      <c r="S446" s="197"/>
      <c r="T446" s="198"/>
      <c r="AT446" s="192" t="s">
        <v>197</v>
      </c>
      <c r="AU446" s="192" t="s">
        <v>82</v>
      </c>
      <c r="AV446" s="11" t="s">
        <v>82</v>
      </c>
      <c r="AW446" s="11" t="s">
        <v>35</v>
      </c>
      <c r="AX446" s="11" t="s">
        <v>72</v>
      </c>
      <c r="AY446" s="192" t="s">
        <v>185</v>
      </c>
    </row>
    <row r="447" spans="2:51" s="11" customFormat="1">
      <c r="B447" s="191"/>
      <c r="D447" s="187" t="s">
        <v>197</v>
      </c>
      <c r="E447" s="192" t="s">
        <v>5</v>
      </c>
      <c r="F447" s="193" t="s">
        <v>2812</v>
      </c>
      <c r="H447" s="194">
        <v>-22</v>
      </c>
      <c r="I447" s="195"/>
      <c r="L447" s="191"/>
      <c r="M447" s="196"/>
      <c r="N447" s="197"/>
      <c r="O447" s="197"/>
      <c r="P447" s="197"/>
      <c r="Q447" s="197"/>
      <c r="R447" s="197"/>
      <c r="S447" s="197"/>
      <c r="T447" s="198"/>
      <c r="AT447" s="192" t="s">
        <v>197</v>
      </c>
      <c r="AU447" s="192" t="s">
        <v>82</v>
      </c>
      <c r="AV447" s="11" t="s">
        <v>82</v>
      </c>
      <c r="AW447" s="11" t="s">
        <v>35</v>
      </c>
      <c r="AX447" s="11" t="s">
        <v>72</v>
      </c>
      <c r="AY447" s="192" t="s">
        <v>185</v>
      </c>
    </row>
    <row r="448" spans="2:51" s="12" customFormat="1">
      <c r="B448" s="199"/>
      <c r="D448" s="187" t="s">
        <v>197</v>
      </c>
      <c r="E448" s="200" t="s">
        <v>5</v>
      </c>
      <c r="F448" s="201" t="s">
        <v>657</v>
      </c>
      <c r="H448" s="202" t="s">
        <v>5</v>
      </c>
      <c r="I448" s="203"/>
      <c r="L448" s="199"/>
      <c r="M448" s="204"/>
      <c r="N448" s="205"/>
      <c r="O448" s="205"/>
      <c r="P448" s="205"/>
      <c r="Q448" s="205"/>
      <c r="R448" s="205"/>
      <c r="S448" s="205"/>
      <c r="T448" s="206"/>
      <c r="AT448" s="202" t="s">
        <v>197</v>
      </c>
      <c r="AU448" s="202" t="s">
        <v>82</v>
      </c>
      <c r="AV448" s="12" t="s">
        <v>80</v>
      </c>
      <c r="AW448" s="12" t="s">
        <v>35</v>
      </c>
      <c r="AX448" s="12" t="s">
        <v>72</v>
      </c>
      <c r="AY448" s="202" t="s">
        <v>185</v>
      </c>
    </row>
    <row r="449" spans="2:65" s="11" customFormat="1">
      <c r="B449" s="191"/>
      <c r="D449" s="187" t="s">
        <v>197</v>
      </c>
      <c r="E449" s="192" t="s">
        <v>5</v>
      </c>
      <c r="F449" s="193" t="s">
        <v>2813</v>
      </c>
      <c r="H449" s="194">
        <v>159.00800000000001</v>
      </c>
      <c r="I449" s="195"/>
      <c r="L449" s="191"/>
      <c r="M449" s="196"/>
      <c r="N449" s="197"/>
      <c r="O449" s="197"/>
      <c r="P449" s="197"/>
      <c r="Q449" s="197"/>
      <c r="R449" s="197"/>
      <c r="S449" s="197"/>
      <c r="T449" s="198"/>
      <c r="AT449" s="192" t="s">
        <v>197</v>
      </c>
      <c r="AU449" s="192" t="s">
        <v>82</v>
      </c>
      <c r="AV449" s="11" t="s">
        <v>82</v>
      </c>
      <c r="AW449" s="11" t="s">
        <v>35</v>
      </c>
      <c r="AX449" s="11" t="s">
        <v>72</v>
      </c>
      <c r="AY449" s="192" t="s">
        <v>185</v>
      </c>
    </row>
    <row r="450" spans="2:65" s="12" customFormat="1">
      <c r="B450" s="199"/>
      <c r="D450" s="187" t="s">
        <v>197</v>
      </c>
      <c r="E450" s="200" t="s">
        <v>5</v>
      </c>
      <c r="F450" s="201" t="s">
        <v>2802</v>
      </c>
      <c r="H450" s="202" t="s">
        <v>5</v>
      </c>
      <c r="I450" s="203"/>
      <c r="L450" s="199"/>
      <c r="M450" s="204"/>
      <c r="N450" s="205"/>
      <c r="O450" s="205"/>
      <c r="P450" s="205"/>
      <c r="Q450" s="205"/>
      <c r="R450" s="205"/>
      <c r="S450" s="205"/>
      <c r="T450" s="206"/>
      <c r="AT450" s="202" t="s">
        <v>197</v>
      </c>
      <c r="AU450" s="202" t="s">
        <v>82</v>
      </c>
      <c r="AV450" s="12" t="s">
        <v>80</v>
      </c>
      <c r="AW450" s="12" t="s">
        <v>35</v>
      </c>
      <c r="AX450" s="12" t="s">
        <v>72</v>
      </c>
      <c r="AY450" s="202" t="s">
        <v>185</v>
      </c>
    </row>
    <row r="451" spans="2:65" s="11" customFormat="1">
      <c r="B451" s="191"/>
      <c r="D451" s="187" t="s">
        <v>197</v>
      </c>
      <c r="E451" s="192" t="s">
        <v>5</v>
      </c>
      <c r="F451" s="193" t="s">
        <v>2814</v>
      </c>
      <c r="H451" s="194">
        <v>-1.3</v>
      </c>
      <c r="I451" s="195"/>
      <c r="L451" s="191"/>
      <c r="M451" s="196"/>
      <c r="N451" s="197"/>
      <c r="O451" s="197"/>
      <c r="P451" s="197"/>
      <c r="Q451" s="197"/>
      <c r="R451" s="197"/>
      <c r="S451" s="197"/>
      <c r="T451" s="198"/>
      <c r="AT451" s="192" t="s">
        <v>197</v>
      </c>
      <c r="AU451" s="192" t="s">
        <v>82</v>
      </c>
      <c r="AV451" s="11" t="s">
        <v>82</v>
      </c>
      <c r="AW451" s="11" t="s">
        <v>35</v>
      </c>
      <c r="AX451" s="11" t="s">
        <v>72</v>
      </c>
      <c r="AY451" s="192" t="s">
        <v>185</v>
      </c>
    </row>
    <row r="452" spans="2:65" s="11" customFormat="1">
      <c r="B452" s="191"/>
      <c r="D452" s="187" t="s">
        <v>197</v>
      </c>
      <c r="E452" s="192" t="s">
        <v>5</v>
      </c>
      <c r="F452" s="193" t="s">
        <v>2815</v>
      </c>
      <c r="H452" s="194">
        <v>-11.34</v>
      </c>
      <c r="I452" s="195"/>
      <c r="L452" s="191"/>
      <c r="M452" s="196"/>
      <c r="N452" s="197"/>
      <c r="O452" s="197"/>
      <c r="P452" s="197"/>
      <c r="Q452" s="197"/>
      <c r="R452" s="197"/>
      <c r="S452" s="197"/>
      <c r="T452" s="198"/>
      <c r="AT452" s="192" t="s">
        <v>197</v>
      </c>
      <c r="AU452" s="192" t="s">
        <v>82</v>
      </c>
      <c r="AV452" s="11" t="s">
        <v>82</v>
      </c>
      <c r="AW452" s="11" t="s">
        <v>35</v>
      </c>
      <c r="AX452" s="11" t="s">
        <v>72</v>
      </c>
      <c r="AY452" s="192" t="s">
        <v>185</v>
      </c>
    </row>
    <row r="453" spans="2:65" s="13" customFormat="1">
      <c r="B453" s="207"/>
      <c r="D453" s="208" t="s">
        <v>197</v>
      </c>
      <c r="E453" s="209" t="s">
        <v>5</v>
      </c>
      <c r="F453" s="210" t="s">
        <v>222</v>
      </c>
      <c r="H453" s="211">
        <v>398.23500000000001</v>
      </c>
      <c r="I453" s="212"/>
      <c r="L453" s="207"/>
      <c r="M453" s="213"/>
      <c r="N453" s="214"/>
      <c r="O453" s="214"/>
      <c r="P453" s="214"/>
      <c r="Q453" s="214"/>
      <c r="R453" s="214"/>
      <c r="S453" s="214"/>
      <c r="T453" s="215"/>
      <c r="AT453" s="216" t="s">
        <v>197</v>
      </c>
      <c r="AU453" s="216" t="s">
        <v>82</v>
      </c>
      <c r="AV453" s="13" t="s">
        <v>193</v>
      </c>
      <c r="AW453" s="13" t="s">
        <v>35</v>
      </c>
      <c r="AX453" s="13" t="s">
        <v>80</v>
      </c>
      <c r="AY453" s="216" t="s">
        <v>185</v>
      </c>
    </row>
    <row r="454" spans="2:65" s="1" customFormat="1" ht="31.5" customHeight="1">
      <c r="B454" s="174"/>
      <c r="C454" s="175" t="s">
        <v>2816</v>
      </c>
      <c r="D454" s="175" t="s">
        <v>188</v>
      </c>
      <c r="E454" s="176" t="s">
        <v>2817</v>
      </c>
      <c r="F454" s="177" t="s">
        <v>2818</v>
      </c>
      <c r="G454" s="178" t="s">
        <v>232</v>
      </c>
      <c r="H454" s="179">
        <v>30.375</v>
      </c>
      <c r="I454" s="180"/>
      <c r="J454" s="181">
        <f>ROUND(I454*H454,2)</f>
        <v>0</v>
      </c>
      <c r="K454" s="177" t="s">
        <v>192</v>
      </c>
      <c r="L454" s="41"/>
      <c r="M454" s="182" t="s">
        <v>5</v>
      </c>
      <c r="N454" s="183" t="s">
        <v>43</v>
      </c>
      <c r="O454" s="42"/>
      <c r="P454" s="184">
        <f>O454*H454</f>
        <v>0</v>
      </c>
      <c r="Q454" s="184">
        <v>7.5700000000000003E-3</v>
      </c>
      <c r="R454" s="184">
        <f>Q454*H454</f>
        <v>0.22993875</v>
      </c>
      <c r="S454" s="184">
        <v>0</v>
      </c>
      <c r="T454" s="185">
        <f>S454*H454</f>
        <v>0</v>
      </c>
      <c r="AR454" s="24" t="s">
        <v>193</v>
      </c>
      <c r="AT454" s="24" t="s">
        <v>188</v>
      </c>
      <c r="AU454" s="24" t="s">
        <v>82</v>
      </c>
      <c r="AY454" s="24" t="s">
        <v>185</v>
      </c>
      <c r="BE454" s="186">
        <f>IF(N454="základní",J454,0)</f>
        <v>0</v>
      </c>
      <c r="BF454" s="186">
        <f>IF(N454="snížená",J454,0)</f>
        <v>0</v>
      </c>
      <c r="BG454" s="186">
        <f>IF(N454="zákl. přenesená",J454,0)</f>
        <v>0</v>
      </c>
      <c r="BH454" s="186">
        <f>IF(N454="sníž. přenesená",J454,0)</f>
        <v>0</v>
      </c>
      <c r="BI454" s="186">
        <f>IF(N454="nulová",J454,0)</f>
        <v>0</v>
      </c>
      <c r="BJ454" s="24" t="s">
        <v>80</v>
      </c>
      <c r="BK454" s="186">
        <f>ROUND(I454*H454,2)</f>
        <v>0</v>
      </c>
      <c r="BL454" s="24" t="s">
        <v>193</v>
      </c>
      <c r="BM454" s="24" t="s">
        <v>2819</v>
      </c>
    </row>
    <row r="455" spans="2:65" s="1" customFormat="1" ht="94.5">
      <c r="B455" s="41"/>
      <c r="D455" s="187" t="s">
        <v>195</v>
      </c>
      <c r="F455" s="188" t="s">
        <v>2795</v>
      </c>
      <c r="I455" s="189"/>
      <c r="L455" s="41"/>
      <c r="M455" s="190"/>
      <c r="N455" s="42"/>
      <c r="O455" s="42"/>
      <c r="P455" s="42"/>
      <c r="Q455" s="42"/>
      <c r="R455" s="42"/>
      <c r="S455" s="42"/>
      <c r="T455" s="70"/>
      <c r="AT455" s="24" t="s">
        <v>195</v>
      </c>
      <c r="AU455" s="24" t="s">
        <v>82</v>
      </c>
    </row>
    <row r="456" spans="2:65" s="11" customFormat="1">
      <c r="B456" s="191"/>
      <c r="D456" s="208" t="s">
        <v>197</v>
      </c>
      <c r="E456" s="217" t="s">
        <v>5</v>
      </c>
      <c r="F456" s="218" t="s">
        <v>2820</v>
      </c>
      <c r="H456" s="219">
        <v>30.375</v>
      </c>
      <c r="I456" s="195"/>
      <c r="L456" s="191"/>
      <c r="M456" s="196"/>
      <c r="N456" s="197"/>
      <c r="O456" s="197"/>
      <c r="P456" s="197"/>
      <c r="Q456" s="197"/>
      <c r="R456" s="197"/>
      <c r="S456" s="197"/>
      <c r="T456" s="198"/>
      <c r="AT456" s="192" t="s">
        <v>197</v>
      </c>
      <c r="AU456" s="192" t="s">
        <v>82</v>
      </c>
      <c r="AV456" s="11" t="s">
        <v>82</v>
      </c>
      <c r="AW456" s="11" t="s">
        <v>35</v>
      </c>
      <c r="AX456" s="11" t="s">
        <v>80</v>
      </c>
      <c r="AY456" s="192" t="s">
        <v>185</v>
      </c>
    </row>
    <row r="457" spans="2:65" s="1" customFormat="1" ht="22.5" customHeight="1">
      <c r="B457" s="174"/>
      <c r="C457" s="221" t="s">
        <v>2304</v>
      </c>
      <c r="D457" s="221" t="s">
        <v>258</v>
      </c>
      <c r="E457" s="222" t="s">
        <v>2821</v>
      </c>
      <c r="F457" s="223" t="s">
        <v>2822</v>
      </c>
      <c r="G457" s="224" t="s">
        <v>232</v>
      </c>
      <c r="H457" s="225">
        <v>418.14699999999999</v>
      </c>
      <c r="I457" s="226"/>
      <c r="J457" s="227">
        <f>ROUND(I457*H457,2)</f>
        <v>0</v>
      </c>
      <c r="K457" s="223" t="s">
        <v>192</v>
      </c>
      <c r="L457" s="228"/>
      <c r="M457" s="229" t="s">
        <v>5</v>
      </c>
      <c r="N457" s="230" t="s">
        <v>43</v>
      </c>
      <c r="O457" s="42"/>
      <c r="P457" s="184">
        <f>O457*H457</f>
        <v>0</v>
      </c>
      <c r="Q457" s="184">
        <v>0.02</v>
      </c>
      <c r="R457" s="184">
        <f>Q457*H457</f>
        <v>8.36294</v>
      </c>
      <c r="S457" s="184">
        <v>0</v>
      </c>
      <c r="T457" s="185">
        <f>S457*H457</f>
        <v>0</v>
      </c>
      <c r="AR457" s="24" t="s">
        <v>261</v>
      </c>
      <c r="AT457" s="24" t="s">
        <v>258</v>
      </c>
      <c r="AU457" s="24" t="s">
        <v>82</v>
      </c>
      <c r="AY457" s="24" t="s">
        <v>185</v>
      </c>
      <c r="BE457" s="186">
        <f>IF(N457="základní",J457,0)</f>
        <v>0</v>
      </c>
      <c r="BF457" s="186">
        <f>IF(N457="snížená",J457,0)</f>
        <v>0</v>
      </c>
      <c r="BG457" s="186">
        <f>IF(N457="zákl. přenesená",J457,0)</f>
        <v>0</v>
      </c>
      <c r="BH457" s="186">
        <f>IF(N457="sníž. přenesená",J457,0)</f>
        <v>0</v>
      </c>
      <c r="BI457" s="186">
        <f>IF(N457="nulová",J457,0)</f>
        <v>0</v>
      </c>
      <c r="BJ457" s="24" t="s">
        <v>80</v>
      </c>
      <c r="BK457" s="186">
        <f>ROUND(I457*H457,2)</f>
        <v>0</v>
      </c>
      <c r="BL457" s="24" t="s">
        <v>193</v>
      </c>
      <c r="BM457" s="24" t="s">
        <v>2823</v>
      </c>
    </row>
    <row r="458" spans="2:65" s="11" customFormat="1">
      <c r="B458" s="191"/>
      <c r="D458" s="208" t="s">
        <v>197</v>
      </c>
      <c r="E458" s="217" t="s">
        <v>5</v>
      </c>
      <c r="F458" s="218" t="s">
        <v>2824</v>
      </c>
      <c r="H458" s="219">
        <v>418.14699999999999</v>
      </c>
      <c r="I458" s="195"/>
      <c r="L458" s="191"/>
      <c r="M458" s="196"/>
      <c r="N458" s="197"/>
      <c r="O458" s="197"/>
      <c r="P458" s="197"/>
      <c r="Q458" s="197"/>
      <c r="R458" s="197"/>
      <c r="S458" s="197"/>
      <c r="T458" s="198"/>
      <c r="AT458" s="192" t="s">
        <v>197</v>
      </c>
      <c r="AU458" s="192" t="s">
        <v>82</v>
      </c>
      <c r="AV458" s="11" t="s">
        <v>82</v>
      </c>
      <c r="AW458" s="11" t="s">
        <v>35</v>
      </c>
      <c r="AX458" s="11" t="s">
        <v>80</v>
      </c>
      <c r="AY458" s="192" t="s">
        <v>185</v>
      </c>
    </row>
    <row r="459" spans="2:65" s="1" customFormat="1" ht="22.5" customHeight="1">
      <c r="B459" s="174"/>
      <c r="C459" s="221" t="s">
        <v>2270</v>
      </c>
      <c r="D459" s="221" t="s">
        <v>258</v>
      </c>
      <c r="E459" s="222" t="s">
        <v>2825</v>
      </c>
      <c r="F459" s="223" t="s">
        <v>2826</v>
      </c>
      <c r="G459" s="224" t="s">
        <v>232</v>
      </c>
      <c r="H459" s="225">
        <v>31.893999999999998</v>
      </c>
      <c r="I459" s="226"/>
      <c r="J459" s="227">
        <f>ROUND(I459*H459,2)</f>
        <v>0</v>
      </c>
      <c r="K459" s="223" t="s">
        <v>192</v>
      </c>
      <c r="L459" s="228"/>
      <c r="M459" s="229" t="s">
        <v>5</v>
      </c>
      <c r="N459" s="230" t="s">
        <v>43</v>
      </c>
      <c r="O459" s="42"/>
      <c r="P459" s="184">
        <f>O459*H459</f>
        <v>0</v>
      </c>
      <c r="Q459" s="184">
        <v>2.1999999999999999E-2</v>
      </c>
      <c r="R459" s="184">
        <f>Q459*H459</f>
        <v>0.70166799999999996</v>
      </c>
      <c r="S459" s="184">
        <v>0</v>
      </c>
      <c r="T459" s="185">
        <f>S459*H459</f>
        <v>0</v>
      </c>
      <c r="AR459" s="24" t="s">
        <v>261</v>
      </c>
      <c r="AT459" s="24" t="s">
        <v>258</v>
      </c>
      <c r="AU459" s="24" t="s">
        <v>82</v>
      </c>
      <c r="AY459" s="24" t="s">
        <v>185</v>
      </c>
      <c r="BE459" s="186">
        <f>IF(N459="základní",J459,0)</f>
        <v>0</v>
      </c>
      <c r="BF459" s="186">
        <f>IF(N459="snížená",J459,0)</f>
        <v>0</v>
      </c>
      <c r="BG459" s="186">
        <f>IF(N459="zákl. přenesená",J459,0)</f>
        <v>0</v>
      </c>
      <c r="BH459" s="186">
        <f>IF(N459="sníž. přenesená",J459,0)</f>
        <v>0</v>
      </c>
      <c r="BI459" s="186">
        <f>IF(N459="nulová",J459,0)</f>
        <v>0</v>
      </c>
      <c r="BJ459" s="24" t="s">
        <v>80</v>
      </c>
      <c r="BK459" s="186">
        <f>ROUND(I459*H459,2)</f>
        <v>0</v>
      </c>
      <c r="BL459" s="24" t="s">
        <v>193</v>
      </c>
      <c r="BM459" s="24" t="s">
        <v>2827</v>
      </c>
    </row>
    <row r="460" spans="2:65" s="11" customFormat="1">
      <c r="B460" s="191"/>
      <c r="D460" s="208" t="s">
        <v>197</v>
      </c>
      <c r="E460" s="217" t="s">
        <v>5</v>
      </c>
      <c r="F460" s="218" t="s">
        <v>2828</v>
      </c>
      <c r="H460" s="219">
        <v>31.893999999999998</v>
      </c>
      <c r="I460" s="195"/>
      <c r="L460" s="191"/>
      <c r="M460" s="196"/>
      <c r="N460" s="197"/>
      <c r="O460" s="197"/>
      <c r="P460" s="197"/>
      <c r="Q460" s="197"/>
      <c r="R460" s="197"/>
      <c r="S460" s="197"/>
      <c r="T460" s="198"/>
      <c r="AT460" s="192" t="s">
        <v>197</v>
      </c>
      <c r="AU460" s="192" t="s">
        <v>82</v>
      </c>
      <c r="AV460" s="11" t="s">
        <v>82</v>
      </c>
      <c r="AW460" s="11" t="s">
        <v>35</v>
      </c>
      <c r="AX460" s="11" t="s">
        <v>80</v>
      </c>
      <c r="AY460" s="192" t="s">
        <v>185</v>
      </c>
    </row>
    <row r="461" spans="2:65" s="1" customFormat="1" ht="31.5" customHeight="1">
      <c r="B461" s="174"/>
      <c r="C461" s="175" t="s">
        <v>2829</v>
      </c>
      <c r="D461" s="175" t="s">
        <v>188</v>
      </c>
      <c r="E461" s="176" t="s">
        <v>2830</v>
      </c>
      <c r="F461" s="177" t="s">
        <v>2831</v>
      </c>
      <c r="G461" s="178" t="s">
        <v>232</v>
      </c>
      <c r="H461" s="179">
        <v>398.23500000000001</v>
      </c>
      <c r="I461" s="180"/>
      <c r="J461" s="181">
        <f>ROUND(I461*H461,2)</f>
        <v>0</v>
      </c>
      <c r="K461" s="177" t="s">
        <v>192</v>
      </c>
      <c r="L461" s="41"/>
      <c r="M461" s="182" t="s">
        <v>5</v>
      </c>
      <c r="N461" s="183" t="s">
        <v>43</v>
      </c>
      <c r="O461" s="42"/>
      <c r="P461" s="184">
        <f>O461*H461</f>
        <v>0</v>
      </c>
      <c r="Q461" s="184">
        <v>6.0000000000000002E-5</v>
      </c>
      <c r="R461" s="184">
        <f>Q461*H461</f>
        <v>2.3894100000000001E-2</v>
      </c>
      <c r="S461" s="184">
        <v>0</v>
      </c>
      <c r="T461" s="185">
        <f>S461*H461</f>
        <v>0</v>
      </c>
      <c r="AR461" s="24" t="s">
        <v>193</v>
      </c>
      <c r="AT461" s="24" t="s">
        <v>188</v>
      </c>
      <c r="AU461" s="24" t="s">
        <v>82</v>
      </c>
      <c r="AY461" s="24" t="s">
        <v>185</v>
      </c>
      <c r="BE461" s="186">
        <f>IF(N461="základní",J461,0)</f>
        <v>0</v>
      </c>
      <c r="BF461" s="186">
        <f>IF(N461="snížená",J461,0)</f>
        <v>0</v>
      </c>
      <c r="BG461" s="186">
        <f>IF(N461="zákl. přenesená",J461,0)</f>
        <v>0</v>
      </c>
      <c r="BH461" s="186">
        <f>IF(N461="sníž. přenesená",J461,0)</f>
        <v>0</v>
      </c>
      <c r="BI461" s="186">
        <f>IF(N461="nulová",J461,0)</f>
        <v>0</v>
      </c>
      <c r="BJ461" s="24" t="s">
        <v>80</v>
      </c>
      <c r="BK461" s="186">
        <f>ROUND(I461*H461,2)</f>
        <v>0</v>
      </c>
      <c r="BL461" s="24" t="s">
        <v>193</v>
      </c>
      <c r="BM461" s="24" t="s">
        <v>2832</v>
      </c>
    </row>
    <row r="462" spans="2:65" s="1" customFormat="1" ht="162">
      <c r="B462" s="41"/>
      <c r="D462" s="187" t="s">
        <v>195</v>
      </c>
      <c r="F462" s="188" t="s">
        <v>2773</v>
      </c>
      <c r="I462" s="189"/>
      <c r="L462" s="41"/>
      <c r="M462" s="190"/>
      <c r="N462" s="42"/>
      <c r="O462" s="42"/>
      <c r="P462" s="42"/>
      <c r="Q462" s="42"/>
      <c r="R462" s="42"/>
      <c r="S462" s="42"/>
      <c r="T462" s="70"/>
      <c r="AT462" s="24" t="s">
        <v>195</v>
      </c>
      <c r="AU462" s="24" t="s">
        <v>82</v>
      </c>
    </row>
    <row r="463" spans="2:65" s="11" customFormat="1">
      <c r="B463" s="191"/>
      <c r="D463" s="208" t="s">
        <v>197</v>
      </c>
      <c r="E463" s="217" t="s">
        <v>5</v>
      </c>
      <c r="F463" s="218" t="s">
        <v>2833</v>
      </c>
      <c r="H463" s="219">
        <v>398.23500000000001</v>
      </c>
      <c r="I463" s="195"/>
      <c r="L463" s="191"/>
      <c r="M463" s="196"/>
      <c r="N463" s="197"/>
      <c r="O463" s="197"/>
      <c r="P463" s="197"/>
      <c r="Q463" s="197"/>
      <c r="R463" s="197"/>
      <c r="S463" s="197"/>
      <c r="T463" s="198"/>
      <c r="AT463" s="192" t="s">
        <v>197</v>
      </c>
      <c r="AU463" s="192" t="s">
        <v>82</v>
      </c>
      <c r="AV463" s="11" t="s">
        <v>82</v>
      </c>
      <c r="AW463" s="11" t="s">
        <v>35</v>
      </c>
      <c r="AX463" s="11" t="s">
        <v>80</v>
      </c>
      <c r="AY463" s="192" t="s">
        <v>185</v>
      </c>
    </row>
    <row r="464" spans="2:65" s="1" customFormat="1" ht="31.5" customHeight="1">
      <c r="B464" s="174"/>
      <c r="C464" s="175" t="s">
        <v>2834</v>
      </c>
      <c r="D464" s="175" t="s">
        <v>188</v>
      </c>
      <c r="E464" s="176" t="s">
        <v>619</v>
      </c>
      <c r="F464" s="177" t="s">
        <v>620</v>
      </c>
      <c r="G464" s="178" t="s">
        <v>232</v>
      </c>
      <c r="H464" s="179">
        <v>456.83699999999999</v>
      </c>
      <c r="I464" s="180"/>
      <c r="J464" s="181">
        <f>ROUND(I464*H464,2)</f>
        <v>0</v>
      </c>
      <c r="K464" s="177" t="s">
        <v>192</v>
      </c>
      <c r="L464" s="41"/>
      <c r="M464" s="182" t="s">
        <v>5</v>
      </c>
      <c r="N464" s="183" t="s">
        <v>43</v>
      </c>
      <c r="O464" s="42"/>
      <c r="P464" s="184">
        <f>O464*H464</f>
        <v>0</v>
      </c>
      <c r="Q464" s="184">
        <v>4.7800000000000004E-3</v>
      </c>
      <c r="R464" s="184">
        <f>Q464*H464</f>
        <v>2.1836808599999999</v>
      </c>
      <c r="S464" s="184">
        <v>0</v>
      </c>
      <c r="T464" s="185">
        <f>S464*H464</f>
        <v>0</v>
      </c>
      <c r="AR464" s="24" t="s">
        <v>193</v>
      </c>
      <c r="AT464" s="24" t="s">
        <v>188</v>
      </c>
      <c r="AU464" s="24" t="s">
        <v>82</v>
      </c>
      <c r="AY464" s="24" t="s">
        <v>185</v>
      </c>
      <c r="BE464" s="186">
        <f>IF(N464="základní",J464,0)</f>
        <v>0</v>
      </c>
      <c r="BF464" s="186">
        <f>IF(N464="snížená",J464,0)</f>
        <v>0</v>
      </c>
      <c r="BG464" s="186">
        <f>IF(N464="zákl. přenesená",J464,0)</f>
        <v>0</v>
      </c>
      <c r="BH464" s="186">
        <f>IF(N464="sníž. přenesená",J464,0)</f>
        <v>0</v>
      </c>
      <c r="BI464" s="186">
        <f>IF(N464="nulová",J464,0)</f>
        <v>0</v>
      </c>
      <c r="BJ464" s="24" t="s">
        <v>80</v>
      </c>
      <c r="BK464" s="186">
        <f>ROUND(I464*H464,2)</f>
        <v>0</v>
      </c>
      <c r="BL464" s="24" t="s">
        <v>193</v>
      </c>
      <c r="BM464" s="24" t="s">
        <v>2835</v>
      </c>
    </row>
    <row r="465" spans="2:51" s="12" customFormat="1">
      <c r="B465" s="199"/>
      <c r="D465" s="187" t="s">
        <v>197</v>
      </c>
      <c r="E465" s="200" t="s">
        <v>5</v>
      </c>
      <c r="F465" s="201" t="s">
        <v>652</v>
      </c>
      <c r="H465" s="202" t="s">
        <v>5</v>
      </c>
      <c r="I465" s="203"/>
      <c r="L465" s="199"/>
      <c r="M465" s="204"/>
      <c r="N465" s="205"/>
      <c r="O465" s="205"/>
      <c r="P465" s="205"/>
      <c r="Q465" s="205"/>
      <c r="R465" s="205"/>
      <c r="S465" s="205"/>
      <c r="T465" s="206"/>
      <c r="AT465" s="202" t="s">
        <v>197</v>
      </c>
      <c r="AU465" s="202" t="s">
        <v>82</v>
      </c>
      <c r="AV465" s="12" t="s">
        <v>80</v>
      </c>
      <c r="AW465" s="12" t="s">
        <v>35</v>
      </c>
      <c r="AX465" s="12" t="s">
        <v>72</v>
      </c>
      <c r="AY465" s="202" t="s">
        <v>185</v>
      </c>
    </row>
    <row r="466" spans="2:51" s="11" customFormat="1">
      <c r="B466" s="191"/>
      <c r="D466" s="187" t="s">
        <v>197</v>
      </c>
      <c r="E466" s="192" t="s">
        <v>5</v>
      </c>
      <c r="F466" s="193" t="s">
        <v>2836</v>
      </c>
      <c r="H466" s="194">
        <v>46.712000000000003</v>
      </c>
      <c r="I466" s="195"/>
      <c r="L466" s="191"/>
      <c r="M466" s="196"/>
      <c r="N466" s="197"/>
      <c r="O466" s="197"/>
      <c r="P466" s="197"/>
      <c r="Q466" s="197"/>
      <c r="R466" s="197"/>
      <c r="S466" s="197"/>
      <c r="T466" s="198"/>
      <c r="AT466" s="192" t="s">
        <v>197</v>
      </c>
      <c r="AU466" s="192" t="s">
        <v>82</v>
      </c>
      <c r="AV466" s="11" t="s">
        <v>82</v>
      </c>
      <c r="AW466" s="11" t="s">
        <v>35</v>
      </c>
      <c r="AX466" s="11" t="s">
        <v>72</v>
      </c>
      <c r="AY466" s="192" t="s">
        <v>185</v>
      </c>
    </row>
    <row r="467" spans="2:51" s="11" customFormat="1">
      <c r="B467" s="191"/>
      <c r="D467" s="187" t="s">
        <v>197</v>
      </c>
      <c r="E467" s="192" t="s">
        <v>5</v>
      </c>
      <c r="F467" s="193" t="s">
        <v>2837</v>
      </c>
      <c r="H467" s="194">
        <v>157.19999999999999</v>
      </c>
      <c r="I467" s="195"/>
      <c r="L467" s="191"/>
      <c r="M467" s="196"/>
      <c r="N467" s="197"/>
      <c r="O467" s="197"/>
      <c r="P467" s="197"/>
      <c r="Q467" s="197"/>
      <c r="R467" s="197"/>
      <c r="S467" s="197"/>
      <c r="T467" s="198"/>
      <c r="AT467" s="192" t="s">
        <v>197</v>
      </c>
      <c r="AU467" s="192" t="s">
        <v>82</v>
      </c>
      <c r="AV467" s="11" t="s">
        <v>82</v>
      </c>
      <c r="AW467" s="11" t="s">
        <v>35</v>
      </c>
      <c r="AX467" s="11" t="s">
        <v>72</v>
      </c>
      <c r="AY467" s="192" t="s">
        <v>185</v>
      </c>
    </row>
    <row r="468" spans="2:51" s="12" customFormat="1">
      <c r="B468" s="199"/>
      <c r="D468" s="187" t="s">
        <v>197</v>
      </c>
      <c r="E468" s="200" t="s">
        <v>5</v>
      </c>
      <c r="F468" s="201" t="s">
        <v>2802</v>
      </c>
      <c r="H468" s="202" t="s">
        <v>5</v>
      </c>
      <c r="I468" s="203"/>
      <c r="L468" s="199"/>
      <c r="M468" s="204"/>
      <c r="N468" s="205"/>
      <c r="O468" s="205"/>
      <c r="P468" s="205"/>
      <c r="Q468" s="205"/>
      <c r="R468" s="205"/>
      <c r="S468" s="205"/>
      <c r="T468" s="206"/>
      <c r="AT468" s="202" t="s">
        <v>197</v>
      </c>
      <c r="AU468" s="202" t="s">
        <v>82</v>
      </c>
      <c r="AV468" s="12" t="s">
        <v>80</v>
      </c>
      <c r="AW468" s="12" t="s">
        <v>35</v>
      </c>
      <c r="AX468" s="12" t="s">
        <v>72</v>
      </c>
      <c r="AY468" s="202" t="s">
        <v>185</v>
      </c>
    </row>
    <row r="469" spans="2:51" s="11" customFormat="1">
      <c r="B469" s="191"/>
      <c r="D469" s="187" t="s">
        <v>197</v>
      </c>
      <c r="E469" s="192" t="s">
        <v>5</v>
      </c>
      <c r="F469" s="193" t="s">
        <v>2838</v>
      </c>
      <c r="H469" s="194">
        <v>-8.2249999999999996</v>
      </c>
      <c r="I469" s="195"/>
      <c r="L469" s="191"/>
      <c r="M469" s="196"/>
      <c r="N469" s="197"/>
      <c r="O469" s="197"/>
      <c r="P469" s="197"/>
      <c r="Q469" s="197"/>
      <c r="R469" s="197"/>
      <c r="S469" s="197"/>
      <c r="T469" s="198"/>
      <c r="AT469" s="192" t="s">
        <v>197</v>
      </c>
      <c r="AU469" s="192" t="s">
        <v>82</v>
      </c>
      <c r="AV469" s="11" t="s">
        <v>82</v>
      </c>
      <c r="AW469" s="11" t="s">
        <v>35</v>
      </c>
      <c r="AX469" s="11" t="s">
        <v>72</v>
      </c>
      <c r="AY469" s="192" t="s">
        <v>185</v>
      </c>
    </row>
    <row r="470" spans="2:51" s="11" customFormat="1">
      <c r="B470" s="191"/>
      <c r="D470" s="187" t="s">
        <v>197</v>
      </c>
      <c r="E470" s="192" t="s">
        <v>5</v>
      </c>
      <c r="F470" s="193" t="s">
        <v>2804</v>
      </c>
      <c r="H470" s="194">
        <v>-1.9</v>
      </c>
      <c r="I470" s="195"/>
      <c r="L470" s="191"/>
      <c r="M470" s="196"/>
      <c r="N470" s="197"/>
      <c r="O470" s="197"/>
      <c r="P470" s="197"/>
      <c r="Q470" s="197"/>
      <c r="R470" s="197"/>
      <c r="S470" s="197"/>
      <c r="T470" s="198"/>
      <c r="AT470" s="192" t="s">
        <v>197</v>
      </c>
      <c r="AU470" s="192" t="s">
        <v>82</v>
      </c>
      <c r="AV470" s="11" t="s">
        <v>82</v>
      </c>
      <c r="AW470" s="11" t="s">
        <v>35</v>
      </c>
      <c r="AX470" s="11" t="s">
        <v>72</v>
      </c>
      <c r="AY470" s="192" t="s">
        <v>185</v>
      </c>
    </row>
    <row r="471" spans="2:51" s="11" customFormat="1">
      <c r="B471" s="191"/>
      <c r="D471" s="187" t="s">
        <v>197</v>
      </c>
      <c r="E471" s="192" t="s">
        <v>5</v>
      </c>
      <c r="F471" s="193" t="s">
        <v>2839</v>
      </c>
      <c r="H471" s="194">
        <v>-1.6</v>
      </c>
      <c r="I471" s="195"/>
      <c r="L471" s="191"/>
      <c r="M471" s="196"/>
      <c r="N471" s="197"/>
      <c r="O471" s="197"/>
      <c r="P471" s="197"/>
      <c r="Q471" s="197"/>
      <c r="R471" s="197"/>
      <c r="S471" s="197"/>
      <c r="T471" s="198"/>
      <c r="AT471" s="192" t="s">
        <v>197</v>
      </c>
      <c r="AU471" s="192" t="s">
        <v>82</v>
      </c>
      <c r="AV471" s="11" t="s">
        <v>82</v>
      </c>
      <c r="AW471" s="11" t="s">
        <v>35</v>
      </c>
      <c r="AX471" s="11" t="s">
        <v>72</v>
      </c>
      <c r="AY471" s="192" t="s">
        <v>185</v>
      </c>
    </row>
    <row r="472" spans="2:51" s="11" customFormat="1">
      <c r="B472" s="191"/>
      <c r="D472" s="187" t="s">
        <v>197</v>
      </c>
      <c r="E472" s="192" t="s">
        <v>5</v>
      </c>
      <c r="F472" s="193" t="s">
        <v>2806</v>
      </c>
      <c r="H472" s="194">
        <v>-10.368</v>
      </c>
      <c r="I472" s="195"/>
      <c r="L472" s="191"/>
      <c r="M472" s="196"/>
      <c r="N472" s="197"/>
      <c r="O472" s="197"/>
      <c r="P472" s="197"/>
      <c r="Q472" s="197"/>
      <c r="R472" s="197"/>
      <c r="S472" s="197"/>
      <c r="T472" s="198"/>
      <c r="AT472" s="192" t="s">
        <v>197</v>
      </c>
      <c r="AU472" s="192" t="s">
        <v>82</v>
      </c>
      <c r="AV472" s="11" t="s">
        <v>82</v>
      </c>
      <c r="AW472" s="11" t="s">
        <v>35</v>
      </c>
      <c r="AX472" s="11" t="s">
        <v>72</v>
      </c>
      <c r="AY472" s="192" t="s">
        <v>185</v>
      </c>
    </row>
    <row r="473" spans="2:51" s="11" customFormat="1">
      <c r="B473" s="191"/>
      <c r="D473" s="187" t="s">
        <v>197</v>
      </c>
      <c r="E473" s="192" t="s">
        <v>5</v>
      </c>
      <c r="F473" s="193" t="s">
        <v>2807</v>
      </c>
      <c r="H473" s="194">
        <v>-7.35</v>
      </c>
      <c r="I473" s="195"/>
      <c r="L473" s="191"/>
      <c r="M473" s="196"/>
      <c r="N473" s="197"/>
      <c r="O473" s="197"/>
      <c r="P473" s="197"/>
      <c r="Q473" s="197"/>
      <c r="R473" s="197"/>
      <c r="S473" s="197"/>
      <c r="T473" s="198"/>
      <c r="AT473" s="192" t="s">
        <v>197</v>
      </c>
      <c r="AU473" s="192" t="s">
        <v>82</v>
      </c>
      <c r="AV473" s="11" t="s">
        <v>82</v>
      </c>
      <c r="AW473" s="11" t="s">
        <v>35</v>
      </c>
      <c r="AX473" s="11" t="s">
        <v>72</v>
      </c>
      <c r="AY473" s="192" t="s">
        <v>185</v>
      </c>
    </row>
    <row r="474" spans="2:51" s="11" customFormat="1">
      <c r="B474" s="191"/>
      <c r="D474" s="187" t="s">
        <v>197</v>
      </c>
      <c r="E474" s="192" t="s">
        <v>5</v>
      </c>
      <c r="F474" s="193" t="s">
        <v>2808</v>
      </c>
      <c r="H474" s="194">
        <v>-2.35</v>
      </c>
      <c r="I474" s="195"/>
      <c r="L474" s="191"/>
      <c r="M474" s="196"/>
      <c r="N474" s="197"/>
      <c r="O474" s="197"/>
      <c r="P474" s="197"/>
      <c r="Q474" s="197"/>
      <c r="R474" s="197"/>
      <c r="S474" s="197"/>
      <c r="T474" s="198"/>
      <c r="AT474" s="192" t="s">
        <v>197</v>
      </c>
      <c r="AU474" s="192" t="s">
        <v>82</v>
      </c>
      <c r="AV474" s="11" t="s">
        <v>82</v>
      </c>
      <c r="AW474" s="11" t="s">
        <v>35</v>
      </c>
      <c r="AX474" s="11" t="s">
        <v>72</v>
      </c>
      <c r="AY474" s="192" t="s">
        <v>185</v>
      </c>
    </row>
    <row r="475" spans="2:51" s="11" customFormat="1">
      <c r="B475" s="191"/>
      <c r="D475" s="187" t="s">
        <v>197</v>
      </c>
      <c r="E475" s="192" t="s">
        <v>5</v>
      </c>
      <c r="F475" s="193" t="s">
        <v>2809</v>
      </c>
      <c r="H475" s="194">
        <v>-15.73</v>
      </c>
      <c r="I475" s="195"/>
      <c r="L475" s="191"/>
      <c r="M475" s="196"/>
      <c r="N475" s="197"/>
      <c r="O475" s="197"/>
      <c r="P475" s="197"/>
      <c r="Q475" s="197"/>
      <c r="R475" s="197"/>
      <c r="S475" s="197"/>
      <c r="T475" s="198"/>
      <c r="AT475" s="192" t="s">
        <v>197</v>
      </c>
      <c r="AU475" s="192" t="s">
        <v>82</v>
      </c>
      <c r="AV475" s="11" t="s">
        <v>82</v>
      </c>
      <c r="AW475" s="11" t="s">
        <v>35</v>
      </c>
      <c r="AX475" s="11" t="s">
        <v>72</v>
      </c>
      <c r="AY475" s="192" t="s">
        <v>185</v>
      </c>
    </row>
    <row r="476" spans="2:51" s="12" customFormat="1">
      <c r="B476" s="199"/>
      <c r="D476" s="187" t="s">
        <v>197</v>
      </c>
      <c r="E476" s="200" t="s">
        <v>5</v>
      </c>
      <c r="F476" s="201" t="s">
        <v>2840</v>
      </c>
      <c r="H476" s="202" t="s">
        <v>5</v>
      </c>
      <c r="I476" s="203"/>
      <c r="L476" s="199"/>
      <c r="M476" s="204"/>
      <c r="N476" s="205"/>
      <c r="O476" s="205"/>
      <c r="P476" s="205"/>
      <c r="Q476" s="205"/>
      <c r="R476" s="205"/>
      <c r="S476" s="205"/>
      <c r="T476" s="206"/>
      <c r="AT476" s="202" t="s">
        <v>197</v>
      </c>
      <c r="AU476" s="202" t="s">
        <v>82</v>
      </c>
      <c r="AV476" s="12" t="s">
        <v>80</v>
      </c>
      <c r="AW476" s="12" t="s">
        <v>35</v>
      </c>
      <c r="AX476" s="12" t="s">
        <v>72</v>
      </c>
      <c r="AY476" s="202" t="s">
        <v>185</v>
      </c>
    </row>
    <row r="477" spans="2:51" s="11" customFormat="1">
      <c r="B477" s="191"/>
      <c r="D477" s="187" t="s">
        <v>197</v>
      </c>
      <c r="E477" s="192" t="s">
        <v>5</v>
      </c>
      <c r="F477" s="193" t="s">
        <v>2841</v>
      </c>
      <c r="H477" s="194">
        <v>1.64</v>
      </c>
      <c r="I477" s="195"/>
      <c r="L477" s="191"/>
      <c r="M477" s="196"/>
      <c r="N477" s="197"/>
      <c r="O477" s="197"/>
      <c r="P477" s="197"/>
      <c r="Q477" s="197"/>
      <c r="R477" s="197"/>
      <c r="S477" s="197"/>
      <c r="T477" s="198"/>
      <c r="AT477" s="192" t="s">
        <v>197</v>
      </c>
      <c r="AU477" s="192" t="s">
        <v>82</v>
      </c>
      <c r="AV477" s="11" t="s">
        <v>82</v>
      </c>
      <c r="AW477" s="11" t="s">
        <v>35</v>
      </c>
      <c r="AX477" s="11" t="s">
        <v>72</v>
      </c>
      <c r="AY477" s="192" t="s">
        <v>185</v>
      </c>
    </row>
    <row r="478" spans="2:51" s="11" customFormat="1">
      <c r="B478" s="191"/>
      <c r="D478" s="187" t="s">
        <v>197</v>
      </c>
      <c r="E478" s="192" t="s">
        <v>5</v>
      </c>
      <c r="F478" s="193" t="s">
        <v>2842</v>
      </c>
      <c r="H478" s="194">
        <v>2.7</v>
      </c>
      <c r="I478" s="195"/>
      <c r="L478" s="191"/>
      <c r="M478" s="196"/>
      <c r="N478" s="197"/>
      <c r="O478" s="197"/>
      <c r="P478" s="197"/>
      <c r="Q478" s="197"/>
      <c r="R478" s="197"/>
      <c r="S478" s="197"/>
      <c r="T478" s="198"/>
      <c r="AT478" s="192" t="s">
        <v>197</v>
      </c>
      <c r="AU478" s="192" t="s">
        <v>82</v>
      </c>
      <c r="AV478" s="11" t="s">
        <v>82</v>
      </c>
      <c r="AW478" s="11" t="s">
        <v>35</v>
      </c>
      <c r="AX478" s="11" t="s">
        <v>72</v>
      </c>
      <c r="AY478" s="192" t="s">
        <v>185</v>
      </c>
    </row>
    <row r="479" spans="2:51" s="11" customFormat="1">
      <c r="B479" s="191"/>
      <c r="D479" s="187" t="s">
        <v>197</v>
      </c>
      <c r="E479" s="192" t="s">
        <v>5</v>
      </c>
      <c r="F479" s="193" t="s">
        <v>2843</v>
      </c>
      <c r="H479" s="194">
        <v>0.96</v>
      </c>
      <c r="I479" s="195"/>
      <c r="L479" s="191"/>
      <c r="M479" s="196"/>
      <c r="N479" s="197"/>
      <c r="O479" s="197"/>
      <c r="P479" s="197"/>
      <c r="Q479" s="197"/>
      <c r="R479" s="197"/>
      <c r="S479" s="197"/>
      <c r="T479" s="198"/>
      <c r="AT479" s="192" t="s">
        <v>197</v>
      </c>
      <c r="AU479" s="192" t="s">
        <v>82</v>
      </c>
      <c r="AV479" s="11" t="s">
        <v>82</v>
      </c>
      <c r="AW479" s="11" t="s">
        <v>35</v>
      </c>
      <c r="AX479" s="11" t="s">
        <v>72</v>
      </c>
      <c r="AY479" s="192" t="s">
        <v>185</v>
      </c>
    </row>
    <row r="480" spans="2:51" s="11" customFormat="1">
      <c r="B480" s="191"/>
      <c r="D480" s="187" t="s">
        <v>197</v>
      </c>
      <c r="E480" s="192" t="s">
        <v>5</v>
      </c>
      <c r="F480" s="193" t="s">
        <v>2844</v>
      </c>
      <c r="H480" s="194">
        <v>2.0099999999999998</v>
      </c>
      <c r="I480" s="195"/>
      <c r="L480" s="191"/>
      <c r="M480" s="196"/>
      <c r="N480" s="197"/>
      <c r="O480" s="197"/>
      <c r="P480" s="197"/>
      <c r="Q480" s="197"/>
      <c r="R480" s="197"/>
      <c r="S480" s="197"/>
      <c r="T480" s="198"/>
      <c r="AT480" s="192" t="s">
        <v>197</v>
      </c>
      <c r="AU480" s="192" t="s">
        <v>82</v>
      </c>
      <c r="AV480" s="11" t="s">
        <v>82</v>
      </c>
      <c r="AW480" s="11" t="s">
        <v>35</v>
      </c>
      <c r="AX480" s="11" t="s">
        <v>72</v>
      </c>
      <c r="AY480" s="192" t="s">
        <v>185</v>
      </c>
    </row>
    <row r="481" spans="2:51" s="11" customFormat="1">
      <c r="B481" s="191"/>
      <c r="D481" s="187" t="s">
        <v>197</v>
      </c>
      <c r="E481" s="192" t="s">
        <v>5</v>
      </c>
      <c r="F481" s="193" t="s">
        <v>2845</v>
      </c>
      <c r="H481" s="194">
        <v>1.54</v>
      </c>
      <c r="I481" s="195"/>
      <c r="L481" s="191"/>
      <c r="M481" s="196"/>
      <c r="N481" s="197"/>
      <c r="O481" s="197"/>
      <c r="P481" s="197"/>
      <c r="Q481" s="197"/>
      <c r="R481" s="197"/>
      <c r="S481" s="197"/>
      <c r="T481" s="198"/>
      <c r="AT481" s="192" t="s">
        <v>197</v>
      </c>
      <c r="AU481" s="192" t="s">
        <v>82</v>
      </c>
      <c r="AV481" s="11" t="s">
        <v>82</v>
      </c>
      <c r="AW481" s="11" t="s">
        <v>35</v>
      </c>
      <c r="AX481" s="11" t="s">
        <v>72</v>
      </c>
      <c r="AY481" s="192" t="s">
        <v>185</v>
      </c>
    </row>
    <row r="482" spans="2:51" s="11" customFormat="1">
      <c r="B482" s="191"/>
      <c r="D482" s="187" t="s">
        <v>197</v>
      </c>
      <c r="E482" s="192" t="s">
        <v>5</v>
      </c>
      <c r="F482" s="193" t="s">
        <v>2846</v>
      </c>
      <c r="H482" s="194">
        <v>2.31</v>
      </c>
      <c r="I482" s="195"/>
      <c r="L482" s="191"/>
      <c r="M482" s="196"/>
      <c r="N482" s="197"/>
      <c r="O482" s="197"/>
      <c r="P482" s="197"/>
      <c r="Q482" s="197"/>
      <c r="R482" s="197"/>
      <c r="S482" s="197"/>
      <c r="T482" s="198"/>
      <c r="AT482" s="192" t="s">
        <v>197</v>
      </c>
      <c r="AU482" s="192" t="s">
        <v>82</v>
      </c>
      <c r="AV482" s="11" t="s">
        <v>82</v>
      </c>
      <c r="AW482" s="11" t="s">
        <v>35</v>
      </c>
      <c r="AX482" s="11" t="s">
        <v>72</v>
      </c>
      <c r="AY482" s="192" t="s">
        <v>185</v>
      </c>
    </row>
    <row r="483" spans="2:51" s="11" customFormat="1">
      <c r="B483" s="191"/>
      <c r="D483" s="187" t="s">
        <v>197</v>
      </c>
      <c r="E483" s="192" t="s">
        <v>5</v>
      </c>
      <c r="F483" s="193" t="s">
        <v>2847</v>
      </c>
      <c r="H483" s="194">
        <v>2</v>
      </c>
      <c r="I483" s="195"/>
      <c r="L483" s="191"/>
      <c r="M483" s="196"/>
      <c r="N483" s="197"/>
      <c r="O483" s="197"/>
      <c r="P483" s="197"/>
      <c r="Q483" s="197"/>
      <c r="R483" s="197"/>
      <c r="S483" s="197"/>
      <c r="T483" s="198"/>
      <c r="AT483" s="192" t="s">
        <v>197</v>
      </c>
      <c r="AU483" s="192" t="s">
        <v>82</v>
      </c>
      <c r="AV483" s="11" t="s">
        <v>82</v>
      </c>
      <c r="AW483" s="11" t="s">
        <v>35</v>
      </c>
      <c r="AX483" s="11" t="s">
        <v>72</v>
      </c>
      <c r="AY483" s="192" t="s">
        <v>185</v>
      </c>
    </row>
    <row r="484" spans="2:51" s="12" customFormat="1">
      <c r="B484" s="199"/>
      <c r="D484" s="187" t="s">
        <v>197</v>
      </c>
      <c r="E484" s="200" t="s">
        <v>5</v>
      </c>
      <c r="F484" s="201" t="s">
        <v>655</v>
      </c>
      <c r="H484" s="202" t="s">
        <v>5</v>
      </c>
      <c r="I484" s="203"/>
      <c r="L484" s="199"/>
      <c r="M484" s="204"/>
      <c r="N484" s="205"/>
      <c r="O484" s="205"/>
      <c r="P484" s="205"/>
      <c r="Q484" s="205"/>
      <c r="R484" s="205"/>
      <c r="S484" s="205"/>
      <c r="T484" s="206"/>
      <c r="AT484" s="202" t="s">
        <v>197</v>
      </c>
      <c r="AU484" s="202" t="s">
        <v>82</v>
      </c>
      <c r="AV484" s="12" t="s">
        <v>80</v>
      </c>
      <c r="AW484" s="12" t="s">
        <v>35</v>
      </c>
      <c r="AX484" s="12" t="s">
        <v>72</v>
      </c>
      <c r="AY484" s="202" t="s">
        <v>185</v>
      </c>
    </row>
    <row r="485" spans="2:51" s="11" customFormat="1">
      <c r="B485" s="191"/>
      <c r="D485" s="187" t="s">
        <v>197</v>
      </c>
      <c r="E485" s="192" t="s">
        <v>5</v>
      </c>
      <c r="F485" s="193" t="s">
        <v>2848</v>
      </c>
      <c r="H485" s="194">
        <v>160.4</v>
      </c>
      <c r="I485" s="195"/>
      <c r="L485" s="191"/>
      <c r="M485" s="196"/>
      <c r="N485" s="197"/>
      <c r="O485" s="197"/>
      <c r="P485" s="197"/>
      <c r="Q485" s="197"/>
      <c r="R485" s="197"/>
      <c r="S485" s="197"/>
      <c r="T485" s="198"/>
      <c r="AT485" s="192" t="s">
        <v>197</v>
      </c>
      <c r="AU485" s="192" t="s">
        <v>82</v>
      </c>
      <c r="AV485" s="11" t="s">
        <v>82</v>
      </c>
      <c r="AW485" s="11" t="s">
        <v>35</v>
      </c>
      <c r="AX485" s="11" t="s">
        <v>72</v>
      </c>
      <c r="AY485" s="192" t="s">
        <v>185</v>
      </c>
    </row>
    <row r="486" spans="2:51" s="12" customFormat="1">
      <c r="B486" s="199"/>
      <c r="D486" s="187" t="s">
        <v>197</v>
      </c>
      <c r="E486" s="200" t="s">
        <v>5</v>
      </c>
      <c r="F486" s="201" t="s">
        <v>2802</v>
      </c>
      <c r="H486" s="202" t="s">
        <v>5</v>
      </c>
      <c r="I486" s="203"/>
      <c r="L486" s="199"/>
      <c r="M486" s="204"/>
      <c r="N486" s="205"/>
      <c r="O486" s="205"/>
      <c r="P486" s="205"/>
      <c r="Q486" s="205"/>
      <c r="R486" s="205"/>
      <c r="S486" s="205"/>
      <c r="T486" s="206"/>
      <c r="AT486" s="202" t="s">
        <v>197</v>
      </c>
      <c r="AU486" s="202" t="s">
        <v>82</v>
      </c>
      <c r="AV486" s="12" t="s">
        <v>80</v>
      </c>
      <c r="AW486" s="12" t="s">
        <v>35</v>
      </c>
      <c r="AX486" s="12" t="s">
        <v>72</v>
      </c>
      <c r="AY486" s="202" t="s">
        <v>185</v>
      </c>
    </row>
    <row r="487" spans="2:51" s="11" customFormat="1">
      <c r="B487" s="191"/>
      <c r="D487" s="187" t="s">
        <v>197</v>
      </c>
      <c r="E487" s="192" t="s">
        <v>5</v>
      </c>
      <c r="F487" s="193" t="s">
        <v>2811</v>
      </c>
      <c r="H487" s="194">
        <v>-22</v>
      </c>
      <c r="I487" s="195"/>
      <c r="L487" s="191"/>
      <c r="M487" s="196"/>
      <c r="N487" s="197"/>
      <c r="O487" s="197"/>
      <c r="P487" s="197"/>
      <c r="Q487" s="197"/>
      <c r="R487" s="197"/>
      <c r="S487" s="197"/>
      <c r="T487" s="198"/>
      <c r="AT487" s="192" t="s">
        <v>197</v>
      </c>
      <c r="AU487" s="192" t="s">
        <v>82</v>
      </c>
      <c r="AV487" s="11" t="s">
        <v>82</v>
      </c>
      <c r="AW487" s="11" t="s">
        <v>35</v>
      </c>
      <c r="AX487" s="11" t="s">
        <v>72</v>
      </c>
      <c r="AY487" s="192" t="s">
        <v>185</v>
      </c>
    </row>
    <row r="488" spans="2:51" s="11" customFormat="1">
      <c r="B488" s="191"/>
      <c r="D488" s="187" t="s">
        <v>197</v>
      </c>
      <c r="E488" s="192" t="s">
        <v>5</v>
      </c>
      <c r="F488" s="193" t="s">
        <v>2811</v>
      </c>
      <c r="H488" s="194">
        <v>-22</v>
      </c>
      <c r="I488" s="195"/>
      <c r="L488" s="191"/>
      <c r="M488" s="196"/>
      <c r="N488" s="197"/>
      <c r="O488" s="197"/>
      <c r="P488" s="197"/>
      <c r="Q488" s="197"/>
      <c r="R488" s="197"/>
      <c r="S488" s="197"/>
      <c r="T488" s="198"/>
      <c r="AT488" s="192" t="s">
        <v>197</v>
      </c>
      <c r="AU488" s="192" t="s">
        <v>82</v>
      </c>
      <c r="AV488" s="11" t="s">
        <v>82</v>
      </c>
      <c r="AW488" s="11" t="s">
        <v>35</v>
      </c>
      <c r="AX488" s="11" t="s">
        <v>72</v>
      </c>
      <c r="AY488" s="192" t="s">
        <v>185</v>
      </c>
    </row>
    <row r="489" spans="2:51" s="12" customFormat="1">
      <c r="B489" s="199"/>
      <c r="D489" s="187" t="s">
        <v>197</v>
      </c>
      <c r="E489" s="200" t="s">
        <v>5</v>
      </c>
      <c r="F489" s="201" t="s">
        <v>2840</v>
      </c>
      <c r="H489" s="202" t="s">
        <v>5</v>
      </c>
      <c r="I489" s="203"/>
      <c r="L489" s="199"/>
      <c r="M489" s="204"/>
      <c r="N489" s="205"/>
      <c r="O489" s="205"/>
      <c r="P489" s="205"/>
      <c r="Q489" s="205"/>
      <c r="R489" s="205"/>
      <c r="S489" s="205"/>
      <c r="T489" s="206"/>
      <c r="AT489" s="202" t="s">
        <v>197</v>
      </c>
      <c r="AU489" s="202" t="s">
        <v>82</v>
      </c>
      <c r="AV489" s="12" t="s">
        <v>80</v>
      </c>
      <c r="AW489" s="12" t="s">
        <v>35</v>
      </c>
      <c r="AX489" s="12" t="s">
        <v>72</v>
      </c>
      <c r="AY489" s="202" t="s">
        <v>185</v>
      </c>
    </row>
    <row r="490" spans="2:51" s="11" customFormat="1">
      <c r="B490" s="191"/>
      <c r="D490" s="187" t="s">
        <v>197</v>
      </c>
      <c r="E490" s="192" t="s">
        <v>5</v>
      </c>
      <c r="F490" s="193" t="s">
        <v>2849</v>
      </c>
      <c r="H490" s="194">
        <v>9.2799999999999994</v>
      </c>
      <c r="I490" s="195"/>
      <c r="L490" s="191"/>
      <c r="M490" s="196"/>
      <c r="N490" s="197"/>
      <c r="O490" s="197"/>
      <c r="P490" s="197"/>
      <c r="Q490" s="197"/>
      <c r="R490" s="197"/>
      <c r="S490" s="197"/>
      <c r="T490" s="198"/>
      <c r="AT490" s="192" t="s">
        <v>197</v>
      </c>
      <c r="AU490" s="192" t="s">
        <v>82</v>
      </c>
      <c r="AV490" s="11" t="s">
        <v>82</v>
      </c>
      <c r="AW490" s="11" t="s">
        <v>35</v>
      </c>
      <c r="AX490" s="11" t="s">
        <v>72</v>
      </c>
      <c r="AY490" s="192" t="s">
        <v>185</v>
      </c>
    </row>
    <row r="491" spans="2:51" s="11" customFormat="1">
      <c r="B491" s="191"/>
      <c r="D491" s="187" t="s">
        <v>197</v>
      </c>
      <c r="E491" s="192" t="s">
        <v>5</v>
      </c>
      <c r="F491" s="193" t="s">
        <v>2847</v>
      </c>
      <c r="H491" s="194">
        <v>2</v>
      </c>
      <c r="I491" s="195"/>
      <c r="L491" s="191"/>
      <c r="M491" s="196"/>
      <c r="N491" s="197"/>
      <c r="O491" s="197"/>
      <c r="P491" s="197"/>
      <c r="Q491" s="197"/>
      <c r="R491" s="197"/>
      <c r="S491" s="197"/>
      <c r="T491" s="198"/>
      <c r="AT491" s="192" t="s">
        <v>197</v>
      </c>
      <c r="AU491" s="192" t="s">
        <v>82</v>
      </c>
      <c r="AV491" s="11" t="s">
        <v>82</v>
      </c>
      <c r="AW491" s="11" t="s">
        <v>35</v>
      </c>
      <c r="AX491" s="11" t="s">
        <v>72</v>
      </c>
      <c r="AY491" s="192" t="s">
        <v>185</v>
      </c>
    </row>
    <row r="492" spans="2:51" s="12" customFormat="1">
      <c r="B492" s="199"/>
      <c r="D492" s="187" t="s">
        <v>197</v>
      </c>
      <c r="E492" s="200" t="s">
        <v>5</v>
      </c>
      <c r="F492" s="201" t="s">
        <v>657</v>
      </c>
      <c r="H492" s="202" t="s">
        <v>5</v>
      </c>
      <c r="I492" s="203"/>
      <c r="L492" s="199"/>
      <c r="M492" s="204"/>
      <c r="N492" s="205"/>
      <c r="O492" s="205"/>
      <c r="P492" s="205"/>
      <c r="Q492" s="205"/>
      <c r="R492" s="205"/>
      <c r="S492" s="205"/>
      <c r="T492" s="206"/>
      <c r="AT492" s="202" t="s">
        <v>197</v>
      </c>
      <c r="AU492" s="202" t="s">
        <v>82</v>
      </c>
      <c r="AV492" s="12" t="s">
        <v>80</v>
      </c>
      <c r="AW492" s="12" t="s">
        <v>35</v>
      </c>
      <c r="AX492" s="12" t="s">
        <v>72</v>
      </c>
      <c r="AY492" s="202" t="s">
        <v>185</v>
      </c>
    </row>
    <row r="493" spans="2:51" s="11" customFormat="1">
      <c r="B493" s="191"/>
      <c r="D493" s="187" t="s">
        <v>197</v>
      </c>
      <c r="E493" s="192" t="s">
        <v>5</v>
      </c>
      <c r="F493" s="193" t="s">
        <v>2850</v>
      </c>
      <c r="H493" s="194">
        <v>169.608</v>
      </c>
      <c r="I493" s="195"/>
      <c r="L493" s="191"/>
      <c r="M493" s="196"/>
      <c r="N493" s="197"/>
      <c r="O493" s="197"/>
      <c r="P493" s="197"/>
      <c r="Q493" s="197"/>
      <c r="R493" s="197"/>
      <c r="S493" s="197"/>
      <c r="T493" s="198"/>
      <c r="AT493" s="192" t="s">
        <v>197</v>
      </c>
      <c r="AU493" s="192" t="s">
        <v>82</v>
      </c>
      <c r="AV493" s="11" t="s">
        <v>82</v>
      </c>
      <c r="AW493" s="11" t="s">
        <v>35</v>
      </c>
      <c r="AX493" s="11" t="s">
        <v>72</v>
      </c>
      <c r="AY493" s="192" t="s">
        <v>185</v>
      </c>
    </row>
    <row r="494" spans="2:51" s="12" customFormat="1">
      <c r="B494" s="199"/>
      <c r="D494" s="187" t="s">
        <v>197</v>
      </c>
      <c r="E494" s="200" t="s">
        <v>5</v>
      </c>
      <c r="F494" s="201" t="s">
        <v>2802</v>
      </c>
      <c r="H494" s="202" t="s">
        <v>5</v>
      </c>
      <c r="I494" s="203"/>
      <c r="L494" s="199"/>
      <c r="M494" s="204"/>
      <c r="N494" s="205"/>
      <c r="O494" s="205"/>
      <c r="P494" s="205"/>
      <c r="Q494" s="205"/>
      <c r="R494" s="205"/>
      <c r="S494" s="205"/>
      <c r="T494" s="206"/>
      <c r="AT494" s="202" t="s">
        <v>197</v>
      </c>
      <c r="AU494" s="202" t="s">
        <v>82</v>
      </c>
      <c r="AV494" s="12" t="s">
        <v>80</v>
      </c>
      <c r="AW494" s="12" t="s">
        <v>35</v>
      </c>
      <c r="AX494" s="12" t="s">
        <v>72</v>
      </c>
      <c r="AY494" s="202" t="s">
        <v>185</v>
      </c>
    </row>
    <row r="495" spans="2:51" s="11" customFormat="1">
      <c r="B495" s="191"/>
      <c r="D495" s="187" t="s">
        <v>197</v>
      </c>
      <c r="E495" s="192" t="s">
        <v>5</v>
      </c>
      <c r="F495" s="193" t="s">
        <v>2814</v>
      </c>
      <c r="H495" s="194">
        <v>-1.3</v>
      </c>
      <c r="I495" s="195"/>
      <c r="L495" s="191"/>
      <c r="M495" s="196"/>
      <c r="N495" s="197"/>
      <c r="O495" s="197"/>
      <c r="P495" s="197"/>
      <c r="Q495" s="197"/>
      <c r="R495" s="197"/>
      <c r="S495" s="197"/>
      <c r="T495" s="198"/>
      <c r="AT495" s="192" t="s">
        <v>197</v>
      </c>
      <c r="AU495" s="192" t="s">
        <v>82</v>
      </c>
      <c r="AV495" s="11" t="s">
        <v>82</v>
      </c>
      <c r="AW495" s="11" t="s">
        <v>35</v>
      </c>
      <c r="AX495" s="11" t="s">
        <v>72</v>
      </c>
      <c r="AY495" s="192" t="s">
        <v>185</v>
      </c>
    </row>
    <row r="496" spans="2:51" s="11" customFormat="1">
      <c r="B496" s="191"/>
      <c r="D496" s="187" t="s">
        <v>197</v>
      </c>
      <c r="E496" s="192" t="s">
        <v>5</v>
      </c>
      <c r="F496" s="193" t="s">
        <v>2815</v>
      </c>
      <c r="H496" s="194">
        <v>-11.34</v>
      </c>
      <c r="I496" s="195"/>
      <c r="L496" s="191"/>
      <c r="M496" s="196"/>
      <c r="N496" s="197"/>
      <c r="O496" s="197"/>
      <c r="P496" s="197"/>
      <c r="Q496" s="197"/>
      <c r="R496" s="197"/>
      <c r="S496" s="197"/>
      <c r="T496" s="198"/>
      <c r="AT496" s="192" t="s">
        <v>197</v>
      </c>
      <c r="AU496" s="192" t="s">
        <v>82</v>
      </c>
      <c r="AV496" s="11" t="s">
        <v>82</v>
      </c>
      <c r="AW496" s="11" t="s">
        <v>35</v>
      </c>
      <c r="AX496" s="11" t="s">
        <v>72</v>
      </c>
      <c r="AY496" s="192" t="s">
        <v>185</v>
      </c>
    </row>
    <row r="497" spans="2:65" s="12" customFormat="1">
      <c r="B497" s="199"/>
      <c r="D497" s="187" t="s">
        <v>197</v>
      </c>
      <c r="E497" s="200" t="s">
        <v>5</v>
      </c>
      <c r="F497" s="201" t="s">
        <v>2840</v>
      </c>
      <c r="H497" s="202" t="s">
        <v>5</v>
      </c>
      <c r="I497" s="203"/>
      <c r="L497" s="199"/>
      <c r="M497" s="204"/>
      <c r="N497" s="205"/>
      <c r="O497" s="205"/>
      <c r="P497" s="205"/>
      <c r="Q497" s="205"/>
      <c r="R497" s="205"/>
      <c r="S497" s="205"/>
      <c r="T497" s="206"/>
      <c r="AT497" s="202" t="s">
        <v>197</v>
      </c>
      <c r="AU497" s="202" t="s">
        <v>82</v>
      </c>
      <c r="AV497" s="12" t="s">
        <v>80</v>
      </c>
      <c r="AW497" s="12" t="s">
        <v>35</v>
      </c>
      <c r="AX497" s="12" t="s">
        <v>72</v>
      </c>
      <c r="AY497" s="202" t="s">
        <v>185</v>
      </c>
    </row>
    <row r="498" spans="2:65" s="11" customFormat="1">
      <c r="B498" s="191"/>
      <c r="D498" s="187" t="s">
        <v>197</v>
      </c>
      <c r="E498" s="192" t="s">
        <v>5</v>
      </c>
      <c r="F498" s="193" t="s">
        <v>2851</v>
      </c>
      <c r="H498" s="194">
        <v>0.72</v>
      </c>
      <c r="I498" s="195"/>
      <c r="L498" s="191"/>
      <c r="M498" s="196"/>
      <c r="N498" s="197"/>
      <c r="O498" s="197"/>
      <c r="P498" s="197"/>
      <c r="Q498" s="197"/>
      <c r="R498" s="197"/>
      <c r="S498" s="197"/>
      <c r="T498" s="198"/>
      <c r="AT498" s="192" t="s">
        <v>197</v>
      </c>
      <c r="AU498" s="192" t="s">
        <v>82</v>
      </c>
      <c r="AV498" s="11" t="s">
        <v>82</v>
      </c>
      <c r="AW498" s="11" t="s">
        <v>35</v>
      </c>
      <c r="AX498" s="11" t="s">
        <v>72</v>
      </c>
      <c r="AY498" s="192" t="s">
        <v>185</v>
      </c>
    </row>
    <row r="499" spans="2:65" s="11" customFormat="1">
      <c r="B499" s="191"/>
      <c r="D499" s="187" t="s">
        <v>197</v>
      </c>
      <c r="E499" s="192" t="s">
        <v>5</v>
      </c>
      <c r="F499" s="193" t="s">
        <v>2852</v>
      </c>
      <c r="H499" s="194">
        <v>1.92</v>
      </c>
      <c r="I499" s="195"/>
      <c r="L499" s="191"/>
      <c r="M499" s="196"/>
      <c r="N499" s="197"/>
      <c r="O499" s="197"/>
      <c r="P499" s="197"/>
      <c r="Q499" s="197"/>
      <c r="R499" s="197"/>
      <c r="S499" s="197"/>
      <c r="T499" s="198"/>
      <c r="AT499" s="192" t="s">
        <v>197</v>
      </c>
      <c r="AU499" s="192" t="s">
        <v>82</v>
      </c>
      <c r="AV499" s="11" t="s">
        <v>82</v>
      </c>
      <c r="AW499" s="11" t="s">
        <v>35</v>
      </c>
      <c r="AX499" s="11" t="s">
        <v>72</v>
      </c>
      <c r="AY499" s="192" t="s">
        <v>185</v>
      </c>
    </row>
    <row r="500" spans="2:65" s="13" customFormat="1">
      <c r="B500" s="207"/>
      <c r="D500" s="208" t="s">
        <v>197</v>
      </c>
      <c r="E500" s="209" t="s">
        <v>5</v>
      </c>
      <c r="F500" s="210" t="s">
        <v>222</v>
      </c>
      <c r="H500" s="211">
        <v>456.83699999999999</v>
      </c>
      <c r="I500" s="212"/>
      <c r="L500" s="207"/>
      <c r="M500" s="213"/>
      <c r="N500" s="214"/>
      <c r="O500" s="214"/>
      <c r="P500" s="214"/>
      <c r="Q500" s="214"/>
      <c r="R500" s="214"/>
      <c r="S500" s="214"/>
      <c r="T500" s="215"/>
      <c r="AT500" s="216" t="s">
        <v>197</v>
      </c>
      <c r="AU500" s="216" t="s">
        <v>82</v>
      </c>
      <c r="AV500" s="13" t="s">
        <v>193</v>
      </c>
      <c r="AW500" s="13" t="s">
        <v>35</v>
      </c>
      <c r="AX500" s="13" t="s">
        <v>80</v>
      </c>
      <c r="AY500" s="216" t="s">
        <v>185</v>
      </c>
    </row>
    <row r="501" spans="2:65" s="1" customFormat="1" ht="31.5" customHeight="1">
      <c r="B501" s="174"/>
      <c r="C501" s="175" t="s">
        <v>785</v>
      </c>
      <c r="D501" s="175" t="s">
        <v>188</v>
      </c>
      <c r="E501" s="176" t="s">
        <v>641</v>
      </c>
      <c r="F501" s="177" t="s">
        <v>642</v>
      </c>
      <c r="G501" s="178" t="s">
        <v>232</v>
      </c>
      <c r="H501" s="179">
        <v>104.97</v>
      </c>
      <c r="I501" s="180"/>
      <c r="J501" s="181">
        <f>ROUND(I501*H501,2)</f>
        <v>0</v>
      </c>
      <c r="K501" s="177" t="s">
        <v>192</v>
      </c>
      <c r="L501" s="41"/>
      <c r="M501" s="182" t="s">
        <v>5</v>
      </c>
      <c r="N501" s="183" t="s">
        <v>43</v>
      </c>
      <c r="O501" s="42"/>
      <c r="P501" s="184">
        <f>O501*H501</f>
        <v>0</v>
      </c>
      <c r="Q501" s="184">
        <v>1.2E-4</v>
      </c>
      <c r="R501" s="184">
        <f>Q501*H501</f>
        <v>1.2596400000000001E-2</v>
      </c>
      <c r="S501" s="184">
        <v>0</v>
      </c>
      <c r="T501" s="185">
        <f>S501*H501</f>
        <v>0</v>
      </c>
      <c r="AR501" s="24" t="s">
        <v>193</v>
      </c>
      <c r="AT501" s="24" t="s">
        <v>188</v>
      </c>
      <c r="AU501" s="24" t="s">
        <v>82</v>
      </c>
      <c r="AY501" s="24" t="s">
        <v>185</v>
      </c>
      <c r="BE501" s="186">
        <f>IF(N501="základní",J501,0)</f>
        <v>0</v>
      </c>
      <c r="BF501" s="186">
        <f>IF(N501="snížená",J501,0)</f>
        <v>0</v>
      </c>
      <c r="BG501" s="186">
        <f>IF(N501="zákl. přenesená",J501,0)</f>
        <v>0</v>
      </c>
      <c r="BH501" s="186">
        <f>IF(N501="sníž. přenesená",J501,0)</f>
        <v>0</v>
      </c>
      <c r="BI501" s="186">
        <f>IF(N501="nulová",J501,0)</f>
        <v>0</v>
      </c>
      <c r="BJ501" s="24" t="s">
        <v>80</v>
      </c>
      <c r="BK501" s="186">
        <f>ROUND(I501*H501,2)</f>
        <v>0</v>
      </c>
      <c r="BL501" s="24" t="s">
        <v>193</v>
      </c>
      <c r="BM501" s="24" t="s">
        <v>2853</v>
      </c>
    </row>
    <row r="502" spans="2:65" s="1" customFormat="1" ht="40.5">
      <c r="B502" s="41"/>
      <c r="D502" s="187" t="s">
        <v>195</v>
      </c>
      <c r="F502" s="188" t="s">
        <v>644</v>
      </c>
      <c r="I502" s="189"/>
      <c r="L502" s="41"/>
      <c r="M502" s="190"/>
      <c r="N502" s="42"/>
      <c r="O502" s="42"/>
      <c r="P502" s="42"/>
      <c r="Q502" s="42"/>
      <c r="R502" s="42"/>
      <c r="S502" s="42"/>
      <c r="T502" s="70"/>
      <c r="AT502" s="24" t="s">
        <v>195</v>
      </c>
      <c r="AU502" s="24" t="s">
        <v>82</v>
      </c>
    </row>
    <row r="503" spans="2:65" s="12" customFormat="1">
      <c r="B503" s="199"/>
      <c r="D503" s="187" t="s">
        <v>197</v>
      </c>
      <c r="E503" s="200" t="s">
        <v>5</v>
      </c>
      <c r="F503" s="201" t="s">
        <v>645</v>
      </c>
      <c r="H503" s="202" t="s">
        <v>5</v>
      </c>
      <c r="I503" s="203"/>
      <c r="L503" s="199"/>
      <c r="M503" s="204"/>
      <c r="N503" s="205"/>
      <c r="O503" s="205"/>
      <c r="P503" s="205"/>
      <c r="Q503" s="205"/>
      <c r="R503" s="205"/>
      <c r="S503" s="205"/>
      <c r="T503" s="206"/>
      <c r="AT503" s="202" t="s">
        <v>197</v>
      </c>
      <c r="AU503" s="202" t="s">
        <v>82</v>
      </c>
      <c r="AV503" s="12" t="s">
        <v>80</v>
      </c>
      <c r="AW503" s="12" t="s">
        <v>35</v>
      </c>
      <c r="AX503" s="12" t="s">
        <v>72</v>
      </c>
      <c r="AY503" s="202" t="s">
        <v>185</v>
      </c>
    </row>
    <row r="504" spans="2:65" s="11" customFormat="1">
      <c r="B504" s="191"/>
      <c r="D504" s="187" t="s">
        <v>197</v>
      </c>
      <c r="E504" s="192" t="s">
        <v>5</v>
      </c>
      <c r="F504" s="193" t="s">
        <v>2854</v>
      </c>
      <c r="H504" s="194">
        <v>16.725000000000001</v>
      </c>
      <c r="I504" s="195"/>
      <c r="L504" s="191"/>
      <c r="M504" s="196"/>
      <c r="N504" s="197"/>
      <c r="O504" s="197"/>
      <c r="P504" s="197"/>
      <c r="Q504" s="197"/>
      <c r="R504" s="197"/>
      <c r="S504" s="197"/>
      <c r="T504" s="198"/>
      <c r="AT504" s="192" t="s">
        <v>197</v>
      </c>
      <c r="AU504" s="192" t="s">
        <v>82</v>
      </c>
      <c r="AV504" s="11" t="s">
        <v>82</v>
      </c>
      <c r="AW504" s="11" t="s">
        <v>35</v>
      </c>
      <c r="AX504" s="11" t="s">
        <v>72</v>
      </c>
      <c r="AY504" s="192" t="s">
        <v>185</v>
      </c>
    </row>
    <row r="505" spans="2:65" s="11" customFormat="1">
      <c r="B505" s="191"/>
      <c r="D505" s="187" t="s">
        <v>197</v>
      </c>
      <c r="E505" s="192" t="s">
        <v>5</v>
      </c>
      <c r="F505" s="193" t="s">
        <v>2855</v>
      </c>
      <c r="H505" s="194">
        <v>10</v>
      </c>
      <c r="I505" s="195"/>
      <c r="L505" s="191"/>
      <c r="M505" s="196"/>
      <c r="N505" s="197"/>
      <c r="O505" s="197"/>
      <c r="P505" s="197"/>
      <c r="Q505" s="197"/>
      <c r="R505" s="197"/>
      <c r="S505" s="197"/>
      <c r="T505" s="198"/>
      <c r="AT505" s="192" t="s">
        <v>197</v>
      </c>
      <c r="AU505" s="192" t="s">
        <v>82</v>
      </c>
      <c r="AV505" s="11" t="s">
        <v>82</v>
      </c>
      <c r="AW505" s="11" t="s">
        <v>35</v>
      </c>
      <c r="AX505" s="11" t="s">
        <v>72</v>
      </c>
      <c r="AY505" s="192" t="s">
        <v>185</v>
      </c>
    </row>
    <row r="506" spans="2:65" s="11" customFormat="1">
      <c r="B506" s="191"/>
      <c r="D506" s="187" t="s">
        <v>197</v>
      </c>
      <c r="E506" s="192" t="s">
        <v>5</v>
      </c>
      <c r="F506" s="193" t="s">
        <v>2856</v>
      </c>
      <c r="H506" s="194">
        <v>4</v>
      </c>
      <c r="I506" s="195"/>
      <c r="L506" s="191"/>
      <c r="M506" s="196"/>
      <c r="N506" s="197"/>
      <c r="O506" s="197"/>
      <c r="P506" s="197"/>
      <c r="Q506" s="197"/>
      <c r="R506" s="197"/>
      <c r="S506" s="197"/>
      <c r="T506" s="198"/>
      <c r="AT506" s="192" t="s">
        <v>197</v>
      </c>
      <c r="AU506" s="192" t="s">
        <v>82</v>
      </c>
      <c r="AV506" s="11" t="s">
        <v>82</v>
      </c>
      <c r="AW506" s="11" t="s">
        <v>35</v>
      </c>
      <c r="AX506" s="11" t="s">
        <v>72</v>
      </c>
      <c r="AY506" s="192" t="s">
        <v>185</v>
      </c>
    </row>
    <row r="507" spans="2:65" s="11" customFormat="1">
      <c r="B507" s="191"/>
      <c r="D507" s="187" t="s">
        <v>197</v>
      </c>
      <c r="E507" s="192" t="s">
        <v>5</v>
      </c>
      <c r="F507" s="193" t="s">
        <v>2857</v>
      </c>
      <c r="H507" s="194">
        <v>18.556999999999999</v>
      </c>
      <c r="I507" s="195"/>
      <c r="L507" s="191"/>
      <c r="M507" s="196"/>
      <c r="N507" s="197"/>
      <c r="O507" s="197"/>
      <c r="P507" s="197"/>
      <c r="Q507" s="197"/>
      <c r="R507" s="197"/>
      <c r="S507" s="197"/>
      <c r="T507" s="198"/>
      <c r="AT507" s="192" t="s">
        <v>197</v>
      </c>
      <c r="AU507" s="192" t="s">
        <v>82</v>
      </c>
      <c r="AV507" s="11" t="s">
        <v>82</v>
      </c>
      <c r="AW507" s="11" t="s">
        <v>35</v>
      </c>
      <c r="AX507" s="11" t="s">
        <v>72</v>
      </c>
      <c r="AY507" s="192" t="s">
        <v>185</v>
      </c>
    </row>
    <row r="508" spans="2:65" s="11" customFormat="1">
      <c r="B508" s="191"/>
      <c r="D508" s="187" t="s">
        <v>197</v>
      </c>
      <c r="E508" s="192" t="s">
        <v>5</v>
      </c>
      <c r="F508" s="193" t="s">
        <v>2858</v>
      </c>
      <c r="H508" s="194">
        <v>32.063000000000002</v>
      </c>
      <c r="I508" s="195"/>
      <c r="L508" s="191"/>
      <c r="M508" s="196"/>
      <c r="N508" s="197"/>
      <c r="O508" s="197"/>
      <c r="P508" s="197"/>
      <c r="Q508" s="197"/>
      <c r="R508" s="197"/>
      <c r="S508" s="197"/>
      <c r="T508" s="198"/>
      <c r="AT508" s="192" t="s">
        <v>197</v>
      </c>
      <c r="AU508" s="192" t="s">
        <v>82</v>
      </c>
      <c r="AV508" s="11" t="s">
        <v>82</v>
      </c>
      <c r="AW508" s="11" t="s">
        <v>35</v>
      </c>
      <c r="AX508" s="11" t="s">
        <v>72</v>
      </c>
      <c r="AY508" s="192" t="s">
        <v>185</v>
      </c>
    </row>
    <row r="509" spans="2:65" s="11" customFormat="1">
      <c r="B509" s="191"/>
      <c r="D509" s="187" t="s">
        <v>197</v>
      </c>
      <c r="E509" s="192" t="s">
        <v>5</v>
      </c>
      <c r="F509" s="193" t="s">
        <v>2859</v>
      </c>
      <c r="H509" s="194">
        <v>23.625</v>
      </c>
      <c r="I509" s="195"/>
      <c r="L509" s="191"/>
      <c r="M509" s="196"/>
      <c r="N509" s="197"/>
      <c r="O509" s="197"/>
      <c r="P509" s="197"/>
      <c r="Q509" s="197"/>
      <c r="R509" s="197"/>
      <c r="S509" s="197"/>
      <c r="T509" s="198"/>
      <c r="AT509" s="192" t="s">
        <v>197</v>
      </c>
      <c r="AU509" s="192" t="s">
        <v>82</v>
      </c>
      <c r="AV509" s="11" t="s">
        <v>82</v>
      </c>
      <c r="AW509" s="11" t="s">
        <v>35</v>
      </c>
      <c r="AX509" s="11" t="s">
        <v>72</v>
      </c>
      <c r="AY509" s="192" t="s">
        <v>185</v>
      </c>
    </row>
    <row r="510" spans="2:65" s="13" customFormat="1">
      <c r="B510" s="207"/>
      <c r="D510" s="208" t="s">
        <v>197</v>
      </c>
      <c r="E510" s="209" t="s">
        <v>5</v>
      </c>
      <c r="F510" s="210" t="s">
        <v>222</v>
      </c>
      <c r="H510" s="211">
        <v>104.97</v>
      </c>
      <c r="I510" s="212"/>
      <c r="L510" s="207"/>
      <c r="M510" s="213"/>
      <c r="N510" s="214"/>
      <c r="O510" s="214"/>
      <c r="P510" s="214"/>
      <c r="Q510" s="214"/>
      <c r="R510" s="214"/>
      <c r="S510" s="214"/>
      <c r="T510" s="215"/>
      <c r="AT510" s="216" t="s">
        <v>197</v>
      </c>
      <c r="AU510" s="216" t="s">
        <v>82</v>
      </c>
      <c r="AV510" s="13" t="s">
        <v>193</v>
      </c>
      <c r="AW510" s="13" t="s">
        <v>35</v>
      </c>
      <c r="AX510" s="13" t="s">
        <v>80</v>
      </c>
      <c r="AY510" s="216" t="s">
        <v>185</v>
      </c>
    </row>
    <row r="511" spans="2:65" s="1" customFormat="1" ht="31.5" customHeight="1">
      <c r="B511" s="174"/>
      <c r="C511" s="175" t="s">
        <v>2860</v>
      </c>
      <c r="D511" s="175" t="s">
        <v>188</v>
      </c>
      <c r="E511" s="176" t="s">
        <v>649</v>
      </c>
      <c r="F511" s="177" t="s">
        <v>650</v>
      </c>
      <c r="G511" s="178" t="s">
        <v>232</v>
      </c>
      <c r="H511" s="179">
        <v>104.163</v>
      </c>
      <c r="I511" s="180"/>
      <c r="J511" s="181">
        <f>ROUND(I511*H511,2)</f>
        <v>0</v>
      </c>
      <c r="K511" s="177" t="s">
        <v>192</v>
      </c>
      <c r="L511" s="41"/>
      <c r="M511" s="182" t="s">
        <v>5</v>
      </c>
      <c r="N511" s="183" t="s">
        <v>43</v>
      </c>
      <c r="O511" s="42"/>
      <c r="P511" s="184">
        <f>O511*H511</f>
        <v>0</v>
      </c>
      <c r="Q511" s="184">
        <v>1.2E-4</v>
      </c>
      <c r="R511" s="184">
        <f>Q511*H511</f>
        <v>1.249956E-2</v>
      </c>
      <c r="S511" s="184">
        <v>0</v>
      </c>
      <c r="T511" s="185">
        <f>S511*H511</f>
        <v>0</v>
      </c>
      <c r="AR511" s="24" t="s">
        <v>193</v>
      </c>
      <c r="AT511" s="24" t="s">
        <v>188</v>
      </c>
      <c r="AU511" s="24" t="s">
        <v>82</v>
      </c>
      <c r="AY511" s="24" t="s">
        <v>185</v>
      </c>
      <c r="BE511" s="186">
        <f>IF(N511="základní",J511,0)</f>
        <v>0</v>
      </c>
      <c r="BF511" s="186">
        <f>IF(N511="snížená",J511,0)</f>
        <v>0</v>
      </c>
      <c r="BG511" s="186">
        <f>IF(N511="zákl. přenesená",J511,0)</f>
        <v>0</v>
      </c>
      <c r="BH511" s="186">
        <f>IF(N511="sníž. přenesená",J511,0)</f>
        <v>0</v>
      </c>
      <c r="BI511" s="186">
        <f>IF(N511="nulová",J511,0)</f>
        <v>0</v>
      </c>
      <c r="BJ511" s="24" t="s">
        <v>80</v>
      </c>
      <c r="BK511" s="186">
        <f>ROUND(I511*H511,2)</f>
        <v>0</v>
      </c>
      <c r="BL511" s="24" t="s">
        <v>193</v>
      </c>
      <c r="BM511" s="24" t="s">
        <v>2861</v>
      </c>
    </row>
    <row r="512" spans="2:65" s="1" customFormat="1" ht="40.5">
      <c r="B512" s="41"/>
      <c r="D512" s="187" t="s">
        <v>195</v>
      </c>
      <c r="F512" s="188" t="s">
        <v>644</v>
      </c>
      <c r="I512" s="189"/>
      <c r="L512" s="41"/>
      <c r="M512" s="190"/>
      <c r="N512" s="42"/>
      <c r="O512" s="42"/>
      <c r="P512" s="42"/>
      <c r="Q512" s="42"/>
      <c r="R512" s="42"/>
      <c r="S512" s="42"/>
      <c r="T512" s="70"/>
      <c r="AT512" s="24" t="s">
        <v>195</v>
      </c>
      <c r="AU512" s="24" t="s">
        <v>82</v>
      </c>
    </row>
    <row r="513" spans="2:65" s="12" customFormat="1">
      <c r="B513" s="199"/>
      <c r="D513" s="187" t="s">
        <v>197</v>
      </c>
      <c r="E513" s="200" t="s">
        <v>5</v>
      </c>
      <c r="F513" s="201" t="s">
        <v>652</v>
      </c>
      <c r="H513" s="202" t="s">
        <v>5</v>
      </c>
      <c r="I513" s="203"/>
      <c r="L513" s="199"/>
      <c r="M513" s="204"/>
      <c r="N513" s="205"/>
      <c r="O513" s="205"/>
      <c r="P513" s="205"/>
      <c r="Q513" s="205"/>
      <c r="R513" s="205"/>
      <c r="S513" s="205"/>
      <c r="T513" s="206"/>
      <c r="AT513" s="202" t="s">
        <v>197</v>
      </c>
      <c r="AU513" s="202" t="s">
        <v>82</v>
      </c>
      <c r="AV513" s="12" t="s">
        <v>80</v>
      </c>
      <c r="AW513" s="12" t="s">
        <v>35</v>
      </c>
      <c r="AX513" s="12" t="s">
        <v>72</v>
      </c>
      <c r="AY513" s="202" t="s">
        <v>185</v>
      </c>
    </row>
    <row r="514" spans="2:65" s="11" customFormat="1">
      <c r="B514" s="191"/>
      <c r="D514" s="187" t="s">
        <v>197</v>
      </c>
      <c r="E514" s="192" t="s">
        <v>5</v>
      </c>
      <c r="F514" s="193" t="s">
        <v>2862</v>
      </c>
      <c r="H514" s="194">
        <v>8.2249999999999996</v>
      </c>
      <c r="I514" s="195"/>
      <c r="L514" s="191"/>
      <c r="M514" s="196"/>
      <c r="N514" s="197"/>
      <c r="O514" s="197"/>
      <c r="P514" s="197"/>
      <c r="Q514" s="197"/>
      <c r="R514" s="197"/>
      <c r="S514" s="197"/>
      <c r="T514" s="198"/>
      <c r="AT514" s="192" t="s">
        <v>197</v>
      </c>
      <c r="AU514" s="192" t="s">
        <v>82</v>
      </c>
      <c r="AV514" s="11" t="s">
        <v>82</v>
      </c>
      <c r="AW514" s="11" t="s">
        <v>35</v>
      </c>
      <c r="AX514" s="11" t="s">
        <v>72</v>
      </c>
      <c r="AY514" s="192" t="s">
        <v>185</v>
      </c>
    </row>
    <row r="515" spans="2:65" s="11" customFormat="1">
      <c r="B515" s="191"/>
      <c r="D515" s="187" t="s">
        <v>197</v>
      </c>
      <c r="E515" s="192" t="s">
        <v>5</v>
      </c>
      <c r="F515" s="193" t="s">
        <v>2863</v>
      </c>
      <c r="H515" s="194">
        <v>1.9</v>
      </c>
      <c r="I515" s="195"/>
      <c r="L515" s="191"/>
      <c r="M515" s="196"/>
      <c r="N515" s="197"/>
      <c r="O515" s="197"/>
      <c r="P515" s="197"/>
      <c r="Q515" s="197"/>
      <c r="R515" s="197"/>
      <c r="S515" s="197"/>
      <c r="T515" s="198"/>
      <c r="AT515" s="192" t="s">
        <v>197</v>
      </c>
      <c r="AU515" s="192" t="s">
        <v>82</v>
      </c>
      <c r="AV515" s="11" t="s">
        <v>82</v>
      </c>
      <c r="AW515" s="11" t="s">
        <v>35</v>
      </c>
      <c r="AX515" s="11" t="s">
        <v>72</v>
      </c>
      <c r="AY515" s="192" t="s">
        <v>185</v>
      </c>
    </row>
    <row r="516" spans="2:65" s="11" customFormat="1">
      <c r="B516" s="191"/>
      <c r="D516" s="187" t="s">
        <v>197</v>
      </c>
      <c r="E516" s="192" t="s">
        <v>5</v>
      </c>
      <c r="F516" s="193" t="s">
        <v>2864</v>
      </c>
      <c r="H516" s="194">
        <v>1.6</v>
      </c>
      <c r="I516" s="195"/>
      <c r="L516" s="191"/>
      <c r="M516" s="196"/>
      <c r="N516" s="197"/>
      <c r="O516" s="197"/>
      <c r="P516" s="197"/>
      <c r="Q516" s="197"/>
      <c r="R516" s="197"/>
      <c r="S516" s="197"/>
      <c r="T516" s="198"/>
      <c r="AT516" s="192" t="s">
        <v>197</v>
      </c>
      <c r="AU516" s="192" t="s">
        <v>82</v>
      </c>
      <c r="AV516" s="11" t="s">
        <v>82</v>
      </c>
      <c r="AW516" s="11" t="s">
        <v>35</v>
      </c>
      <c r="AX516" s="11" t="s">
        <v>72</v>
      </c>
      <c r="AY516" s="192" t="s">
        <v>185</v>
      </c>
    </row>
    <row r="517" spans="2:65" s="11" customFormat="1">
      <c r="B517" s="191"/>
      <c r="D517" s="187" t="s">
        <v>197</v>
      </c>
      <c r="E517" s="192" t="s">
        <v>5</v>
      </c>
      <c r="F517" s="193" t="s">
        <v>2865</v>
      </c>
      <c r="H517" s="194">
        <v>10.368</v>
      </c>
      <c r="I517" s="195"/>
      <c r="L517" s="191"/>
      <c r="M517" s="196"/>
      <c r="N517" s="197"/>
      <c r="O517" s="197"/>
      <c r="P517" s="197"/>
      <c r="Q517" s="197"/>
      <c r="R517" s="197"/>
      <c r="S517" s="197"/>
      <c r="T517" s="198"/>
      <c r="AT517" s="192" t="s">
        <v>197</v>
      </c>
      <c r="AU517" s="192" t="s">
        <v>82</v>
      </c>
      <c r="AV517" s="11" t="s">
        <v>82</v>
      </c>
      <c r="AW517" s="11" t="s">
        <v>35</v>
      </c>
      <c r="AX517" s="11" t="s">
        <v>72</v>
      </c>
      <c r="AY517" s="192" t="s">
        <v>185</v>
      </c>
    </row>
    <row r="518" spans="2:65" s="11" customFormat="1">
      <c r="B518" s="191"/>
      <c r="D518" s="187" t="s">
        <v>197</v>
      </c>
      <c r="E518" s="192" t="s">
        <v>5</v>
      </c>
      <c r="F518" s="193" t="s">
        <v>2866</v>
      </c>
      <c r="H518" s="194">
        <v>7.35</v>
      </c>
      <c r="I518" s="195"/>
      <c r="L518" s="191"/>
      <c r="M518" s="196"/>
      <c r="N518" s="197"/>
      <c r="O518" s="197"/>
      <c r="P518" s="197"/>
      <c r="Q518" s="197"/>
      <c r="R518" s="197"/>
      <c r="S518" s="197"/>
      <c r="T518" s="198"/>
      <c r="AT518" s="192" t="s">
        <v>197</v>
      </c>
      <c r="AU518" s="192" t="s">
        <v>82</v>
      </c>
      <c r="AV518" s="11" t="s">
        <v>82</v>
      </c>
      <c r="AW518" s="11" t="s">
        <v>35</v>
      </c>
      <c r="AX518" s="11" t="s">
        <v>72</v>
      </c>
      <c r="AY518" s="192" t="s">
        <v>185</v>
      </c>
    </row>
    <row r="519" spans="2:65" s="11" customFormat="1">
      <c r="B519" s="191"/>
      <c r="D519" s="187" t="s">
        <v>197</v>
      </c>
      <c r="E519" s="192" t="s">
        <v>5</v>
      </c>
      <c r="F519" s="193" t="s">
        <v>2867</v>
      </c>
      <c r="H519" s="194">
        <v>2.35</v>
      </c>
      <c r="I519" s="195"/>
      <c r="L519" s="191"/>
      <c r="M519" s="196"/>
      <c r="N519" s="197"/>
      <c r="O519" s="197"/>
      <c r="P519" s="197"/>
      <c r="Q519" s="197"/>
      <c r="R519" s="197"/>
      <c r="S519" s="197"/>
      <c r="T519" s="198"/>
      <c r="AT519" s="192" t="s">
        <v>197</v>
      </c>
      <c r="AU519" s="192" t="s">
        <v>82</v>
      </c>
      <c r="AV519" s="11" t="s">
        <v>82</v>
      </c>
      <c r="AW519" s="11" t="s">
        <v>35</v>
      </c>
      <c r="AX519" s="11" t="s">
        <v>72</v>
      </c>
      <c r="AY519" s="192" t="s">
        <v>185</v>
      </c>
    </row>
    <row r="520" spans="2:65" s="11" customFormat="1">
      <c r="B520" s="191"/>
      <c r="D520" s="187" t="s">
        <v>197</v>
      </c>
      <c r="E520" s="192" t="s">
        <v>5</v>
      </c>
      <c r="F520" s="193" t="s">
        <v>2868</v>
      </c>
      <c r="H520" s="194">
        <v>15.73</v>
      </c>
      <c r="I520" s="195"/>
      <c r="L520" s="191"/>
      <c r="M520" s="196"/>
      <c r="N520" s="197"/>
      <c r="O520" s="197"/>
      <c r="P520" s="197"/>
      <c r="Q520" s="197"/>
      <c r="R520" s="197"/>
      <c r="S520" s="197"/>
      <c r="T520" s="198"/>
      <c r="AT520" s="192" t="s">
        <v>197</v>
      </c>
      <c r="AU520" s="192" t="s">
        <v>82</v>
      </c>
      <c r="AV520" s="11" t="s">
        <v>82</v>
      </c>
      <c r="AW520" s="11" t="s">
        <v>35</v>
      </c>
      <c r="AX520" s="11" t="s">
        <v>72</v>
      </c>
      <c r="AY520" s="192" t="s">
        <v>185</v>
      </c>
    </row>
    <row r="521" spans="2:65" s="12" customFormat="1">
      <c r="B521" s="199"/>
      <c r="D521" s="187" t="s">
        <v>197</v>
      </c>
      <c r="E521" s="200" t="s">
        <v>5</v>
      </c>
      <c r="F521" s="201" t="s">
        <v>655</v>
      </c>
      <c r="H521" s="202" t="s">
        <v>5</v>
      </c>
      <c r="I521" s="203"/>
      <c r="L521" s="199"/>
      <c r="M521" s="204"/>
      <c r="N521" s="205"/>
      <c r="O521" s="205"/>
      <c r="P521" s="205"/>
      <c r="Q521" s="205"/>
      <c r="R521" s="205"/>
      <c r="S521" s="205"/>
      <c r="T521" s="206"/>
      <c r="AT521" s="202" t="s">
        <v>197</v>
      </c>
      <c r="AU521" s="202" t="s">
        <v>82</v>
      </c>
      <c r="AV521" s="12" t="s">
        <v>80</v>
      </c>
      <c r="AW521" s="12" t="s">
        <v>35</v>
      </c>
      <c r="AX521" s="12" t="s">
        <v>72</v>
      </c>
      <c r="AY521" s="202" t="s">
        <v>185</v>
      </c>
    </row>
    <row r="522" spans="2:65" s="11" customFormat="1">
      <c r="B522" s="191"/>
      <c r="D522" s="187" t="s">
        <v>197</v>
      </c>
      <c r="E522" s="192" t="s">
        <v>5</v>
      </c>
      <c r="F522" s="193" t="s">
        <v>2869</v>
      </c>
      <c r="H522" s="194">
        <v>44</v>
      </c>
      <c r="I522" s="195"/>
      <c r="L522" s="191"/>
      <c r="M522" s="196"/>
      <c r="N522" s="197"/>
      <c r="O522" s="197"/>
      <c r="P522" s="197"/>
      <c r="Q522" s="197"/>
      <c r="R522" s="197"/>
      <c r="S522" s="197"/>
      <c r="T522" s="198"/>
      <c r="AT522" s="192" t="s">
        <v>197</v>
      </c>
      <c r="AU522" s="192" t="s">
        <v>82</v>
      </c>
      <c r="AV522" s="11" t="s">
        <v>82</v>
      </c>
      <c r="AW522" s="11" t="s">
        <v>35</v>
      </c>
      <c r="AX522" s="11" t="s">
        <v>72</v>
      </c>
      <c r="AY522" s="192" t="s">
        <v>185</v>
      </c>
    </row>
    <row r="523" spans="2:65" s="12" customFormat="1">
      <c r="B523" s="199"/>
      <c r="D523" s="187" t="s">
        <v>197</v>
      </c>
      <c r="E523" s="200" t="s">
        <v>5</v>
      </c>
      <c r="F523" s="201" t="s">
        <v>657</v>
      </c>
      <c r="H523" s="202" t="s">
        <v>5</v>
      </c>
      <c r="I523" s="203"/>
      <c r="L523" s="199"/>
      <c r="M523" s="204"/>
      <c r="N523" s="205"/>
      <c r="O523" s="205"/>
      <c r="P523" s="205"/>
      <c r="Q523" s="205"/>
      <c r="R523" s="205"/>
      <c r="S523" s="205"/>
      <c r="T523" s="206"/>
      <c r="AT523" s="202" t="s">
        <v>197</v>
      </c>
      <c r="AU523" s="202" t="s">
        <v>82</v>
      </c>
      <c r="AV523" s="12" t="s">
        <v>80</v>
      </c>
      <c r="AW523" s="12" t="s">
        <v>35</v>
      </c>
      <c r="AX523" s="12" t="s">
        <v>72</v>
      </c>
      <c r="AY523" s="202" t="s">
        <v>185</v>
      </c>
    </row>
    <row r="524" spans="2:65" s="11" customFormat="1">
      <c r="B524" s="191"/>
      <c r="D524" s="187" t="s">
        <v>197</v>
      </c>
      <c r="E524" s="192" t="s">
        <v>5</v>
      </c>
      <c r="F524" s="193" t="s">
        <v>2870</v>
      </c>
      <c r="H524" s="194">
        <v>1.3</v>
      </c>
      <c r="I524" s="195"/>
      <c r="L524" s="191"/>
      <c r="M524" s="196"/>
      <c r="N524" s="197"/>
      <c r="O524" s="197"/>
      <c r="P524" s="197"/>
      <c r="Q524" s="197"/>
      <c r="R524" s="197"/>
      <c r="S524" s="197"/>
      <c r="T524" s="198"/>
      <c r="AT524" s="192" t="s">
        <v>197</v>
      </c>
      <c r="AU524" s="192" t="s">
        <v>82</v>
      </c>
      <c r="AV524" s="11" t="s">
        <v>82</v>
      </c>
      <c r="AW524" s="11" t="s">
        <v>35</v>
      </c>
      <c r="AX524" s="11" t="s">
        <v>72</v>
      </c>
      <c r="AY524" s="192" t="s">
        <v>185</v>
      </c>
    </row>
    <row r="525" spans="2:65" s="11" customFormat="1">
      <c r="B525" s="191"/>
      <c r="D525" s="187" t="s">
        <v>197</v>
      </c>
      <c r="E525" s="192" t="s">
        <v>5</v>
      </c>
      <c r="F525" s="193" t="s">
        <v>2871</v>
      </c>
      <c r="H525" s="194">
        <v>11.34</v>
      </c>
      <c r="I525" s="195"/>
      <c r="L525" s="191"/>
      <c r="M525" s="196"/>
      <c r="N525" s="197"/>
      <c r="O525" s="197"/>
      <c r="P525" s="197"/>
      <c r="Q525" s="197"/>
      <c r="R525" s="197"/>
      <c r="S525" s="197"/>
      <c r="T525" s="198"/>
      <c r="AT525" s="192" t="s">
        <v>197</v>
      </c>
      <c r="AU525" s="192" t="s">
        <v>82</v>
      </c>
      <c r="AV525" s="11" t="s">
        <v>82</v>
      </c>
      <c r="AW525" s="11" t="s">
        <v>35</v>
      </c>
      <c r="AX525" s="11" t="s">
        <v>72</v>
      </c>
      <c r="AY525" s="192" t="s">
        <v>185</v>
      </c>
    </row>
    <row r="526" spans="2:65" s="13" customFormat="1">
      <c r="B526" s="207"/>
      <c r="D526" s="208" t="s">
        <v>197</v>
      </c>
      <c r="E526" s="209" t="s">
        <v>5</v>
      </c>
      <c r="F526" s="210" t="s">
        <v>222</v>
      </c>
      <c r="H526" s="211">
        <v>104.163</v>
      </c>
      <c r="I526" s="212"/>
      <c r="L526" s="207"/>
      <c r="M526" s="213"/>
      <c r="N526" s="214"/>
      <c r="O526" s="214"/>
      <c r="P526" s="214"/>
      <c r="Q526" s="214"/>
      <c r="R526" s="214"/>
      <c r="S526" s="214"/>
      <c r="T526" s="215"/>
      <c r="AT526" s="216" t="s">
        <v>197</v>
      </c>
      <c r="AU526" s="216" t="s">
        <v>82</v>
      </c>
      <c r="AV526" s="13" t="s">
        <v>193</v>
      </c>
      <c r="AW526" s="13" t="s">
        <v>35</v>
      </c>
      <c r="AX526" s="13" t="s">
        <v>80</v>
      </c>
      <c r="AY526" s="216" t="s">
        <v>185</v>
      </c>
    </row>
    <row r="527" spans="2:65" s="1" customFormat="1" ht="31.5" customHeight="1">
      <c r="B527" s="174"/>
      <c r="C527" s="175" t="s">
        <v>748</v>
      </c>
      <c r="D527" s="175" t="s">
        <v>188</v>
      </c>
      <c r="E527" s="176" t="s">
        <v>2872</v>
      </c>
      <c r="F527" s="177" t="s">
        <v>2873</v>
      </c>
      <c r="G527" s="178" t="s">
        <v>203</v>
      </c>
      <c r="H527" s="179">
        <v>2.6819999999999999</v>
      </c>
      <c r="I527" s="180"/>
      <c r="J527" s="181">
        <f>ROUND(I527*H527,2)</f>
        <v>0</v>
      </c>
      <c r="K527" s="177" t="s">
        <v>192</v>
      </c>
      <c r="L527" s="41"/>
      <c r="M527" s="182" t="s">
        <v>5</v>
      </c>
      <c r="N527" s="183" t="s">
        <v>43</v>
      </c>
      <c r="O527" s="42"/>
      <c r="P527" s="184">
        <f>O527*H527</f>
        <v>0</v>
      </c>
      <c r="Q527" s="184">
        <v>2.2563399999999998</v>
      </c>
      <c r="R527" s="184">
        <f>Q527*H527</f>
        <v>6.0515038799999994</v>
      </c>
      <c r="S527" s="184">
        <v>0</v>
      </c>
      <c r="T527" s="185">
        <f>S527*H527</f>
        <v>0</v>
      </c>
      <c r="AR527" s="24" t="s">
        <v>193</v>
      </c>
      <c r="AT527" s="24" t="s">
        <v>188</v>
      </c>
      <c r="AU527" s="24" t="s">
        <v>82</v>
      </c>
      <c r="AY527" s="24" t="s">
        <v>185</v>
      </c>
      <c r="BE527" s="186">
        <f>IF(N527="základní",J527,0)</f>
        <v>0</v>
      </c>
      <c r="BF527" s="186">
        <f>IF(N527="snížená",J527,0)</f>
        <v>0</v>
      </c>
      <c r="BG527" s="186">
        <f>IF(N527="zákl. přenesená",J527,0)</f>
        <v>0</v>
      </c>
      <c r="BH527" s="186">
        <f>IF(N527="sníž. přenesená",J527,0)</f>
        <v>0</v>
      </c>
      <c r="BI527" s="186">
        <f>IF(N527="nulová",J527,0)</f>
        <v>0</v>
      </c>
      <c r="BJ527" s="24" t="s">
        <v>80</v>
      </c>
      <c r="BK527" s="186">
        <f>ROUND(I527*H527,2)</f>
        <v>0</v>
      </c>
      <c r="BL527" s="24" t="s">
        <v>193</v>
      </c>
      <c r="BM527" s="24" t="s">
        <v>2874</v>
      </c>
    </row>
    <row r="528" spans="2:65" s="1" customFormat="1" ht="175.5">
      <c r="B528" s="41"/>
      <c r="D528" s="187" t="s">
        <v>195</v>
      </c>
      <c r="F528" s="188" t="s">
        <v>2875</v>
      </c>
      <c r="I528" s="189"/>
      <c r="L528" s="41"/>
      <c r="M528" s="190"/>
      <c r="N528" s="42"/>
      <c r="O528" s="42"/>
      <c r="P528" s="42"/>
      <c r="Q528" s="42"/>
      <c r="R528" s="42"/>
      <c r="S528" s="42"/>
      <c r="T528" s="70"/>
      <c r="AT528" s="24" t="s">
        <v>195</v>
      </c>
      <c r="AU528" s="24" t="s">
        <v>82</v>
      </c>
    </row>
    <row r="529" spans="2:65" s="11" customFormat="1">
      <c r="B529" s="191"/>
      <c r="D529" s="208" t="s">
        <v>197</v>
      </c>
      <c r="E529" s="217" t="s">
        <v>5</v>
      </c>
      <c r="F529" s="218" t="s">
        <v>2876</v>
      </c>
      <c r="H529" s="219">
        <v>2.6819999999999999</v>
      </c>
      <c r="I529" s="195"/>
      <c r="L529" s="191"/>
      <c r="M529" s="196"/>
      <c r="N529" s="197"/>
      <c r="O529" s="197"/>
      <c r="P529" s="197"/>
      <c r="Q529" s="197"/>
      <c r="R529" s="197"/>
      <c r="S529" s="197"/>
      <c r="T529" s="198"/>
      <c r="AT529" s="192" t="s">
        <v>197</v>
      </c>
      <c r="AU529" s="192" t="s">
        <v>82</v>
      </c>
      <c r="AV529" s="11" t="s">
        <v>82</v>
      </c>
      <c r="AW529" s="11" t="s">
        <v>35</v>
      </c>
      <c r="AX529" s="11" t="s">
        <v>80</v>
      </c>
      <c r="AY529" s="192" t="s">
        <v>185</v>
      </c>
    </row>
    <row r="530" spans="2:65" s="1" customFormat="1" ht="31.5" customHeight="1">
      <c r="B530" s="174"/>
      <c r="C530" s="175" t="s">
        <v>1996</v>
      </c>
      <c r="D530" s="175" t="s">
        <v>188</v>
      </c>
      <c r="E530" s="176" t="s">
        <v>2877</v>
      </c>
      <c r="F530" s="177" t="s">
        <v>2878</v>
      </c>
      <c r="G530" s="178" t="s">
        <v>203</v>
      </c>
      <c r="H530" s="179">
        <v>1</v>
      </c>
      <c r="I530" s="180"/>
      <c r="J530" s="181">
        <f>ROUND(I530*H530,2)</f>
        <v>0</v>
      </c>
      <c r="K530" s="177" t="s">
        <v>192</v>
      </c>
      <c r="L530" s="41"/>
      <c r="M530" s="182" t="s">
        <v>5</v>
      </c>
      <c r="N530" s="183" t="s">
        <v>43</v>
      </c>
      <c r="O530" s="42"/>
      <c r="P530" s="184">
        <f>O530*H530</f>
        <v>0</v>
      </c>
      <c r="Q530" s="184">
        <v>2.2563399999999998</v>
      </c>
      <c r="R530" s="184">
        <f>Q530*H530</f>
        <v>2.2563399999999998</v>
      </c>
      <c r="S530" s="184">
        <v>0</v>
      </c>
      <c r="T530" s="185">
        <f>S530*H530</f>
        <v>0</v>
      </c>
      <c r="AR530" s="24" t="s">
        <v>193</v>
      </c>
      <c r="AT530" s="24" t="s">
        <v>188</v>
      </c>
      <c r="AU530" s="24" t="s">
        <v>82</v>
      </c>
      <c r="AY530" s="24" t="s">
        <v>185</v>
      </c>
      <c r="BE530" s="186">
        <f>IF(N530="základní",J530,0)</f>
        <v>0</v>
      </c>
      <c r="BF530" s="186">
        <f>IF(N530="snížená",J530,0)</f>
        <v>0</v>
      </c>
      <c r="BG530" s="186">
        <f>IF(N530="zákl. přenesená",J530,0)</f>
        <v>0</v>
      </c>
      <c r="BH530" s="186">
        <f>IF(N530="sníž. přenesená",J530,0)</f>
        <v>0</v>
      </c>
      <c r="BI530" s="186">
        <f>IF(N530="nulová",J530,0)</f>
        <v>0</v>
      </c>
      <c r="BJ530" s="24" t="s">
        <v>80</v>
      </c>
      <c r="BK530" s="186">
        <f>ROUND(I530*H530,2)</f>
        <v>0</v>
      </c>
      <c r="BL530" s="24" t="s">
        <v>193</v>
      </c>
      <c r="BM530" s="24" t="s">
        <v>2879</v>
      </c>
    </row>
    <row r="531" spans="2:65" s="1" customFormat="1" ht="175.5">
      <c r="B531" s="41"/>
      <c r="D531" s="187" t="s">
        <v>195</v>
      </c>
      <c r="F531" s="188" t="s">
        <v>2875</v>
      </c>
      <c r="I531" s="189"/>
      <c r="L531" s="41"/>
      <c r="M531" s="190"/>
      <c r="N531" s="42"/>
      <c r="O531" s="42"/>
      <c r="P531" s="42"/>
      <c r="Q531" s="42"/>
      <c r="R531" s="42"/>
      <c r="S531" s="42"/>
      <c r="T531" s="70"/>
      <c r="AT531" s="24" t="s">
        <v>195</v>
      </c>
      <c r="AU531" s="24" t="s">
        <v>82</v>
      </c>
    </row>
    <row r="532" spans="2:65" s="12" customFormat="1">
      <c r="B532" s="199"/>
      <c r="D532" s="187" t="s">
        <v>197</v>
      </c>
      <c r="E532" s="200" t="s">
        <v>5</v>
      </c>
      <c r="F532" s="201" t="s">
        <v>2880</v>
      </c>
      <c r="H532" s="202" t="s">
        <v>5</v>
      </c>
      <c r="I532" s="203"/>
      <c r="L532" s="199"/>
      <c r="M532" s="204"/>
      <c r="N532" s="205"/>
      <c r="O532" s="205"/>
      <c r="P532" s="205"/>
      <c r="Q532" s="205"/>
      <c r="R532" s="205"/>
      <c r="S532" s="205"/>
      <c r="T532" s="206"/>
      <c r="AT532" s="202" t="s">
        <v>197</v>
      </c>
      <c r="AU532" s="202" t="s">
        <v>82</v>
      </c>
      <c r="AV532" s="12" t="s">
        <v>80</v>
      </c>
      <c r="AW532" s="12" t="s">
        <v>35</v>
      </c>
      <c r="AX532" s="12" t="s">
        <v>72</v>
      </c>
      <c r="AY532" s="202" t="s">
        <v>185</v>
      </c>
    </row>
    <row r="533" spans="2:65" s="11" customFormat="1">
      <c r="B533" s="191"/>
      <c r="D533" s="208" t="s">
        <v>197</v>
      </c>
      <c r="E533" s="217" t="s">
        <v>5</v>
      </c>
      <c r="F533" s="218" t="s">
        <v>80</v>
      </c>
      <c r="H533" s="219">
        <v>1</v>
      </c>
      <c r="I533" s="195"/>
      <c r="L533" s="191"/>
      <c r="M533" s="196"/>
      <c r="N533" s="197"/>
      <c r="O533" s="197"/>
      <c r="P533" s="197"/>
      <c r="Q533" s="197"/>
      <c r="R533" s="197"/>
      <c r="S533" s="197"/>
      <c r="T533" s="198"/>
      <c r="AT533" s="192" t="s">
        <v>197</v>
      </c>
      <c r="AU533" s="192" t="s">
        <v>82</v>
      </c>
      <c r="AV533" s="11" t="s">
        <v>82</v>
      </c>
      <c r="AW533" s="11" t="s">
        <v>35</v>
      </c>
      <c r="AX533" s="11" t="s">
        <v>80</v>
      </c>
      <c r="AY533" s="192" t="s">
        <v>185</v>
      </c>
    </row>
    <row r="534" spans="2:65" s="1" customFormat="1" ht="22.5" customHeight="1">
      <c r="B534" s="174"/>
      <c r="C534" s="175" t="s">
        <v>2881</v>
      </c>
      <c r="D534" s="175" t="s">
        <v>188</v>
      </c>
      <c r="E534" s="176" t="s">
        <v>2882</v>
      </c>
      <c r="F534" s="177" t="s">
        <v>2883</v>
      </c>
      <c r="G534" s="178" t="s">
        <v>203</v>
      </c>
      <c r="H534" s="179">
        <v>2.85</v>
      </c>
      <c r="I534" s="180"/>
      <c r="J534" s="181">
        <f>ROUND(I534*H534,2)</f>
        <v>0</v>
      </c>
      <c r="K534" s="177" t="s">
        <v>192</v>
      </c>
      <c r="L534" s="41"/>
      <c r="M534" s="182" t="s">
        <v>5</v>
      </c>
      <c r="N534" s="183" t="s">
        <v>43</v>
      </c>
      <c r="O534" s="42"/>
      <c r="P534" s="184">
        <f>O534*H534</f>
        <v>0</v>
      </c>
      <c r="Q534" s="184">
        <v>1.4139999999999999</v>
      </c>
      <c r="R534" s="184">
        <f>Q534*H534</f>
        <v>4.0298999999999996</v>
      </c>
      <c r="S534" s="184">
        <v>0</v>
      </c>
      <c r="T534" s="185">
        <f>S534*H534</f>
        <v>0</v>
      </c>
      <c r="AR534" s="24" t="s">
        <v>193</v>
      </c>
      <c r="AT534" s="24" t="s">
        <v>188</v>
      </c>
      <c r="AU534" s="24" t="s">
        <v>82</v>
      </c>
      <c r="AY534" s="24" t="s">
        <v>185</v>
      </c>
      <c r="BE534" s="186">
        <f>IF(N534="základní",J534,0)</f>
        <v>0</v>
      </c>
      <c r="BF534" s="186">
        <f>IF(N534="snížená",J534,0)</f>
        <v>0</v>
      </c>
      <c r="BG534" s="186">
        <f>IF(N534="zákl. přenesená",J534,0)</f>
        <v>0</v>
      </c>
      <c r="BH534" s="186">
        <f>IF(N534="sníž. přenesená",J534,0)</f>
        <v>0</v>
      </c>
      <c r="BI534" s="186">
        <f>IF(N534="nulová",J534,0)</f>
        <v>0</v>
      </c>
      <c r="BJ534" s="24" t="s">
        <v>80</v>
      </c>
      <c r="BK534" s="186">
        <f>ROUND(I534*H534,2)</f>
        <v>0</v>
      </c>
      <c r="BL534" s="24" t="s">
        <v>193</v>
      </c>
      <c r="BM534" s="24" t="s">
        <v>2884</v>
      </c>
    </row>
    <row r="535" spans="2:65" s="1" customFormat="1" ht="40.5">
      <c r="B535" s="41"/>
      <c r="D535" s="187" t="s">
        <v>195</v>
      </c>
      <c r="F535" s="188" t="s">
        <v>2885</v>
      </c>
      <c r="I535" s="189"/>
      <c r="L535" s="41"/>
      <c r="M535" s="190"/>
      <c r="N535" s="42"/>
      <c r="O535" s="42"/>
      <c r="P535" s="42"/>
      <c r="Q535" s="42"/>
      <c r="R535" s="42"/>
      <c r="S535" s="42"/>
      <c r="T535" s="70"/>
      <c r="AT535" s="24" t="s">
        <v>195</v>
      </c>
      <c r="AU535" s="24" t="s">
        <v>82</v>
      </c>
    </row>
    <row r="536" spans="2:65" s="11" customFormat="1" ht="27">
      <c r="B536" s="191"/>
      <c r="D536" s="208" t="s">
        <v>197</v>
      </c>
      <c r="E536" s="217" t="s">
        <v>5</v>
      </c>
      <c r="F536" s="218" t="s">
        <v>2886</v>
      </c>
      <c r="H536" s="219">
        <v>2.85</v>
      </c>
      <c r="I536" s="195"/>
      <c r="L536" s="191"/>
      <c r="M536" s="196"/>
      <c r="N536" s="197"/>
      <c r="O536" s="197"/>
      <c r="P536" s="197"/>
      <c r="Q536" s="197"/>
      <c r="R536" s="197"/>
      <c r="S536" s="197"/>
      <c r="T536" s="198"/>
      <c r="AT536" s="192" t="s">
        <v>197</v>
      </c>
      <c r="AU536" s="192" t="s">
        <v>82</v>
      </c>
      <c r="AV536" s="11" t="s">
        <v>82</v>
      </c>
      <c r="AW536" s="11" t="s">
        <v>35</v>
      </c>
      <c r="AX536" s="11" t="s">
        <v>80</v>
      </c>
      <c r="AY536" s="192" t="s">
        <v>185</v>
      </c>
    </row>
    <row r="537" spans="2:65" s="1" customFormat="1" ht="22.5" customHeight="1">
      <c r="B537" s="174"/>
      <c r="C537" s="175" t="s">
        <v>738</v>
      </c>
      <c r="D537" s="175" t="s">
        <v>188</v>
      </c>
      <c r="E537" s="176" t="s">
        <v>2887</v>
      </c>
      <c r="F537" s="177" t="s">
        <v>2888</v>
      </c>
      <c r="G537" s="178" t="s">
        <v>203</v>
      </c>
      <c r="H537" s="179">
        <v>59.268999999999998</v>
      </c>
      <c r="I537" s="180"/>
      <c r="J537" s="181">
        <f>ROUND(I537*H537,2)</f>
        <v>0</v>
      </c>
      <c r="K537" s="177" t="s">
        <v>192</v>
      </c>
      <c r="L537" s="41"/>
      <c r="M537" s="182" t="s">
        <v>5</v>
      </c>
      <c r="N537" s="183" t="s">
        <v>43</v>
      </c>
      <c r="O537" s="42"/>
      <c r="P537" s="184">
        <f>O537*H537</f>
        <v>0</v>
      </c>
      <c r="Q537" s="184">
        <v>0.60599999999999998</v>
      </c>
      <c r="R537" s="184">
        <f>Q537*H537</f>
        <v>35.917013999999995</v>
      </c>
      <c r="S537" s="184">
        <v>0</v>
      </c>
      <c r="T537" s="185">
        <f>S537*H537</f>
        <v>0</v>
      </c>
      <c r="AR537" s="24" t="s">
        <v>193</v>
      </c>
      <c r="AT537" s="24" t="s">
        <v>188</v>
      </c>
      <c r="AU537" s="24" t="s">
        <v>82</v>
      </c>
      <c r="AY537" s="24" t="s">
        <v>185</v>
      </c>
      <c r="BE537" s="186">
        <f>IF(N537="základní",J537,0)</f>
        <v>0</v>
      </c>
      <c r="BF537" s="186">
        <f>IF(N537="snížená",J537,0)</f>
        <v>0</v>
      </c>
      <c r="BG537" s="186">
        <f>IF(N537="zákl. přenesená",J537,0)</f>
        <v>0</v>
      </c>
      <c r="BH537" s="186">
        <f>IF(N537="sníž. přenesená",J537,0)</f>
        <v>0</v>
      </c>
      <c r="BI537" s="186">
        <f>IF(N537="nulová",J537,0)</f>
        <v>0</v>
      </c>
      <c r="BJ537" s="24" t="s">
        <v>80</v>
      </c>
      <c r="BK537" s="186">
        <f>ROUND(I537*H537,2)</f>
        <v>0</v>
      </c>
      <c r="BL537" s="24" t="s">
        <v>193</v>
      </c>
      <c r="BM537" s="24" t="s">
        <v>2889</v>
      </c>
    </row>
    <row r="538" spans="2:65" s="1" customFormat="1" ht="40.5">
      <c r="B538" s="41"/>
      <c r="D538" s="187" t="s">
        <v>195</v>
      </c>
      <c r="F538" s="188" t="s">
        <v>2890</v>
      </c>
      <c r="I538" s="189"/>
      <c r="L538" s="41"/>
      <c r="M538" s="190"/>
      <c r="N538" s="42"/>
      <c r="O538" s="42"/>
      <c r="P538" s="42"/>
      <c r="Q538" s="42"/>
      <c r="R538" s="42"/>
      <c r="S538" s="42"/>
      <c r="T538" s="70"/>
      <c r="AT538" s="24" t="s">
        <v>195</v>
      </c>
      <c r="AU538" s="24" t="s">
        <v>82</v>
      </c>
    </row>
    <row r="539" spans="2:65" s="11" customFormat="1">
      <c r="B539" s="191"/>
      <c r="D539" s="208" t="s">
        <v>197</v>
      </c>
      <c r="E539" s="217" t="s">
        <v>5</v>
      </c>
      <c r="F539" s="218" t="s">
        <v>2891</v>
      </c>
      <c r="H539" s="219">
        <v>59.268999999999998</v>
      </c>
      <c r="I539" s="195"/>
      <c r="L539" s="191"/>
      <c r="M539" s="196"/>
      <c r="N539" s="197"/>
      <c r="O539" s="197"/>
      <c r="P539" s="197"/>
      <c r="Q539" s="197"/>
      <c r="R539" s="197"/>
      <c r="S539" s="197"/>
      <c r="T539" s="198"/>
      <c r="AT539" s="192" t="s">
        <v>197</v>
      </c>
      <c r="AU539" s="192" t="s">
        <v>82</v>
      </c>
      <c r="AV539" s="11" t="s">
        <v>82</v>
      </c>
      <c r="AW539" s="11" t="s">
        <v>35</v>
      </c>
      <c r="AX539" s="11" t="s">
        <v>80</v>
      </c>
      <c r="AY539" s="192" t="s">
        <v>185</v>
      </c>
    </row>
    <row r="540" spans="2:65" s="1" customFormat="1" ht="22.5" customHeight="1">
      <c r="B540" s="174"/>
      <c r="C540" s="175" t="s">
        <v>2892</v>
      </c>
      <c r="D540" s="175" t="s">
        <v>188</v>
      </c>
      <c r="E540" s="176" t="s">
        <v>2893</v>
      </c>
      <c r="F540" s="177" t="s">
        <v>2894</v>
      </c>
      <c r="G540" s="178" t="s">
        <v>191</v>
      </c>
      <c r="H540" s="179">
        <v>1.962</v>
      </c>
      <c r="I540" s="180"/>
      <c r="J540" s="181">
        <f>ROUND(I540*H540,2)</f>
        <v>0</v>
      </c>
      <c r="K540" s="177" t="s">
        <v>192</v>
      </c>
      <c r="L540" s="41"/>
      <c r="M540" s="182" t="s">
        <v>5</v>
      </c>
      <c r="N540" s="183" t="s">
        <v>43</v>
      </c>
      <c r="O540" s="42"/>
      <c r="P540" s="184">
        <f>O540*H540</f>
        <v>0</v>
      </c>
      <c r="Q540" s="184">
        <v>1.0530600000000001</v>
      </c>
      <c r="R540" s="184">
        <f>Q540*H540</f>
        <v>2.0661037200000001</v>
      </c>
      <c r="S540" s="184">
        <v>0</v>
      </c>
      <c r="T540" s="185">
        <f>S540*H540</f>
        <v>0</v>
      </c>
      <c r="AR540" s="24" t="s">
        <v>193</v>
      </c>
      <c r="AT540" s="24" t="s">
        <v>188</v>
      </c>
      <c r="AU540" s="24" t="s">
        <v>82</v>
      </c>
      <c r="AY540" s="24" t="s">
        <v>185</v>
      </c>
      <c r="BE540" s="186">
        <f>IF(N540="základní",J540,0)</f>
        <v>0</v>
      </c>
      <c r="BF540" s="186">
        <f>IF(N540="snížená",J540,0)</f>
        <v>0</v>
      </c>
      <c r="BG540" s="186">
        <f>IF(N540="zákl. přenesená",J540,0)</f>
        <v>0</v>
      </c>
      <c r="BH540" s="186">
        <f>IF(N540="sníž. přenesená",J540,0)</f>
        <v>0</v>
      </c>
      <c r="BI540" s="186">
        <f>IF(N540="nulová",J540,0)</f>
        <v>0</v>
      </c>
      <c r="BJ540" s="24" t="s">
        <v>80</v>
      </c>
      <c r="BK540" s="186">
        <f>ROUND(I540*H540,2)</f>
        <v>0</v>
      </c>
      <c r="BL540" s="24" t="s">
        <v>193</v>
      </c>
      <c r="BM540" s="24" t="s">
        <v>2895</v>
      </c>
    </row>
    <row r="541" spans="2:65" s="11" customFormat="1">
      <c r="B541" s="191"/>
      <c r="D541" s="208" t="s">
        <v>197</v>
      </c>
      <c r="E541" s="217" t="s">
        <v>5</v>
      </c>
      <c r="F541" s="218" t="s">
        <v>2896</v>
      </c>
      <c r="H541" s="219">
        <v>1.962</v>
      </c>
      <c r="I541" s="195"/>
      <c r="L541" s="191"/>
      <c r="M541" s="196"/>
      <c r="N541" s="197"/>
      <c r="O541" s="197"/>
      <c r="P541" s="197"/>
      <c r="Q541" s="197"/>
      <c r="R541" s="197"/>
      <c r="S541" s="197"/>
      <c r="T541" s="198"/>
      <c r="AT541" s="192" t="s">
        <v>197</v>
      </c>
      <c r="AU541" s="192" t="s">
        <v>82</v>
      </c>
      <c r="AV541" s="11" t="s">
        <v>82</v>
      </c>
      <c r="AW541" s="11" t="s">
        <v>35</v>
      </c>
      <c r="AX541" s="11" t="s">
        <v>80</v>
      </c>
      <c r="AY541" s="192" t="s">
        <v>185</v>
      </c>
    </row>
    <row r="542" spans="2:65" s="1" customFormat="1" ht="22.5" customHeight="1">
      <c r="B542" s="174"/>
      <c r="C542" s="175" t="s">
        <v>1650</v>
      </c>
      <c r="D542" s="175" t="s">
        <v>188</v>
      </c>
      <c r="E542" s="176" t="s">
        <v>662</v>
      </c>
      <c r="F542" s="177" t="s">
        <v>663</v>
      </c>
      <c r="G542" s="178" t="s">
        <v>232</v>
      </c>
      <c r="H542" s="179">
        <v>268</v>
      </c>
      <c r="I542" s="180"/>
      <c r="J542" s="181">
        <f>ROUND(I542*H542,2)</f>
        <v>0</v>
      </c>
      <c r="K542" s="177" t="s">
        <v>5</v>
      </c>
      <c r="L542" s="41"/>
      <c r="M542" s="182" t="s">
        <v>5</v>
      </c>
      <c r="N542" s="183" t="s">
        <v>43</v>
      </c>
      <c r="O542" s="42"/>
      <c r="P542" s="184">
        <f>O542*H542</f>
        <v>0</v>
      </c>
      <c r="Q542" s="184">
        <v>0</v>
      </c>
      <c r="R542" s="184">
        <f>Q542*H542</f>
        <v>0</v>
      </c>
      <c r="S542" s="184">
        <v>0</v>
      </c>
      <c r="T542" s="185">
        <f>S542*H542</f>
        <v>0</v>
      </c>
      <c r="AR542" s="24" t="s">
        <v>193</v>
      </c>
      <c r="AT542" s="24" t="s">
        <v>188</v>
      </c>
      <c r="AU542" s="24" t="s">
        <v>82</v>
      </c>
      <c r="AY542" s="24" t="s">
        <v>185</v>
      </c>
      <c r="BE542" s="186">
        <f>IF(N542="základní",J542,0)</f>
        <v>0</v>
      </c>
      <c r="BF542" s="186">
        <f>IF(N542="snížená",J542,0)</f>
        <v>0</v>
      </c>
      <c r="BG542" s="186">
        <f>IF(N542="zákl. přenesená",J542,0)</f>
        <v>0</v>
      </c>
      <c r="BH542" s="186">
        <f>IF(N542="sníž. přenesená",J542,0)</f>
        <v>0</v>
      </c>
      <c r="BI542" s="186">
        <f>IF(N542="nulová",J542,0)</f>
        <v>0</v>
      </c>
      <c r="BJ542" s="24" t="s">
        <v>80</v>
      </c>
      <c r="BK542" s="186">
        <f>ROUND(I542*H542,2)</f>
        <v>0</v>
      </c>
      <c r="BL542" s="24" t="s">
        <v>193</v>
      </c>
      <c r="BM542" s="24" t="s">
        <v>2897</v>
      </c>
    </row>
    <row r="543" spans="2:65" s="1" customFormat="1" ht="22.5" customHeight="1">
      <c r="B543" s="174"/>
      <c r="C543" s="175" t="s">
        <v>1689</v>
      </c>
      <c r="D543" s="175" t="s">
        <v>188</v>
      </c>
      <c r="E543" s="176" t="s">
        <v>2898</v>
      </c>
      <c r="F543" s="177" t="s">
        <v>2899</v>
      </c>
      <c r="G543" s="178" t="s">
        <v>232</v>
      </c>
      <c r="H543" s="179">
        <v>348.64</v>
      </c>
      <c r="I543" s="180"/>
      <c r="J543" s="181">
        <f>ROUND(I543*H543,2)</f>
        <v>0</v>
      </c>
      <c r="K543" s="177" t="s">
        <v>5</v>
      </c>
      <c r="L543" s="41"/>
      <c r="M543" s="182" t="s">
        <v>5</v>
      </c>
      <c r="N543" s="183" t="s">
        <v>43</v>
      </c>
      <c r="O543" s="42"/>
      <c r="P543" s="184">
        <f>O543*H543</f>
        <v>0</v>
      </c>
      <c r="Q543" s="184">
        <v>0</v>
      </c>
      <c r="R543" s="184">
        <f>Q543*H543</f>
        <v>0</v>
      </c>
      <c r="S543" s="184">
        <v>0</v>
      </c>
      <c r="T543" s="185">
        <f>S543*H543</f>
        <v>0</v>
      </c>
      <c r="AR543" s="24" t="s">
        <v>193</v>
      </c>
      <c r="AT543" s="24" t="s">
        <v>188</v>
      </c>
      <c r="AU543" s="24" t="s">
        <v>82</v>
      </c>
      <c r="AY543" s="24" t="s">
        <v>185</v>
      </c>
      <c r="BE543" s="186">
        <f>IF(N543="základní",J543,0)</f>
        <v>0</v>
      </c>
      <c r="BF543" s="186">
        <f>IF(N543="snížená",J543,0)</f>
        <v>0</v>
      </c>
      <c r="BG543" s="186">
        <f>IF(N543="zákl. přenesená",J543,0)</f>
        <v>0</v>
      </c>
      <c r="BH543" s="186">
        <f>IF(N543="sníž. přenesená",J543,0)</f>
        <v>0</v>
      </c>
      <c r="BI543" s="186">
        <f>IF(N543="nulová",J543,0)</f>
        <v>0</v>
      </c>
      <c r="BJ543" s="24" t="s">
        <v>80</v>
      </c>
      <c r="BK543" s="186">
        <f>ROUND(I543*H543,2)</f>
        <v>0</v>
      </c>
      <c r="BL543" s="24" t="s">
        <v>193</v>
      </c>
      <c r="BM543" s="24" t="s">
        <v>2900</v>
      </c>
    </row>
    <row r="544" spans="2:65" s="1" customFormat="1" ht="31.5" customHeight="1">
      <c r="B544" s="174"/>
      <c r="C544" s="175" t="s">
        <v>705</v>
      </c>
      <c r="D544" s="175" t="s">
        <v>188</v>
      </c>
      <c r="E544" s="176" t="s">
        <v>670</v>
      </c>
      <c r="F544" s="177" t="s">
        <v>671</v>
      </c>
      <c r="G544" s="178" t="s">
        <v>376</v>
      </c>
      <c r="H544" s="179">
        <v>603.76</v>
      </c>
      <c r="I544" s="180"/>
      <c r="J544" s="181">
        <f>ROUND(I544*H544,2)</f>
        <v>0</v>
      </c>
      <c r="K544" s="177" t="s">
        <v>192</v>
      </c>
      <c r="L544" s="41"/>
      <c r="M544" s="182" t="s">
        <v>5</v>
      </c>
      <c r="N544" s="183" t="s">
        <v>43</v>
      </c>
      <c r="O544" s="42"/>
      <c r="P544" s="184">
        <f>O544*H544</f>
        <v>0</v>
      </c>
      <c r="Q544" s="184">
        <v>1.0000000000000001E-5</v>
      </c>
      <c r="R544" s="184">
        <f>Q544*H544</f>
        <v>6.0376000000000006E-3</v>
      </c>
      <c r="S544" s="184">
        <v>0</v>
      </c>
      <c r="T544" s="185">
        <f>S544*H544</f>
        <v>0</v>
      </c>
      <c r="AR544" s="24" t="s">
        <v>193</v>
      </c>
      <c r="AT544" s="24" t="s">
        <v>188</v>
      </c>
      <c r="AU544" s="24" t="s">
        <v>82</v>
      </c>
      <c r="AY544" s="24" t="s">
        <v>185</v>
      </c>
      <c r="BE544" s="186">
        <f>IF(N544="základní",J544,0)</f>
        <v>0</v>
      </c>
      <c r="BF544" s="186">
        <f>IF(N544="snížená",J544,0)</f>
        <v>0</v>
      </c>
      <c r="BG544" s="186">
        <f>IF(N544="zákl. přenesená",J544,0)</f>
        <v>0</v>
      </c>
      <c r="BH544" s="186">
        <f>IF(N544="sníž. přenesená",J544,0)</f>
        <v>0</v>
      </c>
      <c r="BI544" s="186">
        <f>IF(N544="nulová",J544,0)</f>
        <v>0</v>
      </c>
      <c r="BJ544" s="24" t="s">
        <v>80</v>
      </c>
      <c r="BK544" s="186">
        <f>ROUND(I544*H544,2)</f>
        <v>0</v>
      </c>
      <c r="BL544" s="24" t="s">
        <v>193</v>
      </c>
      <c r="BM544" s="24" t="s">
        <v>2901</v>
      </c>
    </row>
    <row r="545" spans="2:65" s="11" customFormat="1">
      <c r="B545" s="191"/>
      <c r="D545" s="208" t="s">
        <v>197</v>
      </c>
      <c r="E545" s="217" t="s">
        <v>5</v>
      </c>
      <c r="F545" s="218" t="s">
        <v>2902</v>
      </c>
      <c r="H545" s="219">
        <v>603.76</v>
      </c>
      <c r="I545" s="195"/>
      <c r="L545" s="191"/>
      <c r="M545" s="196"/>
      <c r="N545" s="197"/>
      <c r="O545" s="197"/>
      <c r="P545" s="197"/>
      <c r="Q545" s="197"/>
      <c r="R545" s="197"/>
      <c r="S545" s="197"/>
      <c r="T545" s="198"/>
      <c r="AT545" s="192" t="s">
        <v>197</v>
      </c>
      <c r="AU545" s="192" t="s">
        <v>82</v>
      </c>
      <c r="AV545" s="11" t="s">
        <v>82</v>
      </c>
      <c r="AW545" s="11" t="s">
        <v>35</v>
      </c>
      <c r="AX545" s="11" t="s">
        <v>80</v>
      </c>
      <c r="AY545" s="192" t="s">
        <v>185</v>
      </c>
    </row>
    <row r="546" spans="2:65" s="1" customFormat="1" ht="22.5" customHeight="1">
      <c r="B546" s="174"/>
      <c r="C546" s="175" t="s">
        <v>743</v>
      </c>
      <c r="D546" s="175" t="s">
        <v>188</v>
      </c>
      <c r="E546" s="176" t="s">
        <v>2903</v>
      </c>
      <c r="F546" s="177" t="s">
        <v>2904</v>
      </c>
      <c r="G546" s="178" t="s">
        <v>232</v>
      </c>
      <c r="H546" s="179">
        <v>17.125</v>
      </c>
      <c r="I546" s="180"/>
      <c r="J546" s="181">
        <f>ROUND(I546*H546,2)</f>
        <v>0</v>
      </c>
      <c r="K546" s="177" t="s">
        <v>192</v>
      </c>
      <c r="L546" s="41"/>
      <c r="M546" s="182" t="s">
        <v>5</v>
      </c>
      <c r="N546" s="183" t="s">
        <v>43</v>
      </c>
      <c r="O546" s="42"/>
      <c r="P546" s="184">
        <f>O546*H546</f>
        <v>0</v>
      </c>
      <c r="Q546" s="184">
        <v>0.27560000000000001</v>
      </c>
      <c r="R546" s="184">
        <f>Q546*H546</f>
        <v>4.7196500000000006</v>
      </c>
      <c r="S546" s="184">
        <v>0</v>
      </c>
      <c r="T546" s="185">
        <f>S546*H546</f>
        <v>0</v>
      </c>
      <c r="AR546" s="24" t="s">
        <v>193</v>
      </c>
      <c r="AT546" s="24" t="s">
        <v>188</v>
      </c>
      <c r="AU546" s="24" t="s">
        <v>82</v>
      </c>
      <c r="AY546" s="24" t="s">
        <v>185</v>
      </c>
      <c r="BE546" s="186">
        <f>IF(N546="základní",J546,0)</f>
        <v>0</v>
      </c>
      <c r="BF546" s="186">
        <f>IF(N546="snížená",J546,0)</f>
        <v>0</v>
      </c>
      <c r="BG546" s="186">
        <f>IF(N546="zákl. přenesená",J546,0)</f>
        <v>0</v>
      </c>
      <c r="BH546" s="186">
        <f>IF(N546="sníž. přenesená",J546,0)</f>
        <v>0</v>
      </c>
      <c r="BI546" s="186">
        <f>IF(N546="nulová",J546,0)</f>
        <v>0</v>
      </c>
      <c r="BJ546" s="24" t="s">
        <v>80</v>
      </c>
      <c r="BK546" s="186">
        <f>ROUND(I546*H546,2)</f>
        <v>0</v>
      </c>
      <c r="BL546" s="24" t="s">
        <v>193</v>
      </c>
      <c r="BM546" s="24" t="s">
        <v>2905</v>
      </c>
    </row>
    <row r="547" spans="2:65" s="11" customFormat="1">
      <c r="B547" s="191"/>
      <c r="D547" s="208" t="s">
        <v>197</v>
      </c>
      <c r="E547" s="217" t="s">
        <v>5</v>
      </c>
      <c r="F547" s="218" t="s">
        <v>2906</v>
      </c>
      <c r="H547" s="219">
        <v>17.125</v>
      </c>
      <c r="I547" s="195"/>
      <c r="L547" s="191"/>
      <c r="M547" s="196"/>
      <c r="N547" s="197"/>
      <c r="O547" s="197"/>
      <c r="P547" s="197"/>
      <c r="Q547" s="197"/>
      <c r="R547" s="197"/>
      <c r="S547" s="197"/>
      <c r="T547" s="198"/>
      <c r="AT547" s="192" t="s">
        <v>197</v>
      </c>
      <c r="AU547" s="192" t="s">
        <v>82</v>
      </c>
      <c r="AV547" s="11" t="s">
        <v>82</v>
      </c>
      <c r="AW547" s="11" t="s">
        <v>35</v>
      </c>
      <c r="AX547" s="11" t="s">
        <v>80</v>
      </c>
      <c r="AY547" s="192" t="s">
        <v>185</v>
      </c>
    </row>
    <row r="548" spans="2:65" s="1" customFormat="1" ht="31.5" customHeight="1">
      <c r="B548" s="174"/>
      <c r="C548" s="175" t="s">
        <v>2907</v>
      </c>
      <c r="D548" s="175" t="s">
        <v>188</v>
      </c>
      <c r="E548" s="176" t="s">
        <v>2908</v>
      </c>
      <c r="F548" s="177" t="s">
        <v>2909</v>
      </c>
      <c r="G548" s="178" t="s">
        <v>376</v>
      </c>
      <c r="H548" s="179">
        <v>34.25</v>
      </c>
      <c r="I548" s="180"/>
      <c r="J548" s="181">
        <f>ROUND(I548*H548,2)</f>
        <v>0</v>
      </c>
      <c r="K548" s="177" t="s">
        <v>192</v>
      </c>
      <c r="L548" s="41"/>
      <c r="M548" s="182" t="s">
        <v>5</v>
      </c>
      <c r="N548" s="183" t="s">
        <v>43</v>
      </c>
      <c r="O548" s="42"/>
      <c r="P548" s="184">
        <f>O548*H548</f>
        <v>0</v>
      </c>
      <c r="Q548" s="184">
        <v>0.19747999999999999</v>
      </c>
      <c r="R548" s="184">
        <f>Q548*H548</f>
        <v>6.7636899999999995</v>
      </c>
      <c r="S548" s="184">
        <v>0</v>
      </c>
      <c r="T548" s="185">
        <f>S548*H548</f>
        <v>0</v>
      </c>
      <c r="AR548" s="24" t="s">
        <v>193</v>
      </c>
      <c r="AT548" s="24" t="s">
        <v>188</v>
      </c>
      <c r="AU548" s="24" t="s">
        <v>82</v>
      </c>
      <c r="AY548" s="24" t="s">
        <v>185</v>
      </c>
      <c r="BE548" s="186">
        <f>IF(N548="základní",J548,0)</f>
        <v>0</v>
      </c>
      <c r="BF548" s="186">
        <f>IF(N548="snížená",J548,0)</f>
        <v>0</v>
      </c>
      <c r="BG548" s="186">
        <f>IF(N548="zákl. přenesená",J548,0)</f>
        <v>0</v>
      </c>
      <c r="BH548" s="186">
        <f>IF(N548="sníž. přenesená",J548,0)</f>
        <v>0</v>
      </c>
      <c r="BI548" s="186">
        <f>IF(N548="nulová",J548,0)</f>
        <v>0</v>
      </c>
      <c r="BJ548" s="24" t="s">
        <v>80</v>
      </c>
      <c r="BK548" s="186">
        <f>ROUND(I548*H548,2)</f>
        <v>0</v>
      </c>
      <c r="BL548" s="24" t="s">
        <v>193</v>
      </c>
      <c r="BM548" s="24" t="s">
        <v>2910</v>
      </c>
    </row>
    <row r="549" spans="2:65" s="11" customFormat="1">
      <c r="B549" s="191"/>
      <c r="D549" s="208" t="s">
        <v>197</v>
      </c>
      <c r="E549" s="217" t="s">
        <v>5</v>
      </c>
      <c r="F549" s="218" t="s">
        <v>2911</v>
      </c>
      <c r="H549" s="219">
        <v>34.25</v>
      </c>
      <c r="I549" s="195"/>
      <c r="L549" s="191"/>
      <c r="M549" s="196"/>
      <c r="N549" s="197"/>
      <c r="O549" s="197"/>
      <c r="P549" s="197"/>
      <c r="Q549" s="197"/>
      <c r="R549" s="197"/>
      <c r="S549" s="197"/>
      <c r="T549" s="198"/>
      <c r="AT549" s="192" t="s">
        <v>197</v>
      </c>
      <c r="AU549" s="192" t="s">
        <v>82</v>
      </c>
      <c r="AV549" s="11" t="s">
        <v>82</v>
      </c>
      <c r="AW549" s="11" t="s">
        <v>35</v>
      </c>
      <c r="AX549" s="11" t="s">
        <v>80</v>
      </c>
      <c r="AY549" s="192" t="s">
        <v>185</v>
      </c>
    </row>
    <row r="550" spans="2:65" s="1" customFormat="1" ht="31.5" customHeight="1">
      <c r="B550" s="174"/>
      <c r="C550" s="175" t="s">
        <v>774</v>
      </c>
      <c r="D550" s="175" t="s">
        <v>188</v>
      </c>
      <c r="E550" s="176" t="s">
        <v>675</v>
      </c>
      <c r="F550" s="177" t="s">
        <v>676</v>
      </c>
      <c r="G550" s="178" t="s">
        <v>254</v>
      </c>
      <c r="H550" s="179">
        <v>22</v>
      </c>
      <c r="I550" s="180"/>
      <c r="J550" s="181">
        <f>ROUND(I550*H550,2)</f>
        <v>0</v>
      </c>
      <c r="K550" s="177" t="s">
        <v>192</v>
      </c>
      <c r="L550" s="41"/>
      <c r="M550" s="182" t="s">
        <v>5</v>
      </c>
      <c r="N550" s="183" t="s">
        <v>43</v>
      </c>
      <c r="O550" s="42"/>
      <c r="P550" s="184">
        <f>O550*H550</f>
        <v>0</v>
      </c>
      <c r="Q550" s="184">
        <v>1.6979999999999999E-2</v>
      </c>
      <c r="R550" s="184">
        <f>Q550*H550</f>
        <v>0.37355999999999995</v>
      </c>
      <c r="S550" s="184">
        <v>0</v>
      </c>
      <c r="T550" s="185">
        <f>S550*H550</f>
        <v>0</v>
      </c>
      <c r="AR550" s="24" t="s">
        <v>193</v>
      </c>
      <c r="AT550" s="24" t="s">
        <v>188</v>
      </c>
      <c r="AU550" s="24" t="s">
        <v>82</v>
      </c>
      <c r="AY550" s="24" t="s">
        <v>185</v>
      </c>
      <c r="BE550" s="186">
        <f>IF(N550="základní",J550,0)</f>
        <v>0</v>
      </c>
      <c r="BF550" s="186">
        <f>IF(N550="snížená",J550,0)</f>
        <v>0</v>
      </c>
      <c r="BG550" s="186">
        <f>IF(N550="zákl. přenesená",J550,0)</f>
        <v>0</v>
      </c>
      <c r="BH550" s="186">
        <f>IF(N550="sníž. přenesená",J550,0)</f>
        <v>0</v>
      </c>
      <c r="BI550" s="186">
        <f>IF(N550="nulová",J550,0)</f>
        <v>0</v>
      </c>
      <c r="BJ550" s="24" t="s">
        <v>80</v>
      </c>
      <c r="BK550" s="186">
        <f>ROUND(I550*H550,2)</f>
        <v>0</v>
      </c>
      <c r="BL550" s="24" t="s">
        <v>193</v>
      </c>
      <c r="BM550" s="24" t="s">
        <v>2912</v>
      </c>
    </row>
    <row r="551" spans="2:65" s="1" customFormat="1" ht="121.5">
      <c r="B551" s="41"/>
      <c r="D551" s="187" t="s">
        <v>195</v>
      </c>
      <c r="F551" s="188" t="s">
        <v>678</v>
      </c>
      <c r="I551" s="189"/>
      <c r="L551" s="41"/>
      <c r="M551" s="190"/>
      <c r="N551" s="42"/>
      <c r="O551" s="42"/>
      <c r="P551" s="42"/>
      <c r="Q551" s="42"/>
      <c r="R551" s="42"/>
      <c r="S551" s="42"/>
      <c r="T551" s="70"/>
      <c r="AT551" s="24" t="s">
        <v>195</v>
      </c>
      <c r="AU551" s="24" t="s">
        <v>82</v>
      </c>
    </row>
    <row r="552" spans="2:65" s="11" customFormat="1">
      <c r="B552" s="191"/>
      <c r="D552" s="187" t="s">
        <v>197</v>
      </c>
      <c r="E552" s="192" t="s">
        <v>5</v>
      </c>
      <c r="F552" s="193" t="s">
        <v>2913</v>
      </c>
      <c r="H552" s="194">
        <v>7</v>
      </c>
      <c r="I552" s="195"/>
      <c r="L552" s="191"/>
      <c r="M552" s="196"/>
      <c r="N552" s="197"/>
      <c r="O552" s="197"/>
      <c r="P552" s="197"/>
      <c r="Q552" s="197"/>
      <c r="R552" s="197"/>
      <c r="S552" s="197"/>
      <c r="T552" s="198"/>
      <c r="AT552" s="192" t="s">
        <v>197</v>
      </c>
      <c r="AU552" s="192" t="s">
        <v>82</v>
      </c>
      <c r="AV552" s="11" t="s">
        <v>82</v>
      </c>
      <c r="AW552" s="11" t="s">
        <v>35</v>
      </c>
      <c r="AX552" s="11" t="s">
        <v>72</v>
      </c>
      <c r="AY552" s="192" t="s">
        <v>185</v>
      </c>
    </row>
    <row r="553" spans="2:65" s="11" customFormat="1">
      <c r="B553" s="191"/>
      <c r="D553" s="187" t="s">
        <v>197</v>
      </c>
      <c r="E553" s="192" t="s">
        <v>5</v>
      </c>
      <c r="F553" s="193" t="s">
        <v>2914</v>
      </c>
      <c r="H553" s="194">
        <v>8</v>
      </c>
      <c r="I553" s="195"/>
      <c r="L553" s="191"/>
      <c r="M553" s="196"/>
      <c r="N553" s="197"/>
      <c r="O553" s="197"/>
      <c r="P553" s="197"/>
      <c r="Q553" s="197"/>
      <c r="R553" s="197"/>
      <c r="S553" s="197"/>
      <c r="T553" s="198"/>
      <c r="AT553" s="192" t="s">
        <v>197</v>
      </c>
      <c r="AU553" s="192" t="s">
        <v>82</v>
      </c>
      <c r="AV553" s="11" t="s">
        <v>82</v>
      </c>
      <c r="AW553" s="11" t="s">
        <v>35</v>
      </c>
      <c r="AX553" s="11" t="s">
        <v>72</v>
      </c>
      <c r="AY553" s="192" t="s">
        <v>185</v>
      </c>
    </row>
    <row r="554" spans="2:65" s="11" customFormat="1">
      <c r="B554" s="191"/>
      <c r="D554" s="187" t="s">
        <v>197</v>
      </c>
      <c r="E554" s="192" t="s">
        <v>5</v>
      </c>
      <c r="F554" s="193" t="s">
        <v>2915</v>
      </c>
      <c r="H554" s="194">
        <v>1</v>
      </c>
      <c r="I554" s="195"/>
      <c r="L554" s="191"/>
      <c r="M554" s="196"/>
      <c r="N554" s="197"/>
      <c r="O554" s="197"/>
      <c r="P554" s="197"/>
      <c r="Q554" s="197"/>
      <c r="R554" s="197"/>
      <c r="S554" s="197"/>
      <c r="T554" s="198"/>
      <c r="AT554" s="192" t="s">
        <v>197</v>
      </c>
      <c r="AU554" s="192" t="s">
        <v>82</v>
      </c>
      <c r="AV554" s="11" t="s">
        <v>82</v>
      </c>
      <c r="AW554" s="11" t="s">
        <v>35</v>
      </c>
      <c r="AX554" s="11" t="s">
        <v>72</v>
      </c>
      <c r="AY554" s="192" t="s">
        <v>185</v>
      </c>
    </row>
    <row r="555" spans="2:65" s="11" customFormat="1">
      <c r="B555" s="191"/>
      <c r="D555" s="187" t="s">
        <v>197</v>
      </c>
      <c r="E555" s="192" t="s">
        <v>5</v>
      </c>
      <c r="F555" s="193" t="s">
        <v>2916</v>
      </c>
      <c r="H555" s="194">
        <v>1</v>
      </c>
      <c r="I555" s="195"/>
      <c r="L555" s="191"/>
      <c r="M555" s="196"/>
      <c r="N555" s="197"/>
      <c r="O555" s="197"/>
      <c r="P555" s="197"/>
      <c r="Q555" s="197"/>
      <c r="R555" s="197"/>
      <c r="S555" s="197"/>
      <c r="T555" s="198"/>
      <c r="AT555" s="192" t="s">
        <v>197</v>
      </c>
      <c r="AU555" s="192" t="s">
        <v>82</v>
      </c>
      <c r="AV555" s="11" t="s">
        <v>82</v>
      </c>
      <c r="AW555" s="11" t="s">
        <v>35</v>
      </c>
      <c r="AX555" s="11" t="s">
        <v>72</v>
      </c>
      <c r="AY555" s="192" t="s">
        <v>185</v>
      </c>
    </row>
    <row r="556" spans="2:65" s="11" customFormat="1">
      <c r="B556" s="191"/>
      <c r="D556" s="187" t="s">
        <v>197</v>
      </c>
      <c r="E556" s="192" t="s">
        <v>5</v>
      </c>
      <c r="F556" s="193" t="s">
        <v>2917</v>
      </c>
      <c r="H556" s="194">
        <v>4</v>
      </c>
      <c r="I556" s="195"/>
      <c r="L556" s="191"/>
      <c r="M556" s="196"/>
      <c r="N556" s="197"/>
      <c r="O556" s="197"/>
      <c r="P556" s="197"/>
      <c r="Q556" s="197"/>
      <c r="R556" s="197"/>
      <c r="S556" s="197"/>
      <c r="T556" s="198"/>
      <c r="AT556" s="192" t="s">
        <v>197</v>
      </c>
      <c r="AU556" s="192" t="s">
        <v>82</v>
      </c>
      <c r="AV556" s="11" t="s">
        <v>82</v>
      </c>
      <c r="AW556" s="11" t="s">
        <v>35</v>
      </c>
      <c r="AX556" s="11" t="s">
        <v>72</v>
      </c>
      <c r="AY556" s="192" t="s">
        <v>185</v>
      </c>
    </row>
    <row r="557" spans="2:65" s="11" customFormat="1">
      <c r="B557" s="191"/>
      <c r="D557" s="187" t="s">
        <v>197</v>
      </c>
      <c r="E557" s="192" t="s">
        <v>5</v>
      </c>
      <c r="F557" s="193" t="s">
        <v>2918</v>
      </c>
      <c r="H557" s="194">
        <v>1</v>
      </c>
      <c r="I557" s="195"/>
      <c r="L557" s="191"/>
      <c r="M557" s="196"/>
      <c r="N557" s="197"/>
      <c r="O557" s="197"/>
      <c r="P557" s="197"/>
      <c r="Q557" s="197"/>
      <c r="R557" s="197"/>
      <c r="S557" s="197"/>
      <c r="T557" s="198"/>
      <c r="AT557" s="192" t="s">
        <v>197</v>
      </c>
      <c r="AU557" s="192" t="s">
        <v>82</v>
      </c>
      <c r="AV557" s="11" t="s">
        <v>82</v>
      </c>
      <c r="AW557" s="11" t="s">
        <v>35</v>
      </c>
      <c r="AX557" s="11" t="s">
        <v>72</v>
      </c>
      <c r="AY557" s="192" t="s">
        <v>185</v>
      </c>
    </row>
    <row r="558" spans="2:65" s="13" customFormat="1">
      <c r="B558" s="207"/>
      <c r="D558" s="208" t="s">
        <v>197</v>
      </c>
      <c r="E558" s="209" t="s">
        <v>5</v>
      </c>
      <c r="F558" s="210" t="s">
        <v>222</v>
      </c>
      <c r="H558" s="211">
        <v>22</v>
      </c>
      <c r="I558" s="212"/>
      <c r="L558" s="207"/>
      <c r="M558" s="213"/>
      <c r="N558" s="214"/>
      <c r="O558" s="214"/>
      <c r="P558" s="214"/>
      <c r="Q558" s="214"/>
      <c r="R558" s="214"/>
      <c r="S558" s="214"/>
      <c r="T558" s="215"/>
      <c r="AT558" s="216" t="s">
        <v>197</v>
      </c>
      <c r="AU558" s="216" t="s">
        <v>82</v>
      </c>
      <c r="AV558" s="13" t="s">
        <v>193</v>
      </c>
      <c r="AW558" s="13" t="s">
        <v>35</v>
      </c>
      <c r="AX558" s="13" t="s">
        <v>80</v>
      </c>
      <c r="AY558" s="216" t="s">
        <v>185</v>
      </c>
    </row>
    <row r="559" spans="2:65" s="1" customFormat="1" ht="31.5" customHeight="1">
      <c r="B559" s="174"/>
      <c r="C559" s="175" t="s">
        <v>779</v>
      </c>
      <c r="D559" s="175" t="s">
        <v>188</v>
      </c>
      <c r="E559" s="176" t="s">
        <v>2919</v>
      </c>
      <c r="F559" s="177" t="s">
        <v>2920</v>
      </c>
      <c r="G559" s="178" t="s">
        <v>254</v>
      </c>
      <c r="H559" s="179">
        <v>3</v>
      </c>
      <c r="I559" s="180"/>
      <c r="J559" s="181">
        <f>ROUND(I559*H559,2)</f>
        <v>0</v>
      </c>
      <c r="K559" s="177" t="s">
        <v>192</v>
      </c>
      <c r="L559" s="41"/>
      <c r="M559" s="182" t="s">
        <v>5</v>
      </c>
      <c r="N559" s="183" t="s">
        <v>43</v>
      </c>
      <c r="O559" s="42"/>
      <c r="P559" s="184">
        <f>O559*H559</f>
        <v>0</v>
      </c>
      <c r="Q559" s="184">
        <v>3.3730000000000003E-2</v>
      </c>
      <c r="R559" s="184">
        <f>Q559*H559</f>
        <v>0.10119</v>
      </c>
      <c r="S559" s="184">
        <v>0</v>
      </c>
      <c r="T559" s="185">
        <f>S559*H559</f>
        <v>0</v>
      </c>
      <c r="AR559" s="24" t="s">
        <v>193</v>
      </c>
      <c r="AT559" s="24" t="s">
        <v>188</v>
      </c>
      <c r="AU559" s="24" t="s">
        <v>82</v>
      </c>
      <c r="AY559" s="24" t="s">
        <v>185</v>
      </c>
      <c r="BE559" s="186">
        <f>IF(N559="základní",J559,0)</f>
        <v>0</v>
      </c>
      <c r="BF559" s="186">
        <f>IF(N559="snížená",J559,0)</f>
        <v>0</v>
      </c>
      <c r="BG559" s="186">
        <f>IF(N559="zákl. přenesená",J559,0)</f>
        <v>0</v>
      </c>
      <c r="BH559" s="186">
        <f>IF(N559="sníž. přenesená",J559,0)</f>
        <v>0</v>
      </c>
      <c r="BI559" s="186">
        <f>IF(N559="nulová",J559,0)</f>
        <v>0</v>
      </c>
      <c r="BJ559" s="24" t="s">
        <v>80</v>
      </c>
      <c r="BK559" s="186">
        <f>ROUND(I559*H559,2)</f>
        <v>0</v>
      </c>
      <c r="BL559" s="24" t="s">
        <v>193</v>
      </c>
      <c r="BM559" s="24" t="s">
        <v>2921</v>
      </c>
    </row>
    <row r="560" spans="2:65" s="1" customFormat="1" ht="121.5">
      <c r="B560" s="41"/>
      <c r="D560" s="187" t="s">
        <v>195</v>
      </c>
      <c r="F560" s="188" t="s">
        <v>678</v>
      </c>
      <c r="I560" s="189"/>
      <c r="L560" s="41"/>
      <c r="M560" s="190"/>
      <c r="N560" s="42"/>
      <c r="O560" s="42"/>
      <c r="P560" s="42"/>
      <c r="Q560" s="42"/>
      <c r="R560" s="42"/>
      <c r="S560" s="42"/>
      <c r="T560" s="70"/>
      <c r="AT560" s="24" t="s">
        <v>195</v>
      </c>
      <c r="AU560" s="24" t="s">
        <v>82</v>
      </c>
    </row>
    <row r="561" spans="2:65" s="11" customFormat="1">
      <c r="B561" s="191"/>
      <c r="D561" s="187" t="s">
        <v>197</v>
      </c>
      <c r="E561" s="192" t="s">
        <v>5</v>
      </c>
      <c r="F561" s="193" t="s">
        <v>2922</v>
      </c>
      <c r="H561" s="194">
        <v>1</v>
      </c>
      <c r="I561" s="195"/>
      <c r="L561" s="191"/>
      <c r="M561" s="196"/>
      <c r="N561" s="197"/>
      <c r="O561" s="197"/>
      <c r="P561" s="197"/>
      <c r="Q561" s="197"/>
      <c r="R561" s="197"/>
      <c r="S561" s="197"/>
      <c r="T561" s="198"/>
      <c r="AT561" s="192" t="s">
        <v>197</v>
      </c>
      <c r="AU561" s="192" t="s">
        <v>82</v>
      </c>
      <c r="AV561" s="11" t="s">
        <v>82</v>
      </c>
      <c r="AW561" s="11" t="s">
        <v>35</v>
      </c>
      <c r="AX561" s="11" t="s">
        <v>72</v>
      </c>
      <c r="AY561" s="192" t="s">
        <v>185</v>
      </c>
    </row>
    <row r="562" spans="2:65" s="11" customFormat="1">
      <c r="B562" s="191"/>
      <c r="D562" s="187" t="s">
        <v>197</v>
      </c>
      <c r="E562" s="192" t="s">
        <v>5</v>
      </c>
      <c r="F562" s="193" t="s">
        <v>2923</v>
      </c>
      <c r="H562" s="194">
        <v>1</v>
      </c>
      <c r="I562" s="195"/>
      <c r="L562" s="191"/>
      <c r="M562" s="196"/>
      <c r="N562" s="197"/>
      <c r="O562" s="197"/>
      <c r="P562" s="197"/>
      <c r="Q562" s="197"/>
      <c r="R562" s="197"/>
      <c r="S562" s="197"/>
      <c r="T562" s="198"/>
      <c r="AT562" s="192" t="s">
        <v>197</v>
      </c>
      <c r="AU562" s="192" t="s">
        <v>82</v>
      </c>
      <c r="AV562" s="11" t="s">
        <v>82</v>
      </c>
      <c r="AW562" s="11" t="s">
        <v>35</v>
      </c>
      <c r="AX562" s="11" t="s">
        <v>72</v>
      </c>
      <c r="AY562" s="192" t="s">
        <v>185</v>
      </c>
    </row>
    <row r="563" spans="2:65" s="11" customFormat="1">
      <c r="B563" s="191"/>
      <c r="D563" s="187" t="s">
        <v>197</v>
      </c>
      <c r="E563" s="192" t="s">
        <v>5</v>
      </c>
      <c r="F563" s="193" t="s">
        <v>2924</v>
      </c>
      <c r="H563" s="194">
        <v>1</v>
      </c>
      <c r="I563" s="195"/>
      <c r="L563" s="191"/>
      <c r="M563" s="196"/>
      <c r="N563" s="197"/>
      <c r="O563" s="197"/>
      <c r="P563" s="197"/>
      <c r="Q563" s="197"/>
      <c r="R563" s="197"/>
      <c r="S563" s="197"/>
      <c r="T563" s="198"/>
      <c r="AT563" s="192" t="s">
        <v>197</v>
      </c>
      <c r="AU563" s="192" t="s">
        <v>82</v>
      </c>
      <c r="AV563" s="11" t="s">
        <v>82</v>
      </c>
      <c r="AW563" s="11" t="s">
        <v>35</v>
      </c>
      <c r="AX563" s="11" t="s">
        <v>72</v>
      </c>
      <c r="AY563" s="192" t="s">
        <v>185</v>
      </c>
    </row>
    <row r="564" spans="2:65" s="13" customFormat="1">
      <c r="B564" s="207"/>
      <c r="D564" s="208" t="s">
        <v>197</v>
      </c>
      <c r="E564" s="209" t="s">
        <v>5</v>
      </c>
      <c r="F564" s="210" t="s">
        <v>222</v>
      </c>
      <c r="H564" s="211">
        <v>3</v>
      </c>
      <c r="I564" s="212"/>
      <c r="L564" s="207"/>
      <c r="M564" s="213"/>
      <c r="N564" s="214"/>
      <c r="O564" s="214"/>
      <c r="P564" s="214"/>
      <c r="Q564" s="214"/>
      <c r="R564" s="214"/>
      <c r="S564" s="214"/>
      <c r="T564" s="215"/>
      <c r="AT564" s="216" t="s">
        <v>197</v>
      </c>
      <c r="AU564" s="216" t="s">
        <v>82</v>
      </c>
      <c r="AV564" s="13" t="s">
        <v>193</v>
      </c>
      <c r="AW564" s="13" t="s">
        <v>35</v>
      </c>
      <c r="AX564" s="13" t="s">
        <v>80</v>
      </c>
      <c r="AY564" s="216" t="s">
        <v>185</v>
      </c>
    </row>
    <row r="565" spans="2:65" s="1" customFormat="1" ht="22.5" customHeight="1">
      <c r="B565" s="174"/>
      <c r="C565" s="221" t="s">
        <v>834</v>
      </c>
      <c r="D565" s="221" t="s">
        <v>258</v>
      </c>
      <c r="E565" s="222" t="s">
        <v>681</v>
      </c>
      <c r="F565" s="223" t="s">
        <v>682</v>
      </c>
      <c r="G565" s="224" t="s">
        <v>254</v>
      </c>
      <c r="H565" s="225">
        <v>7</v>
      </c>
      <c r="I565" s="226"/>
      <c r="J565" s="227">
        <f>ROUND(I565*H565,2)</f>
        <v>0</v>
      </c>
      <c r="K565" s="223" t="s">
        <v>5</v>
      </c>
      <c r="L565" s="228"/>
      <c r="M565" s="229" t="s">
        <v>5</v>
      </c>
      <c r="N565" s="230" t="s">
        <v>43</v>
      </c>
      <c r="O565" s="42"/>
      <c r="P565" s="184">
        <f>O565*H565</f>
        <v>0</v>
      </c>
      <c r="Q565" s="184">
        <v>0</v>
      </c>
      <c r="R565" s="184">
        <f>Q565*H565</f>
        <v>0</v>
      </c>
      <c r="S565" s="184">
        <v>0</v>
      </c>
      <c r="T565" s="185">
        <f>S565*H565</f>
        <v>0</v>
      </c>
      <c r="AR565" s="24" t="s">
        <v>261</v>
      </c>
      <c r="AT565" s="24" t="s">
        <v>258</v>
      </c>
      <c r="AU565" s="24" t="s">
        <v>82</v>
      </c>
      <c r="AY565" s="24" t="s">
        <v>185</v>
      </c>
      <c r="BE565" s="186">
        <f>IF(N565="základní",J565,0)</f>
        <v>0</v>
      </c>
      <c r="BF565" s="186">
        <f>IF(N565="snížená",J565,0)</f>
        <v>0</v>
      </c>
      <c r="BG565" s="186">
        <f>IF(N565="zákl. přenesená",J565,0)</f>
        <v>0</v>
      </c>
      <c r="BH565" s="186">
        <f>IF(N565="sníž. přenesená",J565,0)</f>
        <v>0</v>
      </c>
      <c r="BI565" s="186">
        <f>IF(N565="nulová",J565,0)</f>
        <v>0</v>
      </c>
      <c r="BJ565" s="24" t="s">
        <v>80</v>
      </c>
      <c r="BK565" s="186">
        <f>ROUND(I565*H565,2)</f>
        <v>0</v>
      </c>
      <c r="BL565" s="24" t="s">
        <v>193</v>
      </c>
      <c r="BM565" s="24" t="s">
        <v>2925</v>
      </c>
    </row>
    <row r="566" spans="2:65" s="11" customFormat="1">
      <c r="B566" s="191"/>
      <c r="D566" s="208" t="s">
        <v>197</v>
      </c>
      <c r="E566" s="217" t="s">
        <v>5</v>
      </c>
      <c r="F566" s="218" t="s">
        <v>2926</v>
      </c>
      <c r="H566" s="219">
        <v>7</v>
      </c>
      <c r="I566" s="195"/>
      <c r="L566" s="191"/>
      <c r="M566" s="196"/>
      <c r="N566" s="197"/>
      <c r="O566" s="197"/>
      <c r="P566" s="197"/>
      <c r="Q566" s="197"/>
      <c r="R566" s="197"/>
      <c r="S566" s="197"/>
      <c r="T566" s="198"/>
      <c r="AT566" s="192" t="s">
        <v>197</v>
      </c>
      <c r="AU566" s="192" t="s">
        <v>82</v>
      </c>
      <c r="AV566" s="11" t="s">
        <v>82</v>
      </c>
      <c r="AW566" s="11" t="s">
        <v>35</v>
      </c>
      <c r="AX566" s="11" t="s">
        <v>80</v>
      </c>
      <c r="AY566" s="192" t="s">
        <v>185</v>
      </c>
    </row>
    <row r="567" spans="2:65" s="1" customFormat="1" ht="22.5" customHeight="1">
      <c r="B567" s="174"/>
      <c r="C567" s="221" t="s">
        <v>841</v>
      </c>
      <c r="D567" s="221" t="s">
        <v>258</v>
      </c>
      <c r="E567" s="222" t="s">
        <v>686</v>
      </c>
      <c r="F567" s="223" t="s">
        <v>687</v>
      </c>
      <c r="G567" s="224" t="s">
        <v>254</v>
      </c>
      <c r="H567" s="225">
        <v>8</v>
      </c>
      <c r="I567" s="226"/>
      <c r="J567" s="227">
        <f>ROUND(I567*H567,2)</f>
        <v>0</v>
      </c>
      <c r="K567" s="223" t="s">
        <v>5</v>
      </c>
      <c r="L567" s="228"/>
      <c r="M567" s="229" t="s">
        <v>5</v>
      </c>
      <c r="N567" s="230" t="s">
        <v>43</v>
      </c>
      <c r="O567" s="42"/>
      <c r="P567" s="184">
        <f>O567*H567</f>
        <v>0</v>
      </c>
      <c r="Q567" s="184">
        <v>0</v>
      </c>
      <c r="R567" s="184">
        <f>Q567*H567</f>
        <v>0</v>
      </c>
      <c r="S567" s="184">
        <v>0</v>
      </c>
      <c r="T567" s="185">
        <f>S567*H567</f>
        <v>0</v>
      </c>
      <c r="AR567" s="24" t="s">
        <v>261</v>
      </c>
      <c r="AT567" s="24" t="s">
        <v>258</v>
      </c>
      <c r="AU567" s="24" t="s">
        <v>82</v>
      </c>
      <c r="AY567" s="24" t="s">
        <v>185</v>
      </c>
      <c r="BE567" s="186">
        <f>IF(N567="základní",J567,0)</f>
        <v>0</v>
      </c>
      <c r="BF567" s="186">
        <f>IF(N567="snížená",J567,0)</f>
        <v>0</v>
      </c>
      <c r="BG567" s="186">
        <f>IF(N567="zákl. přenesená",J567,0)</f>
        <v>0</v>
      </c>
      <c r="BH567" s="186">
        <f>IF(N567="sníž. přenesená",J567,0)</f>
        <v>0</v>
      </c>
      <c r="BI567" s="186">
        <f>IF(N567="nulová",J567,0)</f>
        <v>0</v>
      </c>
      <c r="BJ567" s="24" t="s">
        <v>80</v>
      </c>
      <c r="BK567" s="186">
        <f>ROUND(I567*H567,2)</f>
        <v>0</v>
      </c>
      <c r="BL567" s="24" t="s">
        <v>193</v>
      </c>
      <c r="BM567" s="24" t="s">
        <v>2927</v>
      </c>
    </row>
    <row r="568" spans="2:65" s="11" customFormat="1">
      <c r="B568" s="191"/>
      <c r="D568" s="208" t="s">
        <v>197</v>
      </c>
      <c r="E568" s="217" t="s">
        <v>5</v>
      </c>
      <c r="F568" s="218" t="s">
        <v>2928</v>
      </c>
      <c r="H568" s="219">
        <v>8</v>
      </c>
      <c r="I568" s="195"/>
      <c r="L568" s="191"/>
      <c r="M568" s="196"/>
      <c r="N568" s="197"/>
      <c r="O568" s="197"/>
      <c r="P568" s="197"/>
      <c r="Q568" s="197"/>
      <c r="R568" s="197"/>
      <c r="S568" s="197"/>
      <c r="T568" s="198"/>
      <c r="AT568" s="192" t="s">
        <v>197</v>
      </c>
      <c r="AU568" s="192" t="s">
        <v>82</v>
      </c>
      <c r="AV568" s="11" t="s">
        <v>82</v>
      </c>
      <c r="AW568" s="11" t="s">
        <v>35</v>
      </c>
      <c r="AX568" s="11" t="s">
        <v>80</v>
      </c>
      <c r="AY568" s="192" t="s">
        <v>185</v>
      </c>
    </row>
    <row r="569" spans="2:65" s="1" customFormat="1" ht="22.5" customHeight="1">
      <c r="B569" s="174"/>
      <c r="C569" s="221" t="s">
        <v>846</v>
      </c>
      <c r="D569" s="221" t="s">
        <v>258</v>
      </c>
      <c r="E569" s="222" t="s">
        <v>701</v>
      </c>
      <c r="F569" s="223" t="s">
        <v>702</v>
      </c>
      <c r="G569" s="224" t="s">
        <v>254</v>
      </c>
      <c r="H569" s="225">
        <v>1</v>
      </c>
      <c r="I569" s="226"/>
      <c r="J569" s="227">
        <f>ROUND(I569*H569,2)</f>
        <v>0</v>
      </c>
      <c r="K569" s="223" t="s">
        <v>5</v>
      </c>
      <c r="L569" s="228"/>
      <c r="M569" s="229" t="s">
        <v>5</v>
      </c>
      <c r="N569" s="230" t="s">
        <v>43</v>
      </c>
      <c r="O569" s="42"/>
      <c r="P569" s="184">
        <f>O569*H569</f>
        <v>0</v>
      </c>
      <c r="Q569" s="184">
        <v>0</v>
      </c>
      <c r="R569" s="184">
        <f>Q569*H569</f>
        <v>0</v>
      </c>
      <c r="S569" s="184">
        <v>0</v>
      </c>
      <c r="T569" s="185">
        <f>S569*H569</f>
        <v>0</v>
      </c>
      <c r="AR569" s="24" t="s">
        <v>261</v>
      </c>
      <c r="AT569" s="24" t="s">
        <v>258</v>
      </c>
      <c r="AU569" s="24" t="s">
        <v>82</v>
      </c>
      <c r="AY569" s="24" t="s">
        <v>185</v>
      </c>
      <c r="BE569" s="186">
        <f>IF(N569="základní",J569,0)</f>
        <v>0</v>
      </c>
      <c r="BF569" s="186">
        <f>IF(N569="snížená",J569,0)</f>
        <v>0</v>
      </c>
      <c r="BG569" s="186">
        <f>IF(N569="zákl. přenesená",J569,0)</f>
        <v>0</v>
      </c>
      <c r="BH569" s="186">
        <f>IF(N569="sníž. přenesená",J569,0)</f>
        <v>0</v>
      </c>
      <c r="BI569" s="186">
        <f>IF(N569="nulová",J569,0)</f>
        <v>0</v>
      </c>
      <c r="BJ569" s="24" t="s">
        <v>80</v>
      </c>
      <c r="BK569" s="186">
        <f>ROUND(I569*H569,2)</f>
        <v>0</v>
      </c>
      <c r="BL569" s="24" t="s">
        <v>193</v>
      </c>
      <c r="BM569" s="24" t="s">
        <v>2929</v>
      </c>
    </row>
    <row r="570" spans="2:65" s="11" customFormat="1">
      <c r="B570" s="191"/>
      <c r="D570" s="208" t="s">
        <v>197</v>
      </c>
      <c r="E570" s="217" t="s">
        <v>5</v>
      </c>
      <c r="F570" s="218" t="s">
        <v>2915</v>
      </c>
      <c r="H570" s="219">
        <v>1</v>
      </c>
      <c r="I570" s="195"/>
      <c r="L570" s="191"/>
      <c r="M570" s="196"/>
      <c r="N570" s="197"/>
      <c r="O570" s="197"/>
      <c r="P570" s="197"/>
      <c r="Q570" s="197"/>
      <c r="R570" s="197"/>
      <c r="S570" s="197"/>
      <c r="T570" s="198"/>
      <c r="AT570" s="192" t="s">
        <v>197</v>
      </c>
      <c r="AU570" s="192" t="s">
        <v>82</v>
      </c>
      <c r="AV570" s="11" t="s">
        <v>82</v>
      </c>
      <c r="AW570" s="11" t="s">
        <v>35</v>
      </c>
      <c r="AX570" s="11" t="s">
        <v>80</v>
      </c>
      <c r="AY570" s="192" t="s">
        <v>185</v>
      </c>
    </row>
    <row r="571" spans="2:65" s="1" customFormat="1" ht="22.5" customHeight="1">
      <c r="B571" s="174"/>
      <c r="C571" s="221" t="s">
        <v>851</v>
      </c>
      <c r="D571" s="221" t="s">
        <v>258</v>
      </c>
      <c r="E571" s="222" t="s">
        <v>715</v>
      </c>
      <c r="F571" s="223" t="s">
        <v>716</v>
      </c>
      <c r="G571" s="224" t="s">
        <v>254</v>
      </c>
      <c r="H571" s="225">
        <v>1</v>
      </c>
      <c r="I571" s="226"/>
      <c r="J571" s="227">
        <f>ROUND(I571*H571,2)</f>
        <v>0</v>
      </c>
      <c r="K571" s="223" t="s">
        <v>5</v>
      </c>
      <c r="L571" s="228"/>
      <c r="M571" s="229" t="s">
        <v>5</v>
      </c>
      <c r="N571" s="230" t="s">
        <v>43</v>
      </c>
      <c r="O571" s="42"/>
      <c r="P571" s="184">
        <f>O571*H571</f>
        <v>0</v>
      </c>
      <c r="Q571" s="184">
        <v>0</v>
      </c>
      <c r="R571" s="184">
        <f>Q571*H571</f>
        <v>0</v>
      </c>
      <c r="S571" s="184">
        <v>0</v>
      </c>
      <c r="T571" s="185">
        <f>S571*H571</f>
        <v>0</v>
      </c>
      <c r="AR571" s="24" t="s">
        <v>261</v>
      </c>
      <c r="AT571" s="24" t="s">
        <v>258</v>
      </c>
      <c r="AU571" s="24" t="s">
        <v>82</v>
      </c>
      <c r="AY571" s="24" t="s">
        <v>185</v>
      </c>
      <c r="BE571" s="186">
        <f>IF(N571="základní",J571,0)</f>
        <v>0</v>
      </c>
      <c r="BF571" s="186">
        <f>IF(N571="snížená",J571,0)</f>
        <v>0</v>
      </c>
      <c r="BG571" s="186">
        <f>IF(N571="zákl. přenesená",J571,0)</f>
        <v>0</v>
      </c>
      <c r="BH571" s="186">
        <f>IF(N571="sníž. přenesená",J571,0)</f>
        <v>0</v>
      </c>
      <c r="BI571" s="186">
        <f>IF(N571="nulová",J571,0)</f>
        <v>0</v>
      </c>
      <c r="BJ571" s="24" t="s">
        <v>80</v>
      </c>
      <c r="BK571" s="186">
        <f>ROUND(I571*H571,2)</f>
        <v>0</v>
      </c>
      <c r="BL571" s="24" t="s">
        <v>193</v>
      </c>
      <c r="BM571" s="24" t="s">
        <v>2930</v>
      </c>
    </row>
    <row r="572" spans="2:65" s="11" customFormat="1">
      <c r="B572" s="191"/>
      <c r="D572" s="208" t="s">
        <v>197</v>
      </c>
      <c r="E572" s="217" t="s">
        <v>5</v>
      </c>
      <c r="F572" s="218" t="s">
        <v>2916</v>
      </c>
      <c r="H572" s="219">
        <v>1</v>
      </c>
      <c r="I572" s="195"/>
      <c r="L572" s="191"/>
      <c r="M572" s="196"/>
      <c r="N572" s="197"/>
      <c r="O572" s="197"/>
      <c r="P572" s="197"/>
      <c r="Q572" s="197"/>
      <c r="R572" s="197"/>
      <c r="S572" s="197"/>
      <c r="T572" s="198"/>
      <c r="AT572" s="192" t="s">
        <v>197</v>
      </c>
      <c r="AU572" s="192" t="s">
        <v>82</v>
      </c>
      <c r="AV572" s="11" t="s">
        <v>82</v>
      </c>
      <c r="AW572" s="11" t="s">
        <v>35</v>
      </c>
      <c r="AX572" s="11" t="s">
        <v>80</v>
      </c>
      <c r="AY572" s="192" t="s">
        <v>185</v>
      </c>
    </row>
    <row r="573" spans="2:65" s="1" customFormat="1" ht="22.5" customHeight="1">
      <c r="B573" s="174"/>
      <c r="C573" s="221" t="s">
        <v>857</v>
      </c>
      <c r="D573" s="221" t="s">
        <v>258</v>
      </c>
      <c r="E573" s="222" t="s">
        <v>725</v>
      </c>
      <c r="F573" s="223" t="s">
        <v>726</v>
      </c>
      <c r="G573" s="224" t="s">
        <v>254</v>
      </c>
      <c r="H573" s="225">
        <v>4</v>
      </c>
      <c r="I573" s="226"/>
      <c r="J573" s="227">
        <f>ROUND(I573*H573,2)</f>
        <v>0</v>
      </c>
      <c r="K573" s="223" t="s">
        <v>5</v>
      </c>
      <c r="L573" s="228"/>
      <c r="M573" s="229" t="s">
        <v>5</v>
      </c>
      <c r="N573" s="230" t="s">
        <v>43</v>
      </c>
      <c r="O573" s="42"/>
      <c r="P573" s="184">
        <f>O573*H573</f>
        <v>0</v>
      </c>
      <c r="Q573" s="184">
        <v>0</v>
      </c>
      <c r="R573" s="184">
        <f>Q573*H573</f>
        <v>0</v>
      </c>
      <c r="S573" s="184">
        <v>0</v>
      </c>
      <c r="T573" s="185">
        <f>S573*H573</f>
        <v>0</v>
      </c>
      <c r="AR573" s="24" t="s">
        <v>261</v>
      </c>
      <c r="AT573" s="24" t="s">
        <v>258</v>
      </c>
      <c r="AU573" s="24" t="s">
        <v>82</v>
      </c>
      <c r="AY573" s="24" t="s">
        <v>185</v>
      </c>
      <c r="BE573" s="186">
        <f>IF(N573="základní",J573,0)</f>
        <v>0</v>
      </c>
      <c r="BF573" s="186">
        <f>IF(N573="snížená",J573,0)</f>
        <v>0</v>
      </c>
      <c r="BG573" s="186">
        <f>IF(N573="zákl. přenesená",J573,0)</f>
        <v>0</v>
      </c>
      <c r="BH573" s="186">
        <f>IF(N573="sníž. přenesená",J573,0)</f>
        <v>0</v>
      </c>
      <c r="BI573" s="186">
        <f>IF(N573="nulová",J573,0)</f>
        <v>0</v>
      </c>
      <c r="BJ573" s="24" t="s">
        <v>80</v>
      </c>
      <c r="BK573" s="186">
        <f>ROUND(I573*H573,2)</f>
        <v>0</v>
      </c>
      <c r="BL573" s="24" t="s">
        <v>193</v>
      </c>
      <c r="BM573" s="24" t="s">
        <v>2931</v>
      </c>
    </row>
    <row r="574" spans="2:65" s="11" customFormat="1">
      <c r="B574" s="191"/>
      <c r="D574" s="208" t="s">
        <v>197</v>
      </c>
      <c r="E574" s="217" t="s">
        <v>5</v>
      </c>
      <c r="F574" s="218" t="s">
        <v>2932</v>
      </c>
      <c r="H574" s="219">
        <v>4</v>
      </c>
      <c r="I574" s="195"/>
      <c r="L574" s="191"/>
      <c r="M574" s="196"/>
      <c r="N574" s="197"/>
      <c r="O574" s="197"/>
      <c r="P574" s="197"/>
      <c r="Q574" s="197"/>
      <c r="R574" s="197"/>
      <c r="S574" s="197"/>
      <c r="T574" s="198"/>
      <c r="AT574" s="192" t="s">
        <v>197</v>
      </c>
      <c r="AU574" s="192" t="s">
        <v>82</v>
      </c>
      <c r="AV574" s="11" t="s">
        <v>82</v>
      </c>
      <c r="AW574" s="11" t="s">
        <v>35</v>
      </c>
      <c r="AX574" s="11" t="s">
        <v>80</v>
      </c>
      <c r="AY574" s="192" t="s">
        <v>185</v>
      </c>
    </row>
    <row r="575" spans="2:65" s="1" customFormat="1" ht="22.5" customHeight="1">
      <c r="B575" s="174"/>
      <c r="C575" s="221" t="s">
        <v>862</v>
      </c>
      <c r="D575" s="221" t="s">
        <v>258</v>
      </c>
      <c r="E575" s="222" t="s">
        <v>2933</v>
      </c>
      <c r="F575" s="223" t="s">
        <v>2934</v>
      </c>
      <c r="G575" s="224" t="s">
        <v>254</v>
      </c>
      <c r="H575" s="225">
        <v>1</v>
      </c>
      <c r="I575" s="226"/>
      <c r="J575" s="227">
        <f>ROUND(I575*H575,2)</f>
        <v>0</v>
      </c>
      <c r="K575" s="223" t="s">
        <v>5</v>
      </c>
      <c r="L575" s="228"/>
      <c r="M575" s="229" t="s">
        <v>5</v>
      </c>
      <c r="N575" s="230" t="s">
        <v>43</v>
      </c>
      <c r="O575" s="42"/>
      <c r="P575" s="184">
        <f>O575*H575</f>
        <v>0</v>
      </c>
      <c r="Q575" s="184">
        <v>0</v>
      </c>
      <c r="R575" s="184">
        <f>Q575*H575</f>
        <v>0</v>
      </c>
      <c r="S575" s="184">
        <v>0</v>
      </c>
      <c r="T575" s="185">
        <f>S575*H575</f>
        <v>0</v>
      </c>
      <c r="AR575" s="24" t="s">
        <v>261</v>
      </c>
      <c r="AT575" s="24" t="s">
        <v>258</v>
      </c>
      <c r="AU575" s="24" t="s">
        <v>82</v>
      </c>
      <c r="AY575" s="24" t="s">
        <v>185</v>
      </c>
      <c r="BE575" s="186">
        <f>IF(N575="základní",J575,0)</f>
        <v>0</v>
      </c>
      <c r="BF575" s="186">
        <f>IF(N575="snížená",J575,0)</f>
        <v>0</v>
      </c>
      <c r="BG575" s="186">
        <f>IF(N575="zákl. přenesená",J575,0)</f>
        <v>0</v>
      </c>
      <c r="BH575" s="186">
        <f>IF(N575="sníž. přenesená",J575,0)</f>
        <v>0</v>
      </c>
      <c r="BI575" s="186">
        <f>IF(N575="nulová",J575,0)</f>
        <v>0</v>
      </c>
      <c r="BJ575" s="24" t="s">
        <v>80</v>
      </c>
      <c r="BK575" s="186">
        <f>ROUND(I575*H575,2)</f>
        <v>0</v>
      </c>
      <c r="BL575" s="24" t="s">
        <v>193</v>
      </c>
      <c r="BM575" s="24" t="s">
        <v>2935</v>
      </c>
    </row>
    <row r="576" spans="2:65" s="11" customFormat="1">
      <c r="B576" s="191"/>
      <c r="D576" s="208" t="s">
        <v>197</v>
      </c>
      <c r="E576" s="217" t="s">
        <v>5</v>
      </c>
      <c r="F576" s="218" t="s">
        <v>2922</v>
      </c>
      <c r="H576" s="219">
        <v>1</v>
      </c>
      <c r="I576" s="195"/>
      <c r="L576" s="191"/>
      <c r="M576" s="196"/>
      <c r="N576" s="197"/>
      <c r="O576" s="197"/>
      <c r="P576" s="197"/>
      <c r="Q576" s="197"/>
      <c r="R576" s="197"/>
      <c r="S576" s="197"/>
      <c r="T576" s="198"/>
      <c r="AT576" s="192" t="s">
        <v>197</v>
      </c>
      <c r="AU576" s="192" t="s">
        <v>82</v>
      </c>
      <c r="AV576" s="11" t="s">
        <v>82</v>
      </c>
      <c r="AW576" s="11" t="s">
        <v>35</v>
      </c>
      <c r="AX576" s="11" t="s">
        <v>80</v>
      </c>
      <c r="AY576" s="192" t="s">
        <v>185</v>
      </c>
    </row>
    <row r="577" spans="2:65" s="1" customFormat="1" ht="22.5" customHeight="1">
      <c r="B577" s="174"/>
      <c r="C577" s="221" t="s">
        <v>894</v>
      </c>
      <c r="D577" s="221" t="s">
        <v>258</v>
      </c>
      <c r="E577" s="222" t="s">
        <v>2936</v>
      </c>
      <c r="F577" s="223" t="s">
        <v>2937</v>
      </c>
      <c r="G577" s="224" t="s">
        <v>254</v>
      </c>
      <c r="H577" s="225">
        <v>1</v>
      </c>
      <c r="I577" s="226"/>
      <c r="J577" s="227">
        <f>ROUND(I577*H577,2)</f>
        <v>0</v>
      </c>
      <c r="K577" s="223" t="s">
        <v>5</v>
      </c>
      <c r="L577" s="228"/>
      <c r="M577" s="229" t="s">
        <v>5</v>
      </c>
      <c r="N577" s="230" t="s">
        <v>43</v>
      </c>
      <c r="O577" s="42"/>
      <c r="P577" s="184">
        <f>O577*H577</f>
        <v>0</v>
      </c>
      <c r="Q577" s="184">
        <v>0</v>
      </c>
      <c r="R577" s="184">
        <f>Q577*H577</f>
        <v>0</v>
      </c>
      <c r="S577" s="184">
        <v>0</v>
      </c>
      <c r="T577" s="185">
        <f>S577*H577</f>
        <v>0</v>
      </c>
      <c r="AR577" s="24" t="s">
        <v>261</v>
      </c>
      <c r="AT577" s="24" t="s">
        <v>258</v>
      </c>
      <c r="AU577" s="24" t="s">
        <v>82</v>
      </c>
      <c r="AY577" s="24" t="s">
        <v>185</v>
      </c>
      <c r="BE577" s="186">
        <f>IF(N577="základní",J577,0)</f>
        <v>0</v>
      </c>
      <c r="BF577" s="186">
        <f>IF(N577="snížená",J577,0)</f>
        <v>0</v>
      </c>
      <c r="BG577" s="186">
        <f>IF(N577="zákl. přenesená",J577,0)</f>
        <v>0</v>
      </c>
      <c r="BH577" s="186">
        <f>IF(N577="sníž. přenesená",J577,0)</f>
        <v>0</v>
      </c>
      <c r="BI577" s="186">
        <f>IF(N577="nulová",J577,0)</f>
        <v>0</v>
      </c>
      <c r="BJ577" s="24" t="s">
        <v>80</v>
      </c>
      <c r="BK577" s="186">
        <f>ROUND(I577*H577,2)</f>
        <v>0</v>
      </c>
      <c r="BL577" s="24" t="s">
        <v>193</v>
      </c>
      <c r="BM577" s="24" t="s">
        <v>2938</v>
      </c>
    </row>
    <row r="578" spans="2:65" s="11" customFormat="1">
      <c r="B578" s="191"/>
      <c r="D578" s="208" t="s">
        <v>197</v>
      </c>
      <c r="E578" s="217" t="s">
        <v>5</v>
      </c>
      <c r="F578" s="218" t="s">
        <v>2923</v>
      </c>
      <c r="H578" s="219">
        <v>1</v>
      </c>
      <c r="I578" s="195"/>
      <c r="L578" s="191"/>
      <c r="M578" s="196"/>
      <c r="N578" s="197"/>
      <c r="O578" s="197"/>
      <c r="P578" s="197"/>
      <c r="Q578" s="197"/>
      <c r="R578" s="197"/>
      <c r="S578" s="197"/>
      <c r="T578" s="198"/>
      <c r="AT578" s="192" t="s">
        <v>197</v>
      </c>
      <c r="AU578" s="192" t="s">
        <v>82</v>
      </c>
      <c r="AV578" s="11" t="s">
        <v>82</v>
      </c>
      <c r="AW578" s="11" t="s">
        <v>35</v>
      </c>
      <c r="AX578" s="11" t="s">
        <v>80</v>
      </c>
      <c r="AY578" s="192" t="s">
        <v>185</v>
      </c>
    </row>
    <row r="579" spans="2:65" s="1" customFormat="1" ht="22.5" customHeight="1">
      <c r="B579" s="174"/>
      <c r="C579" s="221" t="s">
        <v>1535</v>
      </c>
      <c r="D579" s="221" t="s">
        <v>258</v>
      </c>
      <c r="E579" s="222" t="s">
        <v>2939</v>
      </c>
      <c r="F579" s="223" t="s">
        <v>2940</v>
      </c>
      <c r="G579" s="224" t="s">
        <v>254</v>
      </c>
      <c r="H579" s="225">
        <v>1</v>
      </c>
      <c r="I579" s="226"/>
      <c r="J579" s="227">
        <f>ROUND(I579*H579,2)</f>
        <v>0</v>
      </c>
      <c r="K579" s="223" t="s">
        <v>5</v>
      </c>
      <c r="L579" s="228"/>
      <c r="M579" s="229" t="s">
        <v>5</v>
      </c>
      <c r="N579" s="230" t="s">
        <v>43</v>
      </c>
      <c r="O579" s="42"/>
      <c r="P579" s="184">
        <f>O579*H579</f>
        <v>0</v>
      </c>
      <c r="Q579" s="184">
        <v>0</v>
      </c>
      <c r="R579" s="184">
        <f>Q579*H579</f>
        <v>0</v>
      </c>
      <c r="S579" s="184">
        <v>0</v>
      </c>
      <c r="T579" s="185">
        <f>S579*H579</f>
        <v>0</v>
      </c>
      <c r="AR579" s="24" t="s">
        <v>261</v>
      </c>
      <c r="AT579" s="24" t="s">
        <v>258</v>
      </c>
      <c r="AU579" s="24" t="s">
        <v>82</v>
      </c>
      <c r="AY579" s="24" t="s">
        <v>185</v>
      </c>
      <c r="BE579" s="186">
        <f>IF(N579="základní",J579,0)</f>
        <v>0</v>
      </c>
      <c r="BF579" s="186">
        <f>IF(N579="snížená",J579,0)</f>
        <v>0</v>
      </c>
      <c r="BG579" s="186">
        <f>IF(N579="zákl. přenesená",J579,0)</f>
        <v>0</v>
      </c>
      <c r="BH579" s="186">
        <f>IF(N579="sníž. přenesená",J579,0)</f>
        <v>0</v>
      </c>
      <c r="BI579" s="186">
        <f>IF(N579="nulová",J579,0)</f>
        <v>0</v>
      </c>
      <c r="BJ579" s="24" t="s">
        <v>80</v>
      </c>
      <c r="BK579" s="186">
        <f>ROUND(I579*H579,2)</f>
        <v>0</v>
      </c>
      <c r="BL579" s="24" t="s">
        <v>193</v>
      </c>
      <c r="BM579" s="24" t="s">
        <v>2941</v>
      </c>
    </row>
    <row r="580" spans="2:65" s="11" customFormat="1">
      <c r="B580" s="191"/>
      <c r="D580" s="208" t="s">
        <v>197</v>
      </c>
      <c r="E580" s="217" t="s">
        <v>5</v>
      </c>
      <c r="F580" s="218" t="s">
        <v>2924</v>
      </c>
      <c r="H580" s="219">
        <v>1</v>
      </c>
      <c r="I580" s="195"/>
      <c r="L580" s="191"/>
      <c r="M580" s="196"/>
      <c r="N580" s="197"/>
      <c r="O580" s="197"/>
      <c r="P580" s="197"/>
      <c r="Q580" s="197"/>
      <c r="R580" s="197"/>
      <c r="S580" s="197"/>
      <c r="T580" s="198"/>
      <c r="AT580" s="192" t="s">
        <v>197</v>
      </c>
      <c r="AU580" s="192" t="s">
        <v>82</v>
      </c>
      <c r="AV580" s="11" t="s">
        <v>82</v>
      </c>
      <c r="AW580" s="11" t="s">
        <v>35</v>
      </c>
      <c r="AX580" s="11" t="s">
        <v>80</v>
      </c>
      <c r="AY580" s="192" t="s">
        <v>185</v>
      </c>
    </row>
    <row r="581" spans="2:65" s="1" customFormat="1" ht="22.5" customHeight="1">
      <c r="B581" s="174"/>
      <c r="C581" s="221" t="s">
        <v>1541</v>
      </c>
      <c r="D581" s="221" t="s">
        <v>258</v>
      </c>
      <c r="E581" s="222" t="s">
        <v>2942</v>
      </c>
      <c r="F581" s="223" t="s">
        <v>2943</v>
      </c>
      <c r="G581" s="224" t="s">
        <v>254</v>
      </c>
      <c r="H581" s="225">
        <v>1</v>
      </c>
      <c r="I581" s="226"/>
      <c r="J581" s="227">
        <f>ROUND(I581*H581,2)</f>
        <v>0</v>
      </c>
      <c r="K581" s="223" t="s">
        <v>5</v>
      </c>
      <c r="L581" s="228"/>
      <c r="M581" s="229" t="s">
        <v>5</v>
      </c>
      <c r="N581" s="230" t="s">
        <v>43</v>
      </c>
      <c r="O581" s="42"/>
      <c r="P581" s="184">
        <f>O581*H581</f>
        <v>0</v>
      </c>
      <c r="Q581" s="184">
        <v>0</v>
      </c>
      <c r="R581" s="184">
        <f>Q581*H581</f>
        <v>0</v>
      </c>
      <c r="S581" s="184">
        <v>0</v>
      </c>
      <c r="T581" s="185">
        <f>S581*H581</f>
        <v>0</v>
      </c>
      <c r="AR581" s="24" t="s">
        <v>261</v>
      </c>
      <c r="AT581" s="24" t="s">
        <v>258</v>
      </c>
      <c r="AU581" s="24" t="s">
        <v>82</v>
      </c>
      <c r="AY581" s="24" t="s">
        <v>185</v>
      </c>
      <c r="BE581" s="186">
        <f>IF(N581="základní",J581,0)</f>
        <v>0</v>
      </c>
      <c r="BF581" s="186">
        <f>IF(N581="snížená",J581,0)</f>
        <v>0</v>
      </c>
      <c r="BG581" s="186">
        <f>IF(N581="zákl. přenesená",J581,0)</f>
        <v>0</v>
      </c>
      <c r="BH581" s="186">
        <f>IF(N581="sníž. přenesená",J581,0)</f>
        <v>0</v>
      </c>
      <c r="BI581" s="186">
        <f>IF(N581="nulová",J581,0)</f>
        <v>0</v>
      </c>
      <c r="BJ581" s="24" t="s">
        <v>80</v>
      </c>
      <c r="BK581" s="186">
        <f>ROUND(I581*H581,2)</f>
        <v>0</v>
      </c>
      <c r="BL581" s="24" t="s">
        <v>193</v>
      </c>
      <c r="BM581" s="24" t="s">
        <v>2944</v>
      </c>
    </row>
    <row r="582" spans="2:65" s="11" customFormat="1">
      <c r="B582" s="191"/>
      <c r="D582" s="208" t="s">
        <v>197</v>
      </c>
      <c r="E582" s="217" t="s">
        <v>5</v>
      </c>
      <c r="F582" s="218" t="s">
        <v>2945</v>
      </c>
      <c r="H582" s="219">
        <v>1</v>
      </c>
      <c r="I582" s="195"/>
      <c r="L582" s="191"/>
      <c r="M582" s="196"/>
      <c r="N582" s="197"/>
      <c r="O582" s="197"/>
      <c r="P582" s="197"/>
      <c r="Q582" s="197"/>
      <c r="R582" s="197"/>
      <c r="S582" s="197"/>
      <c r="T582" s="198"/>
      <c r="AT582" s="192" t="s">
        <v>197</v>
      </c>
      <c r="AU582" s="192" t="s">
        <v>82</v>
      </c>
      <c r="AV582" s="11" t="s">
        <v>82</v>
      </c>
      <c r="AW582" s="11" t="s">
        <v>35</v>
      </c>
      <c r="AX582" s="11" t="s">
        <v>80</v>
      </c>
      <c r="AY582" s="192" t="s">
        <v>185</v>
      </c>
    </row>
    <row r="583" spans="2:65" s="1" customFormat="1" ht="22.5" customHeight="1">
      <c r="B583" s="174"/>
      <c r="C583" s="221" t="s">
        <v>1547</v>
      </c>
      <c r="D583" s="221" t="s">
        <v>258</v>
      </c>
      <c r="E583" s="222" t="s">
        <v>2946</v>
      </c>
      <c r="F583" s="223" t="s">
        <v>2947</v>
      </c>
      <c r="G583" s="224" t="s">
        <v>254</v>
      </c>
      <c r="H583" s="225">
        <v>1</v>
      </c>
      <c r="I583" s="226"/>
      <c r="J583" s="227">
        <f>ROUND(I583*H583,2)</f>
        <v>0</v>
      </c>
      <c r="K583" s="223" t="s">
        <v>5</v>
      </c>
      <c r="L583" s="228"/>
      <c r="M583" s="229" t="s">
        <v>5</v>
      </c>
      <c r="N583" s="230" t="s">
        <v>43</v>
      </c>
      <c r="O583" s="42"/>
      <c r="P583" s="184">
        <f>O583*H583</f>
        <v>0</v>
      </c>
      <c r="Q583" s="184">
        <v>0</v>
      </c>
      <c r="R583" s="184">
        <f>Q583*H583</f>
        <v>0</v>
      </c>
      <c r="S583" s="184">
        <v>0</v>
      </c>
      <c r="T583" s="185">
        <f>S583*H583</f>
        <v>0</v>
      </c>
      <c r="AR583" s="24" t="s">
        <v>261</v>
      </c>
      <c r="AT583" s="24" t="s">
        <v>258</v>
      </c>
      <c r="AU583" s="24" t="s">
        <v>82</v>
      </c>
      <c r="AY583" s="24" t="s">
        <v>185</v>
      </c>
      <c r="BE583" s="186">
        <f>IF(N583="základní",J583,0)</f>
        <v>0</v>
      </c>
      <c r="BF583" s="186">
        <f>IF(N583="snížená",J583,0)</f>
        <v>0</v>
      </c>
      <c r="BG583" s="186">
        <f>IF(N583="zákl. přenesená",J583,0)</f>
        <v>0</v>
      </c>
      <c r="BH583" s="186">
        <f>IF(N583="sníž. přenesená",J583,0)</f>
        <v>0</v>
      </c>
      <c r="BI583" s="186">
        <f>IF(N583="nulová",J583,0)</f>
        <v>0</v>
      </c>
      <c r="BJ583" s="24" t="s">
        <v>80</v>
      </c>
      <c r="BK583" s="186">
        <f>ROUND(I583*H583,2)</f>
        <v>0</v>
      </c>
      <c r="BL583" s="24" t="s">
        <v>193</v>
      </c>
      <c r="BM583" s="24" t="s">
        <v>2948</v>
      </c>
    </row>
    <row r="584" spans="2:65" s="11" customFormat="1">
      <c r="B584" s="191"/>
      <c r="D584" s="208" t="s">
        <v>197</v>
      </c>
      <c r="E584" s="217" t="s">
        <v>5</v>
      </c>
      <c r="F584" s="218" t="s">
        <v>2918</v>
      </c>
      <c r="H584" s="219">
        <v>1</v>
      </c>
      <c r="I584" s="195"/>
      <c r="L584" s="191"/>
      <c r="M584" s="196"/>
      <c r="N584" s="197"/>
      <c r="O584" s="197"/>
      <c r="P584" s="197"/>
      <c r="Q584" s="197"/>
      <c r="R584" s="197"/>
      <c r="S584" s="197"/>
      <c r="T584" s="198"/>
      <c r="AT584" s="192" t="s">
        <v>197</v>
      </c>
      <c r="AU584" s="192" t="s">
        <v>82</v>
      </c>
      <c r="AV584" s="11" t="s">
        <v>82</v>
      </c>
      <c r="AW584" s="11" t="s">
        <v>35</v>
      </c>
      <c r="AX584" s="11" t="s">
        <v>80</v>
      </c>
      <c r="AY584" s="192" t="s">
        <v>185</v>
      </c>
    </row>
    <row r="585" spans="2:65" s="1" customFormat="1" ht="31.5" customHeight="1">
      <c r="B585" s="174"/>
      <c r="C585" s="175" t="s">
        <v>1601</v>
      </c>
      <c r="D585" s="175" t="s">
        <v>188</v>
      </c>
      <c r="E585" s="176" t="s">
        <v>786</v>
      </c>
      <c r="F585" s="177" t="s">
        <v>787</v>
      </c>
      <c r="G585" s="178" t="s">
        <v>254</v>
      </c>
      <c r="H585" s="179">
        <v>1</v>
      </c>
      <c r="I585" s="180"/>
      <c r="J585" s="181">
        <f>ROUND(I585*H585,2)</f>
        <v>0</v>
      </c>
      <c r="K585" s="177" t="s">
        <v>192</v>
      </c>
      <c r="L585" s="41"/>
      <c r="M585" s="182" t="s">
        <v>5</v>
      </c>
      <c r="N585" s="183" t="s">
        <v>43</v>
      </c>
      <c r="O585" s="42"/>
      <c r="P585" s="184">
        <f>O585*H585</f>
        <v>0</v>
      </c>
      <c r="Q585" s="184">
        <v>0.54769000000000001</v>
      </c>
      <c r="R585" s="184">
        <f>Q585*H585</f>
        <v>0.54769000000000001</v>
      </c>
      <c r="S585" s="184">
        <v>0</v>
      </c>
      <c r="T585" s="185">
        <f>S585*H585</f>
        <v>0</v>
      </c>
      <c r="AR585" s="24" t="s">
        <v>193</v>
      </c>
      <c r="AT585" s="24" t="s">
        <v>188</v>
      </c>
      <c r="AU585" s="24" t="s">
        <v>82</v>
      </c>
      <c r="AY585" s="24" t="s">
        <v>185</v>
      </c>
      <c r="BE585" s="186">
        <f>IF(N585="základní",J585,0)</f>
        <v>0</v>
      </c>
      <c r="BF585" s="186">
        <f>IF(N585="snížená",J585,0)</f>
        <v>0</v>
      </c>
      <c r="BG585" s="186">
        <f>IF(N585="zákl. přenesená",J585,0)</f>
        <v>0</v>
      </c>
      <c r="BH585" s="186">
        <f>IF(N585="sníž. přenesená",J585,0)</f>
        <v>0</v>
      </c>
      <c r="BI585" s="186">
        <f>IF(N585="nulová",J585,0)</f>
        <v>0</v>
      </c>
      <c r="BJ585" s="24" t="s">
        <v>80</v>
      </c>
      <c r="BK585" s="186">
        <f>ROUND(I585*H585,2)</f>
        <v>0</v>
      </c>
      <c r="BL585" s="24" t="s">
        <v>193</v>
      </c>
      <c r="BM585" s="24" t="s">
        <v>2949</v>
      </c>
    </row>
    <row r="586" spans="2:65" s="1" customFormat="1" ht="108">
      <c r="B586" s="41"/>
      <c r="D586" s="187" t="s">
        <v>195</v>
      </c>
      <c r="F586" s="188" t="s">
        <v>783</v>
      </c>
      <c r="I586" s="189"/>
      <c r="L586" s="41"/>
      <c r="M586" s="190"/>
      <c r="N586" s="42"/>
      <c r="O586" s="42"/>
      <c r="P586" s="42"/>
      <c r="Q586" s="42"/>
      <c r="R586" s="42"/>
      <c r="S586" s="42"/>
      <c r="T586" s="70"/>
      <c r="AT586" s="24" t="s">
        <v>195</v>
      </c>
      <c r="AU586" s="24" t="s">
        <v>82</v>
      </c>
    </row>
    <row r="587" spans="2:65" s="11" customFormat="1">
      <c r="B587" s="191"/>
      <c r="D587" s="187" t="s">
        <v>197</v>
      </c>
      <c r="E587" s="192" t="s">
        <v>5</v>
      </c>
      <c r="F587" s="193" t="s">
        <v>2945</v>
      </c>
      <c r="H587" s="194">
        <v>1</v>
      </c>
      <c r="I587" s="195"/>
      <c r="L587" s="191"/>
      <c r="M587" s="196"/>
      <c r="N587" s="197"/>
      <c r="O587" s="197"/>
      <c r="P587" s="197"/>
      <c r="Q587" s="197"/>
      <c r="R587" s="197"/>
      <c r="S587" s="197"/>
      <c r="T587" s="198"/>
      <c r="AT587" s="192" t="s">
        <v>197</v>
      </c>
      <c r="AU587" s="192" t="s">
        <v>82</v>
      </c>
      <c r="AV587" s="11" t="s">
        <v>82</v>
      </c>
      <c r="AW587" s="11" t="s">
        <v>35</v>
      </c>
      <c r="AX587" s="11" t="s">
        <v>80</v>
      </c>
      <c r="AY587" s="192" t="s">
        <v>185</v>
      </c>
    </row>
    <row r="588" spans="2:65" s="10" customFormat="1" ht="29.85" customHeight="1">
      <c r="B588" s="160"/>
      <c r="D588" s="171" t="s">
        <v>71</v>
      </c>
      <c r="E588" s="172" t="s">
        <v>261</v>
      </c>
      <c r="F588" s="172" t="s">
        <v>2950</v>
      </c>
      <c r="I588" s="163"/>
      <c r="J588" s="173">
        <f>BK588</f>
        <v>0</v>
      </c>
      <c r="L588" s="160"/>
      <c r="M588" s="165"/>
      <c r="N588" s="166"/>
      <c r="O588" s="166"/>
      <c r="P588" s="167">
        <f>SUM(P589:P591)</f>
        <v>0</v>
      </c>
      <c r="Q588" s="166"/>
      <c r="R588" s="167">
        <f>SUM(R589:R591)</f>
        <v>4.6800000000000001E-3</v>
      </c>
      <c r="S588" s="166"/>
      <c r="T588" s="168">
        <f>SUM(T589:T591)</f>
        <v>0</v>
      </c>
      <c r="AR588" s="161" t="s">
        <v>80</v>
      </c>
      <c r="AT588" s="169" t="s">
        <v>71</v>
      </c>
      <c r="AU588" s="169" t="s">
        <v>80</v>
      </c>
      <c r="AY588" s="161" t="s">
        <v>185</v>
      </c>
      <c r="BK588" s="170">
        <f>SUM(BK589:BK591)</f>
        <v>0</v>
      </c>
    </row>
    <row r="589" spans="2:65" s="1" customFormat="1" ht="22.5" customHeight="1">
      <c r="B589" s="174"/>
      <c r="C589" s="175" t="s">
        <v>1980</v>
      </c>
      <c r="D589" s="175" t="s">
        <v>188</v>
      </c>
      <c r="E589" s="176" t="s">
        <v>2951</v>
      </c>
      <c r="F589" s="177" t="s">
        <v>2952</v>
      </c>
      <c r="G589" s="178" t="s">
        <v>254</v>
      </c>
      <c r="H589" s="179">
        <v>1</v>
      </c>
      <c r="I589" s="180"/>
      <c r="J589" s="181">
        <f>ROUND(I589*H589,2)</f>
        <v>0</v>
      </c>
      <c r="K589" s="177" t="s">
        <v>192</v>
      </c>
      <c r="L589" s="41"/>
      <c r="M589" s="182" t="s">
        <v>5</v>
      </c>
      <c r="N589" s="183" t="s">
        <v>43</v>
      </c>
      <c r="O589" s="42"/>
      <c r="P589" s="184">
        <f>O589*H589</f>
        <v>0</v>
      </c>
      <c r="Q589" s="184">
        <v>4.6800000000000001E-3</v>
      </c>
      <c r="R589" s="184">
        <f>Q589*H589</f>
        <v>4.6800000000000001E-3</v>
      </c>
      <c r="S589" s="184">
        <v>0</v>
      </c>
      <c r="T589" s="185">
        <f>S589*H589</f>
        <v>0</v>
      </c>
      <c r="AR589" s="24" t="s">
        <v>193</v>
      </c>
      <c r="AT589" s="24" t="s">
        <v>188</v>
      </c>
      <c r="AU589" s="24" t="s">
        <v>82</v>
      </c>
      <c r="AY589" s="24" t="s">
        <v>185</v>
      </c>
      <c r="BE589" s="186">
        <f>IF(N589="základní",J589,0)</f>
        <v>0</v>
      </c>
      <c r="BF589" s="186">
        <f>IF(N589="snížená",J589,0)</f>
        <v>0</v>
      </c>
      <c r="BG589" s="186">
        <f>IF(N589="zákl. přenesená",J589,0)</f>
        <v>0</v>
      </c>
      <c r="BH589" s="186">
        <f>IF(N589="sníž. přenesená",J589,0)</f>
        <v>0</v>
      </c>
      <c r="BI589" s="186">
        <f>IF(N589="nulová",J589,0)</f>
        <v>0</v>
      </c>
      <c r="BJ589" s="24" t="s">
        <v>80</v>
      </c>
      <c r="BK589" s="186">
        <f>ROUND(I589*H589,2)</f>
        <v>0</v>
      </c>
      <c r="BL589" s="24" t="s">
        <v>193</v>
      </c>
      <c r="BM589" s="24" t="s">
        <v>2953</v>
      </c>
    </row>
    <row r="590" spans="2:65" s="1" customFormat="1" ht="40.5">
      <c r="B590" s="41"/>
      <c r="D590" s="208" t="s">
        <v>195</v>
      </c>
      <c r="F590" s="220" t="s">
        <v>2954</v>
      </c>
      <c r="I590" s="189"/>
      <c r="L590" s="41"/>
      <c r="M590" s="190"/>
      <c r="N590" s="42"/>
      <c r="O590" s="42"/>
      <c r="P590" s="42"/>
      <c r="Q590" s="42"/>
      <c r="R590" s="42"/>
      <c r="S590" s="42"/>
      <c r="T590" s="70"/>
      <c r="AT590" s="24" t="s">
        <v>195</v>
      </c>
      <c r="AU590" s="24" t="s">
        <v>82</v>
      </c>
    </row>
    <row r="591" spans="2:65" s="1" customFormat="1" ht="31.5" customHeight="1">
      <c r="B591" s="174"/>
      <c r="C591" s="221" t="s">
        <v>1976</v>
      </c>
      <c r="D591" s="221" t="s">
        <v>258</v>
      </c>
      <c r="E591" s="222" t="s">
        <v>2955</v>
      </c>
      <c r="F591" s="223" t="s">
        <v>2956</v>
      </c>
      <c r="G591" s="224" t="s">
        <v>1046</v>
      </c>
      <c r="H591" s="225">
        <v>1</v>
      </c>
      <c r="I591" s="226"/>
      <c r="J591" s="227">
        <f>ROUND(I591*H591,2)</f>
        <v>0</v>
      </c>
      <c r="K591" s="223" t="s">
        <v>5</v>
      </c>
      <c r="L591" s="228"/>
      <c r="M591" s="229" t="s">
        <v>5</v>
      </c>
      <c r="N591" s="230" t="s">
        <v>43</v>
      </c>
      <c r="O591" s="42"/>
      <c r="P591" s="184">
        <f>O591*H591</f>
        <v>0</v>
      </c>
      <c r="Q591" s="184">
        <v>0</v>
      </c>
      <c r="R591" s="184">
        <f>Q591*H591</f>
        <v>0</v>
      </c>
      <c r="S591" s="184">
        <v>0</v>
      </c>
      <c r="T591" s="185">
        <f>S591*H591</f>
        <v>0</v>
      </c>
      <c r="AR591" s="24" t="s">
        <v>932</v>
      </c>
      <c r="AT591" s="24" t="s">
        <v>258</v>
      </c>
      <c r="AU591" s="24" t="s">
        <v>82</v>
      </c>
      <c r="AY591" s="24" t="s">
        <v>185</v>
      </c>
      <c r="BE591" s="186">
        <f>IF(N591="základní",J591,0)</f>
        <v>0</v>
      </c>
      <c r="BF591" s="186">
        <f>IF(N591="snížená",J591,0)</f>
        <v>0</v>
      </c>
      <c r="BG591" s="186">
        <f>IF(N591="zákl. přenesená",J591,0)</f>
        <v>0</v>
      </c>
      <c r="BH591" s="186">
        <f>IF(N591="sníž. přenesená",J591,0)</f>
        <v>0</v>
      </c>
      <c r="BI591" s="186">
        <f>IF(N591="nulová",J591,0)</f>
        <v>0</v>
      </c>
      <c r="BJ591" s="24" t="s">
        <v>80</v>
      </c>
      <c r="BK591" s="186">
        <f>ROUND(I591*H591,2)</f>
        <v>0</v>
      </c>
      <c r="BL591" s="24" t="s">
        <v>373</v>
      </c>
      <c r="BM591" s="24" t="s">
        <v>2957</v>
      </c>
    </row>
    <row r="592" spans="2:65" s="10" customFormat="1" ht="29.85" customHeight="1">
      <c r="B592" s="160"/>
      <c r="D592" s="171" t="s">
        <v>71</v>
      </c>
      <c r="E592" s="172" t="s">
        <v>790</v>
      </c>
      <c r="F592" s="172" t="s">
        <v>791</v>
      </c>
      <c r="I592" s="163"/>
      <c r="J592" s="173">
        <f>BK592</f>
        <v>0</v>
      </c>
      <c r="L592" s="160"/>
      <c r="M592" s="165"/>
      <c r="N592" s="166"/>
      <c r="O592" s="166"/>
      <c r="P592" s="167">
        <f>P593+SUM(P594:P660)</f>
        <v>0</v>
      </c>
      <c r="Q592" s="166"/>
      <c r="R592" s="167">
        <f>R593+SUM(R594:R660)</f>
        <v>0.2006722</v>
      </c>
      <c r="S592" s="166"/>
      <c r="T592" s="168">
        <f>T593+SUM(T594:T660)</f>
        <v>454.09539999999987</v>
      </c>
      <c r="AR592" s="161" t="s">
        <v>80</v>
      </c>
      <c r="AT592" s="169" t="s">
        <v>71</v>
      </c>
      <c r="AU592" s="169" t="s">
        <v>80</v>
      </c>
      <c r="AY592" s="161" t="s">
        <v>185</v>
      </c>
      <c r="BK592" s="170">
        <f>BK593+SUM(BK594:BK660)</f>
        <v>0</v>
      </c>
    </row>
    <row r="593" spans="2:65" s="1" customFormat="1" ht="31.5" customHeight="1">
      <c r="B593" s="174"/>
      <c r="C593" s="175" t="s">
        <v>2294</v>
      </c>
      <c r="D593" s="175" t="s">
        <v>188</v>
      </c>
      <c r="E593" s="176" t="s">
        <v>2958</v>
      </c>
      <c r="F593" s="177" t="s">
        <v>2959</v>
      </c>
      <c r="G593" s="178" t="s">
        <v>232</v>
      </c>
      <c r="H593" s="179">
        <v>587.53499999999997</v>
      </c>
      <c r="I593" s="180"/>
      <c r="J593" s="181">
        <f>ROUND(I593*H593,2)</f>
        <v>0</v>
      </c>
      <c r="K593" s="177" t="s">
        <v>192</v>
      </c>
      <c r="L593" s="41"/>
      <c r="M593" s="182" t="s">
        <v>5</v>
      </c>
      <c r="N593" s="183" t="s">
        <v>43</v>
      </c>
      <c r="O593" s="42"/>
      <c r="P593" s="184">
        <f>O593*H593</f>
        <v>0</v>
      </c>
      <c r="Q593" s="184">
        <v>0</v>
      </c>
      <c r="R593" s="184">
        <f>Q593*H593</f>
        <v>0</v>
      </c>
      <c r="S593" s="184">
        <v>0</v>
      </c>
      <c r="T593" s="185">
        <f>S593*H593</f>
        <v>0</v>
      </c>
      <c r="AR593" s="24" t="s">
        <v>193</v>
      </c>
      <c r="AT593" s="24" t="s">
        <v>188</v>
      </c>
      <c r="AU593" s="24" t="s">
        <v>82</v>
      </c>
      <c r="AY593" s="24" t="s">
        <v>185</v>
      </c>
      <c r="BE593" s="186">
        <f>IF(N593="základní",J593,0)</f>
        <v>0</v>
      </c>
      <c r="BF593" s="186">
        <f>IF(N593="snížená",J593,0)</f>
        <v>0</v>
      </c>
      <c r="BG593" s="186">
        <f>IF(N593="zákl. přenesená",J593,0)</f>
        <v>0</v>
      </c>
      <c r="BH593" s="186">
        <f>IF(N593="sníž. přenesená",J593,0)</f>
        <v>0</v>
      </c>
      <c r="BI593" s="186">
        <f>IF(N593="nulová",J593,0)</f>
        <v>0</v>
      </c>
      <c r="BJ593" s="24" t="s">
        <v>80</v>
      </c>
      <c r="BK593" s="186">
        <f>ROUND(I593*H593,2)</f>
        <v>0</v>
      </c>
      <c r="BL593" s="24" t="s">
        <v>193</v>
      </c>
      <c r="BM593" s="24" t="s">
        <v>2960</v>
      </c>
    </row>
    <row r="594" spans="2:65" s="1" customFormat="1" ht="54">
      <c r="B594" s="41"/>
      <c r="D594" s="187" t="s">
        <v>195</v>
      </c>
      <c r="F594" s="188" t="s">
        <v>2961</v>
      </c>
      <c r="I594" s="189"/>
      <c r="L594" s="41"/>
      <c r="M594" s="190"/>
      <c r="N594" s="42"/>
      <c r="O594" s="42"/>
      <c r="P594" s="42"/>
      <c r="Q594" s="42"/>
      <c r="R594" s="42"/>
      <c r="S594" s="42"/>
      <c r="T594" s="70"/>
      <c r="AT594" s="24" t="s">
        <v>195</v>
      </c>
      <c r="AU594" s="24" t="s">
        <v>82</v>
      </c>
    </row>
    <row r="595" spans="2:65" s="11" customFormat="1">
      <c r="B595" s="191"/>
      <c r="D595" s="187" t="s">
        <v>197</v>
      </c>
      <c r="E595" s="192" t="s">
        <v>5</v>
      </c>
      <c r="F595" s="193" t="s">
        <v>2962</v>
      </c>
      <c r="H595" s="194">
        <v>113.535</v>
      </c>
      <c r="I595" s="195"/>
      <c r="L595" s="191"/>
      <c r="M595" s="196"/>
      <c r="N595" s="197"/>
      <c r="O595" s="197"/>
      <c r="P595" s="197"/>
      <c r="Q595" s="197"/>
      <c r="R595" s="197"/>
      <c r="S595" s="197"/>
      <c r="T595" s="198"/>
      <c r="AT595" s="192" t="s">
        <v>197</v>
      </c>
      <c r="AU595" s="192" t="s">
        <v>82</v>
      </c>
      <c r="AV595" s="11" t="s">
        <v>82</v>
      </c>
      <c r="AW595" s="11" t="s">
        <v>35</v>
      </c>
      <c r="AX595" s="11" t="s">
        <v>72</v>
      </c>
      <c r="AY595" s="192" t="s">
        <v>185</v>
      </c>
    </row>
    <row r="596" spans="2:65" s="11" customFormat="1">
      <c r="B596" s="191"/>
      <c r="D596" s="187" t="s">
        <v>197</v>
      </c>
      <c r="E596" s="192" t="s">
        <v>5</v>
      </c>
      <c r="F596" s="193" t="s">
        <v>2963</v>
      </c>
      <c r="H596" s="194">
        <v>474</v>
      </c>
      <c r="I596" s="195"/>
      <c r="L596" s="191"/>
      <c r="M596" s="196"/>
      <c r="N596" s="197"/>
      <c r="O596" s="197"/>
      <c r="P596" s="197"/>
      <c r="Q596" s="197"/>
      <c r="R596" s="197"/>
      <c r="S596" s="197"/>
      <c r="T596" s="198"/>
      <c r="AT596" s="192" t="s">
        <v>197</v>
      </c>
      <c r="AU596" s="192" t="s">
        <v>82</v>
      </c>
      <c r="AV596" s="11" t="s">
        <v>82</v>
      </c>
      <c r="AW596" s="11" t="s">
        <v>35</v>
      </c>
      <c r="AX596" s="11" t="s">
        <v>72</v>
      </c>
      <c r="AY596" s="192" t="s">
        <v>185</v>
      </c>
    </row>
    <row r="597" spans="2:65" s="13" customFormat="1">
      <c r="B597" s="207"/>
      <c r="D597" s="208" t="s">
        <v>197</v>
      </c>
      <c r="E597" s="209" t="s">
        <v>5</v>
      </c>
      <c r="F597" s="210" t="s">
        <v>222</v>
      </c>
      <c r="H597" s="211">
        <v>587.53499999999997</v>
      </c>
      <c r="I597" s="212"/>
      <c r="L597" s="207"/>
      <c r="M597" s="213"/>
      <c r="N597" s="214"/>
      <c r="O597" s="214"/>
      <c r="P597" s="214"/>
      <c r="Q597" s="214"/>
      <c r="R597" s="214"/>
      <c r="S597" s="214"/>
      <c r="T597" s="215"/>
      <c r="AT597" s="216" t="s">
        <v>197</v>
      </c>
      <c r="AU597" s="216" t="s">
        <v>82</v>
      </c>
      <c r="AV597" s="13" t="s">
        <v>193</v>
      </c>
      <c r="AW597" s="13" t="s">
        <v>35</v>
      </c>
      <c r="AX597" s="13" t="s">
        <v>80</v>
      </c>
      <c r="AY597" s="216" t="s">
        <v>185</v>
      </c>
    </row>
    <row r="598" spans="2:65" s="1" customFormat="1" ht="44.25" customHeight="1">
      <c r="B598" s="174"/>
      <c r="C598" s="175" t="s">
        <v>2309</v>
      </c>
      <c r="D598" s="175" t="s">
        <v>188</v>
      </c>
      <c r="E598" s="176" t="s">
        <v>2964</v>
      </c>
      <c r="F598" s="177" t="s">
        <v>2965</v>
      </c>
      <c r="G598" s="178" t="s">
        <v>232</v>
      </c>
      <c r="H598" s="179">
        <v>52878.15</v>
      </c>
      <c r="I598" s="180"/>
      <c r="J598" s="181">
        <f>ROUND(I598*H598,2)</f>
        <v>0</v>
      </c>
      <c r="K598" s="177" t="s">
        <v>192</v>
      </c>
      <c r="L598" s="41"/>
      <c r="M598" s="182" t="s">
        <v>5</v>
      </c>
      <c r="N598" s="183" t="s">
        <v>43</v>
      </c>
      <c r="O598" s="42"/>
      <c r="P598" s="184">
        <f>O598*H598</f>
        <v>0</v>
      </c>
      <c r="Q598" s="184">
        <v>0</v>
      </c>
      <c r="R598" s="184">
        <f>Q598*H598</f>
        <v>0</v>
      </c>
      <c r="S598" s="184">
        <v>0</v>
      </c>
      <c r="T598" s="185">
        <f>S598*H598</f>
        <v>0</v>
      </c>
      <c r="AR598" s="24" t="s">
        <v>193</v>
      </c>
      <c r="AT598" s="24" t="s">
        <v>188</v>
      </c>
      <c r="AU598" s="24" t="s">
        <v>82</v>
      </c>
      <c r="AY598" s="24" t="s">
        <v>185</v>
      </c>
      <c r="BE598" s="186">
        <f>IF(N598="základní",J598,0)</f>
        <v>0</v>
      </c>
      <c r="BF598" s="186">
        <f>IF(N598="snížená",J598,0)</f>
        <v>0</v>
      </c>
      <c r="BG598" s="186">
        <f>IF(N598="zákl. přenesená",J598,0)</f>
        <v>0</v>
      </c>
      <c r="BH598" s="186">
        <f>IF(N598="sníž. přenesená",J598,0)</f>
        <v>0</v>
      </c>
      <c r="BI598" s="186">
        <f>IF(N598="nulová",J598,0)</f>
        <v>0</v>
      </c>
      <c r="BJ598" s="24" t="s">
        <v>80</v>
      </c>
      <c r="BK598" s="186">
        <f>ROUND(I598*H598,2)</f>
        <v>0</v>
      </c>
      <c r="BL598" s="24" t="s">
        <v>193</v>
      </c>
      <c r="BM598" s="24" t="s">
        <v>2966</v>
      </c>
    </row>
    <row r="599" spans="2:65" s="1" customFormat="1" ht="54">
      <c r="B599" s="41"/>
      <c r="D599" s="187" t="s">
        <v>195</v>
      </c>
      <c r="F599" s="188" t="s">
        <v>2961</v>
      </c>
      <c r="I599" s="189"/>
      <c r="L599" s="41"/>
      <c r="M599" s="190"/>
      <c r="N599" s="42"/>
      <c r="O599" s="42"/>
      <c r="P599" s="42"/>
      <c r="Q599" s="42"/>
      <c r="R599" s="42"/>
      <c r="S599" s="42"/>
      <c r="T599" s="70"/>
      <c r="AT599" s="24" t="s">
        <v>195</v>
      </c>
      <c r="AU599" s="24" t="s">
        <v>82</v>
      </c>
    </row>
    <row r="600" spans="2:65" s="11" customFormat="1">
      <c r="B600" s="191"/>
      <c r="D600" s="208" t="s">
        <v>197</v>
      </c>
      <c r="E600" s="217" t="s">
        <v>5</v>
      </c>
      <c r="F600" s="218" t="s">
        <v>2967</v>
      </c>
      <c r="H600" s="219">
        <v>52878.15</v>
      </c>
      <c r="I600" s="195"/>
      <c r="L600" s="191"/>
      <c r="M600" s="196"/>
      <c r="N600" s="197"/>
      <c r="O600" s="197"/>
      <c r="P600" s="197"/>
      <c r="Q600" s="197"/>
      <c r="R600" s="197"/>
      <c r="S600" s="197"/>
      <c r="T600" s="198"/>
      <c r="AT600" s="192" t="s">
        <v>197</v>
      </c>
      <c r="AU600" s="192" t="s">
        <v>82</v>
      </c>
      <c r="AV600" s="11" t="s">
        <v>82</v>
      </c>
      <c r="AW600" s="11" t="s">
        <v>35</v>
      </c>
      <c r="AX600" s="11" t="s">
        <v>80</v>
      </c>
      <c r="AY600" s="192" t="s">
        <v>185</v>
      </c>
    </row>
    <row r="601" spans="2:65" s="1" customFormat="1" ht="31.5" customHeight="1">
      <c r="B601" s="174"/>
      <c r="C601" s="175" t="s">
        <v>530</v>
      </c>
      <c r="D601" s="175" t="s">
        <v>188</v>
      </c>
      <c r="E601" s="176" t="s">
        <v>2968</v>
      </c>
      <c r="F601" s="177" t="s">
        <v>2969</v>
      </c>
      <c r="G601" s="178" t="s">
        <v>232</v>
      </c>
      <c r="H601" s="179">
        <v>587.53499999999997</v>
      </c>
      <c r="I601" s="180"/>
      <c r="J601" s="181">
        <f>ROUND(I601*H601,2)</f>
        <v>0</v>
      </c>
      <c r="K601" s="177" t="s">
        <v>192</v>
      </c>
      <c r="L601" s="41"/>
      <c r="M601" s="182" t="s">
        <v>5</v>
      </c>
      <c r="N601" s="183" t="s">
        <v>43</v>
      </c>
      <c r="O601" s="42"/>
      <c r="P601" s="184">
        <f>O601*H601</f>
        <v>0</v>
      </c>
      <c r="Q601" s="184">
        <v>0</v>
      </c>
      <c r="R601" s="184">
        <f>Q601*H601</f>
        <v>0</v>
      </c>
      <c r="S601" s="184">
        <v>0</v>
      </c>
      <c r="T601" s="185">
        <f>S601*H601</f>
        <v>0</v>
      </c>
      <c r="AR601" s="24" t="s">
        <v>193</v>
      </c>
      <c r="AT601" s="24" t="s">
        <v>188</v>
      </c>
      <c r="AU601" s="24" t="s">
        <v>82</v>
      </c>
      <c r="AY601" s="24" t="s">
        <v>185</v>
      </c>
      <c r="BE601" s="186">
        <f>IF(N601="základní",J601,0)</f>
        <v>0</v>
      </c>
      <c r="BF601" s="186">
        <f>IF(N601="snížená",J601,0)</f>
        <v>0</v>
      </c>
      <c r="BG601" s="186">
        <f>IF(N601="zákl. přenesená",J601,0)</f>
        <v>0</v>
      </c>
      <c r="BH601" s="186">
        <f>IF(N601="sníž. přenesená",J601,0)</f>
        <v>0</v>
      </c>
      <c r="BI601" s="186">
        <f>IF(N601="nulová",J601,0)</f>
        <v>0</v>
      </c>
      <c r="BJ601" s="24" t="s">
        <v>80</v>
      </c>
      <c r="BK601" s="186">
        <f>ROUND(I601*H601,2)</f>
        <v>0</v>
      </c>
      <c r="BL601" s="24" t="s">
        <v>193</v>
      </c>
      <c r="BM601" s="24" t="s">
        <v>2970</v>
      </c>
    </row>
    <row r="602" spans="2:65" s="1" customFormat="1" ht="27">
      <c r="B602" s="41"/>
      <c r="D602" s="187" t="s">
        <v>195</v>
      </c>
      <c r="F602" s="188" t="s">
        <v>2971</v>
      </c>
      <c r="I602" s="189"/>
      <c r="L602" s="41"/>
      <c r="M602" s="190"/>
      <c r="N602" s="42"/>
      <c r="O602" s="42"/>
      <c r="P602" s="42"/>
      <c r="Q602" s="42"/>
      <c r="R602" s="42"/>
      <c r="S602" s="42"/>
      <c r="T602" s="70"/>
      <c r="AT602" s="24" t="s">
        <v>195</v>
      </c>
      <c r="AU602" s="24" t="s">
        <v>82</v>
      </c>
    </row>
    <row r="603" spans="2:65" s="11" customFormat="1">
      <c r="B603" s="191"/>
      <c r="D603" s="208" t="s">
        <v>197</v>
      </c>
      <c r="E603" s="217" t="s">
        <v>5</v>
      </c>
      <c r="F603" s="218" t="s">
        <v>2972</v>
      </c>
      <c r="H603" s="219">
        <v>587.53499999999997</v>
      </c>
      <c r="I603" s="195"/>
      <c r="L603" s="191"/>
      <c r="M603" s="196"/>
      <c r="N603" s="197"/>
      <c r="O603" s="197"/>
      <c r="P603" s="197"/>
      <c r="Q603" s="197"/>
      <c r="R603" s="197"/>
      <c r="S603" s="197"/>
      <c r="T603" s="198"/>
      <c r="AT603" s="192" t="s">
        <v>197</v>
      </c>
      <c r="AU603" s="192" t="s">
        <v>82</v>
      </c>
      <c r="AV603" s="11" t="s">
        <v>82</v>
      </c>
      <c r="AW603" s="11" t="s">
        <v>35</v>
      </c>
      <c r="AX603" s="11" t="s">
        <v>80</v>
      </c>
      <c r="AY603" s="192" t="s">
        <v>185</v>
      </c>
    </row>
    <row r="604" spans="2:65" s="1" customFormat="1" ht="31.5" customHeight="1">
      <c r="B604" s="174"/>
      <c r="C604" s="175" t="s">
        <v>2319</v>
      </c>
      <c r="D604" s="175" t="s">
        <v>188</v>
      </c>
      <c r="E604" s="176" t="s">
        <v>2973</v>
      </c>
      <c r="F604" s="177" t="s">
        <v>2974</v>
      </c>
      <c r="G604" s="178" t="s">
        <v>203</v>
      </c>
      <c r="H604" s="179">
        <v>1409.4749999999999</v>
      </c>
      <c r="I604" s="180"/>
      <c r="J604" s="181">
        <f>ROUND(I604*H604,2)</f>
        <v>0</v>
      </c>
      <c r="K604" s="177" t="s">
        <v>192</v>
      </c>
      <c r="L604" s="41"/>
      <c r="M604" s="182" t="s">
        <v>5</v>
      </c>
      <c r="N604" s="183" t="s">
        <v>43</v>
      </c>
      <c r="O604" s="42"/>
      <c r="P604" s="184">
        <f>O604*H604</f>
        <v>0</v>
      </c>
      <c r="Q604" s="184">
        <v>0</v>
      </c>
      <c r="R604" s="184">
        <f>Q604*H604</f>
        <v>0</v>
      </c>
      <c r="S604" s="184">
        <v>0</v>
      </c>
      <c r="T604" s="185">
        <f>S604*H604</f>
        <v>0</v>
      </c>
      <c r="AR604" s="24" t="s">
        <v>193</v>
      </c>
      <c r="AT604" s="24" t="s">
        <v>188</v>
      </c>
      <c r="AU604" s="24" t="s">
        <v>82</v>
      </c>
      <c r="AY604" s="24" t="s">
        <v>185</v>
      </c>
      <c r="BE604" s="186">
        <f>IF(N604="základní",J604,0)</f>
        <v>0</v>
      </c>
      <c r="BF604" s="186">
        <f>IF(N604="snížená",J604,0)</f>
        <v>0</v>
      </c>
      <c r="BG604" s="186">
        <f>IF(N604="zákl. přenesená",J604,0)</f>
        <v>0</v>
      </c>
      <c r="BH604" s="186">
        <f>IF(N604="sníž. přenesená",J604,0)</f>
        <v>0</v>
      </c>
      <c r="BI604" s="186">
        <f>IF(N604="nulová",J604,0)</f>
        <v>0</v>
      </c>
      <c r="BJ604" s="24" t="s">
        <v>80</v>
      </c>
      <c r="BK604" s="186">
        <f>ROUND(I604*H604,2)</f>
        <v>0</v>
      </c>
      <c r="BL604" s="24" t="s">
        <v>193</v>
      </c>
      <c r="BM604" s="24" t="s">
        <v>2975</v>
      </c>
    </row>
    <row r="605" spans="2:65" s="1" customFormat="1" ht="27">
      <c r="B605" s="41"/>
      <c r="D605" s="187" t="s">
        <v>195</v>
      </c>
      <c r="F605" s="188" t="s">
        <v>2976</v>
      </c>
      <c r="I605" s="189"/>
      <c r="L605" s="41"/>
      <c r="M605" s="190"/>
      <c r="N605" s="42"/>
      <c r="O605" s="42"/>
      <c r="P605" s="42"/>
      <c r="Q605" s="42"/>
      <c r="R605" s="42"/>
      <c r="S605" s="42"/>
      <c r="T605" s="70"/>
      <c r="AT605" s="24" t="s">
        <v>195</v>
      </c>
      <c r="AU605" s="24" t="s">
        <v>82</v>
      </c>
    </row>
    <row r="606" spans="2:65" s="11" customFormat="1">
      <c r="B606" s="191"/>
      <c r="D606" s="208" t="s">
        <v>197</v>
      </c>
      <c r="E606" s="217" t="s">
        <v>5</v>
      </c>
      <c r="F606" s="218" t="s">
        <v>2977</v>
      </c>
      <c r="H606" s="219">
        <v>1409.4749999999999</v>
      </c>
      <c r="I606" s="195"/>
      <c r="L606" s="191"/>
      <c r="M606" s="196"/>
      <c r="N606" s="197"/>
      <c r="O606" s="197"/>
      <c r="P606" s="197"/>
      <c r="Q606" s="197"/>
      <c r="R606" s="197"/>
      <c r="S606" s="197"/>
      <c r="T606" s="198"/>
      <c r="AT606" s="192" t="s">
        <v>197</v>
      </c>
      <c r="AU606" s="192" t="s">
        <v>82</v>
      </c>
      <c r="AV606" s="11" t="s">
        <v>82</v>
      </c>
      <c r="AW606" s="11" t="s">
        <v>35</v>
      </c>
      <c r="AX606" s="11" t="s">
        <v>80</v>
      </c>
      <c r="AY606" s="192" t="s">
        <v>185</v>
      </c>
    </row>
    <row r="607" spans="2:65" s="1" customFormat="1" ht="31.5" customHeight="1">
      <c r="B607" s="174"/>
      <c r="C607" s="175" t="s">
        <v>2326</v>
      </c>
      <c r="D607" s="175" t="s">
        <v>188</v>
      </c>
      <c r="E607" s="176" t="s">
        <v>2978</v>
      </c>
      <c r="F607" s="177" t="s">
        <v>2979</v>
      </c>
      <c r="G607" s="178" t="s">
        <v>203</v>
      </c>
      <c r="H607" s="179">
        <v>42284.25</v>
      </c>
      <c r="I607" s="180"/>
      <c r="J607" s="181">
        <f>ROUND(I607*H607,2)</f>
        <v>0</v>
      </c>
      <c r="K607" s="177" t="s">
        <v>192</v>
      </c>
      <c r="L607" s="41"/>
      <c r="M607" s="182" t="s">
        <v>5</v>
      </c>
      <c r="N607" s="183" t="s">
        <v>43</v>
      </c>
      <c r="O607" s="42"/>
      <c r="P607" s="184">
        <f>O607*H607</f>
        <v>0</v>
      </c>
      <c r="Q607" s="184">
        <v>0</v>
      </c>
      <c r="R607" s="184">
        <f>Q607*H607</f>
        <v>0</v>
      </c>
      <c r="S607" s="184">
        <v>0</v>
      </c>
      <c r="T607" s="185">
        <f>S607*H607</f>
        <v>0</v>
      </c>
      <c r="AR607" s="24" t="s">
        <v>193</v>
      </c>
      <c r="AT607" s="24" t="s">
        <v>188</v>
      </c>
      <c r="AU607" s="24" t="s">
        <v>82</v>
      </c>
      <c r="AY607" s="24" t="s">
        <v>185</v>
      </c>
      <c r="BE607" s="186">
        <f>IF(N607="základní",J607,0)</f>
        <v>0</v>
      </c>
      <c r="BF607" s="186">
        <f>IF(N607="snížená",J607,0)</f>
        <v>0</v>
      </c>
      <c r="BG607" s="186">
        <f>IF(N607="zákl. přenesená",J607,0)</f>
        <v>0</v>
      </c>
      <c r="BH607" s="186">
        <f>IF(N607="sníž. přenesená",J607,0)</f>
        <v>0</v>
      </c>
      <c r="BI607" s="186">
        <f>IF(N607="nulová",J607,0)</f>
        <v>0</v>
      </c>
      <c r="BJ607" s="24" t="s">
        <v>80</v>
      </c>
      <c r="BK607" s="186">
        <f>ROUND(I607*H607,2)</f>
        <v>0</v>
      </c>
      <c r="BL607" s="24" t="s">
        <v>193</v>
      </c>
      <c r="BM607" s="24" t="s">
        <v>2980</v>
      </c>
    </row>
    <row r="608" spans="2:65" s="1" customFormat="1" ht="27">
      <c r="B608" s="41"/>
      <c r="D608" s="187" t="s">
        <v>195</v>
      </c>
      <c r="F608" s="188" t="s">
        <v>2976</v>
      </c>
      <c r="I608" s="189"/>
      <c r="L608" s="41"/>
      <c r="M608" s="190"/>
      <c r="N608" s="42"/>
      <c r="O608" s="42"/>
      <c r="P608" s="42"/>
      <c r="Q608" s="42"/>
      <c r="R608" s="42"/>
      <c r="S608" s="42"/>
      <c r="T608" s="70"/>
      <c r="AT608" s="24" t="s">
        <v>195</v>
      </c>
      <c r="AU608" s="24" t="s">
        <v>82</v>
      </c>
    </row>
    <row r="609" spans="2:65" s="11" customFormat="1">
      <c r="B609" s="191"/>
      <c r="D609" s="208" t="s">
        <v>197</v>
      </c>
      <c r="E609" s="217" t="s">
        <v>5</v>
      </c>
      <c r="F609" s="218" t="s">
        <v>2981</v>
      </c>
      <c r="H609" s="219">
        <v>42284.25</v>
      </c>
      <c r="I609" s="195"/>
      <c r="L609" s="191"/>
      <c r="M609" s="196"/>
      <c r="N609" s="197"/>
      <c r="O609" s="197"/>
      <c r="P609" s="197"/>
      <c r="Q609" s="197"/>
      <c r="R609" s="197"/>
      <c r="S609" s="197"/>
      <c r="T609" s="198"/>
      <c r="AT609" s="192" t="s">
        <v>197</v>
      </c>
      <c r="AU609" s="192" t="s">
        <v>82</v>
      </c>
      <c r="AV609" s="11" t="s">
        <v>82</v>
      </c>
      <c r="AW609" s="11" t="s">
        <v>35</v>
      </c>
      <c r="AX609" s="11" t="s">
        <v>80</v>
      </c>
      <c r="AY609" s="192" t="s">
        <v>185</v>
      </c>
    </row>
    <row r="610" spans="2:65" s="1" customFormat="1" ht="31.5" customHeight="1">
      <c r="B610" s="174"/>
      <c r="C610" s="175" t="s">
        <v>537</v>
      </c>
      <c r="D610" s="175" t="s">
        <v>188</v>
      </c>
      <c r="E610" s="176" t="s">
        <v>2982</v>
      </c>
      <c r="F610" s="177" t="s">
        <v>2983</v>
      </c>
      <c r="G610" s="178" t="s">
        <v>203</v>
      </c>
      <c r="H610" s="179">
        <v>1409.4749999999999</v>
      </c>
      <c r="I610" s="180"/>
      <c r="J610" s="181">
        <f>ROUND(I610*H610,2)</f>
        <v>0</v>
      </c>
      <c r="K610" s="177" t="s">
        <v>192</v>
      </c>
      <c r="L610" s="41"/>
      <c r="M610" s="182" t="s">
        <v>5</v>
      </c>
      <c r="N610" s="183" t="s">
        <v>43</v>
      </c>
      <c r="O610" s="42"/>
      <c r="P610" s="184">
        <f>O610*H610</f>
        <v>0</v>
      </c>
      <c r="Q610" s="184">
        <v>0</v>
      </c>
      <c r="R610" s="184">
        <f>Q610*H610</f>
        <v>0</v>
      </c>
      <c r="S610" s="184">
        <v>0</v>
      </c>
      <c r="T610" s="185">
        <f>S610*H610</f>
        <v>0</v>
      </c>
      <c r="AR610" s="24" t="s">
        <v>193</v>
      </c>
      <c r="AT610" s="24" t="s">
        <v>188</v>
      </c>
      <c r="AU610" s="24" t="s">
        <v>82</v>
      </c>
      <c r="AY610" s="24" t="s">
        <v>185</v>
      </c>
      <c r="BE610" s="186">
        <f>IF(N610="základní",J610,0)</f>
        <v>0</v>
      </c>
      <c r="BF610" s="186">
        <f>IF(N610="snížená",J610,0)</f>
        <v>0</v>
      </c>
      <c r="BG610" s="186">
        <f>IF(N610="zákl. přenesená",J610,0)</f>
        <v>0</v>
      </c>
      <c r="BH610" s="186">
        <f>IF(N610="sníž. přenesená",J610,0)</f>
        <v>0</v>
      </c>
      <c r="BI610" s="186">
        <f>IF(N610="nulová",J610,0)</f>
        <v>0</v>
      </c>
      <c r="BJ610" s="24" t="s">
        <v>80</v>
      </c>
      <c r="BK610" s="186">
        <f>ROUND(I610*H610,2)</f>
        <v>0</v>
      </c>
      <c r="BL610" s="24" t="s">
        <v>193</v>
      </c>
      <c r="BM610" s="24" t="s">
        <v>2984</v>
      </c>
    </row>
    <row r="611" spans="2:65" s="1" customFormat="1" ht="27">
      <c r="B611" s="41"/>
      <c r="D611" s="187" t="s">
        <v>195</v>
      </c>
      <c r="F611" s="188" t="s">
        <v>2985</v>
      </c>
      <c r="I611" s="189"/>
      <c r="L611" s="41"/>
      <c r="M611" s="190"/>
      <c r="N611" s="42"/>
      <c r="O611" s="42"/>
      <c r="P611" s="42"/>
      <c r="Q611" s="42"/>
      <c r="R611" s="42"/>
      <c r="S611" s="42"/>
      <c r="T611" s="70"/>
      <c r="AT611" s="24" t="s">
        <v>195</v>
      </c>
      <c r="AU611" s="24" t="s">
        <v>82</v>
      </c>
    </row>
    <row r="612" spans="2:65" s="11" customFormat="1">
      <c r="B612" s="191"/>
      <c r="D612" s="208" t="s">
        <v>197</v>
      </c>
      <c r="E612" s="217" t="s">
        <v>5</v>
      </c>
      <c r="F612" s="218" t="s">
        <v>2986</v>
      </c>
      <c r="H612" s="219">
        <v>1409.4749999999999</v>
      </c>
      <c r="I612" s="195"/>
      <c r="L612" s="191"/>
      <c r="M612" s="196"/>
      <c r="N612" s="197"/>
      <c r="O612" s="197"/>
      <c r="P612" s="197"/>
      <c r="Q612" s="197"/>
      <c r="R612" s="197"/>
      <c r="S612" s="197"/>
      <c r="T612" s="198"/>
      <c r="AT612" s="192" t="s">
        <v>197</v>
      </c>
      <c r="AU612" s="192" t="s">
        <v>82</v>
      </c>
      <c r="AV612" s="11" t="s">
        <v>82</v>
      </c>
      <c r="AW612" s="11" t="s">
        <v>35</v>
      </c>
      <c r="AX612" s="11" t="s">
        <v>80</v>
      </c>
      <c r="AY612" s="192" t="s">
        <v>185</v>
      </c>
    </row>
    <row r="613" spans="2:65" s="1" customFormat="1" ht="31.5" customHeight="1">
      <c r="B613" s="174"/>
      <c r="C613" s="175" t="s">
        <v>2339</v>
      </c>
      <c r="D613" s="175" t="s">
        <v>188</v>
      </c>
      <c r="E613" s="176" t="s">
        <v>835</v>
      </c>
      <c r="F613" s="177" t="s">
        <v>836</v>
      </c>
      <c r="G613" s="178" t="s">
        <v>376</v>
      </c>
      <c r="H613" s="179">
        <v>60.45</v>
      </c>
      <c r="I613" s="180"/>
      <c r="J613" s="181">
        <f>ROUND(I613*H613,2)</f>
        <v>0</v>
      </c>
      <c r="K613" s="177" t="s">
        <v>192</v>
      </c>
      <c r="L613" s="41"/>
      <c r="M613" s="182" t="s">
        <v>5</v>
      </c>
      <c r="N613" s="183" t="s">
        <v>43</v>
      </c>
      <c r="O613" s="42"/>
      <c r="P613" s="184">
        <f>O613*H613</f>
        <v>0</v>
      </c>
      <c r="Q613" s="184">
        <v>0</v>
      </c>
      <c r="R613" s="184">
        <f>Q613*H613</f>
        <v>0</v>
      </c>
      <c r="S613" s="184">
        <v>0</v>
      </c>
      <c r="T613" s="185">
        <f>S613*H613</f>
        <v>0</v>
      </c>
      <c r="AR613" s="24" t="s">
        <v>193</v>
      </c>
      <c r="AT613" s="24" t="s">
        <v>188</v>
      </c>
      <c r="AU613" s="24" t="s">
        <v>82</v>
      </c>
      <c r="AY613" s="24" t="s">
        <v>185</v>
      </c>
      <c r="BE613" s="186">
        <f>IF(N613="základní",J613,0)</f>
        <v>0</v>
      </c>
      <c r="BF613" s="186">
        <f>IF(N613="snížená",J613,0)</f>
        <v>0</v>
      </c>
      <c r="BG613" s="186">
        <f>IF(N613="zákl. přenesená",J613,0)</f>
        <v>0</v>
      </c>
      <c r="BH613" s="186">
        <f>IF(N613="sníž. přenesená",J613,0)</f>
        <v>0</v>
      </c>
      <c r="BI613" s="186">
        <f>IF(N613="nulová",J613,0)</f>
        <v>0</v>
      </c>
      <c r="BJ613" s="24" t="s">
        <v>80</v>
      </c>
      <c r="BK613" s="186">
        <f>ROUND(I613*H613,2)</f>
        <v>0</v>
      </c>
      <c r="BL613" s="24" t="s">
        <v>193</v>
      </c>
      <c r="BM613" s="24" t="s">
        <v>2987</v>
      </c>
    </row>
    <row r="614" spans="2:65" s="1" customFormat="1" ht="67.5">
      <c r="B614" s="41"/>
      <c r="D614" s="187" t="s">
        <v>195</v>
      </c>
      <c r="F614" s="188" t="s">
        <v>838</v>
      </c>
      <c r="I614" s="189"/>
      <c r="L614" s="41"/>
      <c r="M614" s="190"/>
      <c r="N614" s="42"/>
      <c r="O614" s="42"/>
      <c r="P614" s="42"/>
      <c r="Q614" s="42"/>
      <c r="R614" s="42"/>
      <c r="S614" s="42"/>
      <c r="T614" s="70"/>
      <c r="AT614" s="24" t="s">
        <v>195</v>
      </c>
      <c r="AU614" s="24" t="s">
        <v>82</v>
      </c>
    </row>
    <row r="615" spans="2:65" s="11" customFormat="1">
      <c r="B615" s="191"/>
      <c r="D615" s="208" t="s">
        <v>197</v>
      </c>
      <c r="E615" s="217" t="s">
        <v>5</v>
      </c>
      <c r="F615" s="218" t="s">
        <v>2988</v>
      </c>
      <c r="H615" s="219">
        <v>60.45</v>
      </c>
      <c r="I615" s="195"/>
      <c r="L615" s="191"/>
      <c r="M615" s="196"/>
      <c r="N615" s="197"/>
      <c r="O615" s="197"/>
      <c r="P615" s="197"/>
      <c r="Q615" s="197"/>
      <c r="R615" s="197"/>
      <c r="S615" s="197"/>
      <c r="T615" s="198"/>
      <c r="AT615" s="192" t="s">
        <v>197</v>
      </c>
      <c r="AU615" s="192" t="s">
        <v>82</v>
      </c>
      <c r="AV615" s="11" t="s">
        <v>82</v>
      </c>
      <c r="AW615" s="11" t="s">
        <v>35</v>
      </c>
      <c r="AX615" s="11" t="s">
        <v>80</v>
      </c>
      <c r="AY615" s="192" t="s">
        <v>185</v>
      </c>
    </row>
    <row r="616" spans="2:65" s="1" customFormat="1" ht="31.5" customHeight="1">
      <c r="B616" s="174"/>
      <c r="C616" s="175" t="s">
        <v>1514</v>
      </c>
      <c r="D616" s="175" t="s">
        <v>188</v>
      </c>
      <c r="E616" s="176" t="s">
        <v>842</v>
      </c>
      <c r="F616" s="177" t="s">
        <v>843</v>
      </c>
      <c r="G616" s="178" t="s">
        <v>376</v>
      </c>
      <c r="H616" s="179">
        <v>7254</v>
      </c>
      <c r="I616" s="180"/>
      <c r="J616" s="181">
        <f>ROUND(I616*H616,2)</f>
        <v>0</v>
      </c>
      <c r="K616" s="177" t="s">
        <v>192</v>
      </c>
      <c r="L616" s="41"/>
      <c r="M616" s="182" t="s">
        <v>5</v>
      </c>
      <c r="N616" s="183" t="s">
        <v>43</v>
      </c>
      <c r="O616" s="42"/>
      <c r="P616" s="184">
        <f>O616*H616</f>
        <v>0</v>
      </c>
      <c r="Q616" s="184">
        <v>0</v>
      </c>
      <c r="R616" s="184">
        <f>Q616*H616</f>
        <v>0</v>
      </c>
      <c r="S616" s="184">
        <v>0</v>
      </c>
      <c r="T616" s="185">
        <f>S616*H616</f>
        <v>0</v>
      </c>
      <c r="AR616" s="24" t="s">
        <v>193</v>
      </c>
      <c r="AT616" s="24" t="s">
        <v>188</v>
      </c>
      <c r="AU616" s="24" t="s">
        <v>82</v>
      </c>
      <c r="AY616" s="24" t="s">
        <v>185</v>
      </c>
      <c r="BE616" s="186">
        <f>IF(N616="základní",J616,0)</f>
        <v>0</v>
      </c>
      <c r="BF616" s="186">
        <f>IF(N616="snížená",J616,0)</f>
        <v>0</v>
      </c>
      <c r="BG616" s="186">
        <f>IF(N616="zákl. přenesená",J616,0)</f>
        <v>0</v>
      </c>
      <c r="BH616" s="186">
        <f>IF(N616="sníž. přenesená",J616,0)</f>
        <v>0</v>
      </c>
      <c r="BI616" s="186">
        <f>IF(N616="nulová",J616,0)</f>
        <v>0</v>
      </c>
      <c r="BJ616" s="24" t="s">
        <v>80</v>
      </c>
      <c r="BK616" s="186">
        <f>ROUND(I616*H616,2)</f>
        <v>0</v>
      </c>
      <c r="BL616" s="24" t="s">
        <v>193</v>
      </c>
      <c r="BM616" s="24" t="s">
        <v>2989</v>
      </c>
    </row>
    <row r="617" spans="2:65" s="1" customFormat="1" ht="67.5">
      <c r="B617" s="41"/>
      <c r="D617" s="187" t="s">
        <v>195</v>
      </c>
      <c r="F617" s="188" t="s">
        <v>838</v>
      </c>
      <c r="I617" s="189"/>
      <c r="L617" s="41"/>
      <c r="M617" s="190"/>
      <c r="N617" s="42"/>
      <c r="O617" s="42"/>
      <c r="P617" s="42"/>
      <c r="Q617" s="42"/>
      <c r="R617" s="42"/>
      <c r="S617" s="42"/>
      <c r="T617" s="70"/>
      <c r="AT617" s="24" t="s">
        <v>195</v>
      </c>
      <c r="AU617" s="24" t="s">
        <v>82</v>
      </c>
    </row>
    <row r="618" spans="2:65" s="11" customFormat="1">
      <c r="B618" s="191"/>
      <c r="D618" s="208" t="s">
        <v>197</v>
      </c>
      <c r="E618" s="217" t="s">
        <v>5</v>
      </c>
      <c r="F618" s="218" t="s">
        <v>2990</v>
      </c>
      <c r="H618" s="219">
        <v>7254</v>
      </c>
      <c r="I618" s="195"/>
      <c r="L618" s="191"/>
      <c r="M618" s="196"/>
      <c r="N618" s="197"/>
      <c r="O618" s="197"/>
      <c r="P618" s="197"/>
      <c r="Q618" s="197"/>
      <c r="R618" s="197"/>
      <c r="S618" s="197"/>
      <c r="T618" s="198"/>
      <c r="AT618" s="192" t="s">
        <v>197</v>
      </c>
      <c r="AU618" s="192" t="s">
        <v>82</v>
      </c>
      <c r="AV618" s="11" t="s">
        <v>82</v>
      </c>
      <c r="AW618" s="11" t="s">
        <v>35</v>
      </c>
      <c r="AX618" s="11" t="s">
        <v>80</v>
      </c>
      <c r="AY618" s="192" t="s">
        <v>185</v>
      </c>
    </row>
    <row r="619" spans="2:65" s="1" customFormat="1" ht="31.5" customHeight="1">
      <c r="B619" s="174"/>
      <c r="C619" s="175" t="s">
        <v>866</v>
      </c>
      <c r="D619" s="175" t="s">
        <v>188</v>
      </c>
      <c r="E619" s="176" t="s">
        <v>847</v>
      </c>
      <c r="F619" s="177" t="s">
        <v>848</v>
      </c>
      <c r="G619" s="178" t="s">
        <v>376</v>
      </c>
      <c r="H619" s="179">
        <v>60.45</v>
      </c>
      <c r="I619" s="180"/>
      <c r="J619" s="181">
        <f>ROUND(I619*H619,2)</f>
        <v>0</v>
      </c>
      <c r="K619" s="177" t="s">
        <v>192</v>
      </c>
      <c r="L619" s="41"/>
      <c r="M619" s="182" t="s">
        <v>5</v>
      </c>
      <c r="N619" s="183" t="s">
        <v>43</v>
      </c>
      <c r="O619" s="42"/>
      <c r="P619" s="184">
        <f>O619*H619</f>
        <v>0</v>
      </c>
      <c r="Q619" s="184">
        <v>0</v>
      </c>
      <c r="R619" s="184">
        <f>Q619*H619</f>
        <v>0</v>
      </c>
      <c r="S619" s="184">
        <v>0</v>
      </c>
      <c r="T619" s="185">
        <f>S619*H619</f>
        <v>0</v>
      </c>
      <c r="AR619" s="24" t="s">
        <v>193</v>
      </c>
      <c r="AT619" s="24" t="s">
        <v>188</v>
      </c>
      <c r="AU619" s="24" t="s">
        <v>82</v>
      </c>
      <c r="AY619" s="24" t="s">
        <v>185</v>
      </c>
      <c r="BE619" s="186">
        <f>IF(N619="základní",J619,0)</f>
        <v>0</v>
      </c>
      <c r="BF619" s="186">
        <f>IF(N619="snížená",J619,0)</f>
        <v>0</v>
      </c>
      <c r="BG619" s="186">
        <f>IF(N619="zákl. přenesená",J619,0)</f>
        <v>0</v>
      </c>
      <c r="BH619" s="186">
        <f>IF(N619="sníž. přenesená",J619,0)</f>
        <v>0</v>
      </c>
      <c r="BI619" s="186">
        <f>IF(N619="nulová",J619,0)</f>
        <v>0</v>
      </c>
      <c r="BJ619" s="24" t="s">
        <v>80</v>
      </c>
      <c r="BK619" s="186">
        <f>ROUND(I619*H619,2)</f>
        <v>0</v>
      </c>
      <c r="BL619" s="24" t="s">
        <v>193</v>
      </c>
      <c r="BM619" s="24" t="s">
        <v>2991</v>
      </c>
    </row>
    <row r="620" spans="2:65" s="1" customFormat="1" ht="40.5">
      <c r="B620" s="41"/>
      <c r="D620" s="187" t="s">
        <v>195</v>
      </c>
      <c r="F620" s="188" t="s">
        <v>850</v>
      </c>
      <c r="I620" s="189"/>
      <c r="L620" s="41"/>
      <c r="M620" s="190"/>
      <c r="N620" s="42"/>
      <c r="O620" s="42"/>
      <c r="P620" s="42"/>
      <c r="Q620" s="42"/>
      <c r="R620" s="42"/>
      <c r="S620" s="42"/>
      <c r="T620" s="70"/>
      <c r="AT620" s="24" t="s">
        <v>195</v>
      </c>
      <c r="AU620" s="24" t="s">
        <v>82</v>
      </c>
    </row>
    <row r="621" spans="2:65" s="11" customFormat="1">
      <c r="B621" s="191"/>
      <c r="D621" s="208" t="s">
        <v>197</v>
      </c>
      <c r="E621" s="217" t="s">
        <v>5</v>
      </c>
      <c r="F621" s="218" t="s">
        <v>2992</v>
      </c>
      <c r="H621" s="219">
        <v>60.45</v>
      </c>
      <c r="I621" s="195"/>
      <c r="L621" s="191"/>
      <c r="M621" s="196"/>
      <c r="N621" s="197"/>
      <c r="O621" s="197"/>
      <c r="P621" s="197"/>
      <c r="Q621" s="197"/>
      <c r="R621" s="197"/>
      <c r="S621" s="197"/>
      <c r="T621" s="198"/>
      <c r="AT621" s="192" t="s">
        <v>197</v>
      </c>
      <c r="AU621" s="192" t="s">
        <v>82</v>
      </c>
      <c r="AV621" s="11" t="s">
        <v>82</v>
      </c>
      <c r="AW621" s="11" t="s">
        <v>35</v>
      </c>
      <c r="AX621" s="11" t="s">
        <v>80</v>
      </c>
      <c r="AY621" s="192" t="s">
        <v>185</v>
      </c>
    </row>
    <row r="622" spans="2:65" s="1" customFormat="1" ht="22.5" customHeight="1">
      <c r="B622" s="174"/>
      <c r="C622" s="175" t="s">
        <v>506</v>
      </c>
      <c r="D622" s="175" t="s">
        <v>188</v>
      </c>
      <c r="E622" s="176" t="s">
        <v>852</v>
      </c>
      <c r="F622" s="177" t="s">
        <v>853</v>
      </c>
      <c r="G622" s="178" t="s">
        <v>232</v>
      </c>
      <c r="H622" s="179">
        <v>587.53499999999997</v>
      </c>
      <c r="I622" s="180"/>
      <c r="J622" s="181">
        <f>ROUND(I622*H622,2)</f>
        <v>0</v>
      </c>
      <c r="K622" s="177" t="s">
        <v>192</v>
      </c>
      <c r="L622" s="41"/>
      <c r="M622" s="182" t="s">
        <v>5</v>
      </c>
      <c r="N622" s="183" t="s">
        <v>43</v>
      </c>
      <c r="O622" s="42"/>
      <c r="P622" s="184">
        <f>O622*H622</f>
        <v>0</v>
      </c>
      <c r="Q622" s="184">
        <v>0</v>
      </c>
      <c r="R622" s="184">
        <f>Q622*H622</f>
        <v>0</v>
      </c>
      <c r="S622" s="184">
        <v>0</v>
      </c>
      <c r="T622" s="185">
        <f>S622*H622</f>
        <v>0</v>
      </c>
      <c r="AR622" s="24" t="s">
        <v>193</v>
      </c>
      <c r="AT622" s="24" t="s">
        <v>188</v>
      </c>
      <c r="AU622" s="24" t="s">
        <v>82</v>
      </c>
      <c r="AY622" s="24" t="s">
        <v>185</v>
      </c>
      <c r="BE622" s="186">
        <f>IF(N622="základní",J622,0)</f>
        <v>0</v>
      </c>
      <c r="BF622" s="186">
        <f>IF(N622="snížená",J622,0)</f>
        <v>0</v>
      </c>
      <c r="BG622" s="186">
        <f>IF(N622="zákl. přenesená",J622,0)</f>
        <v>0</v>
      </c>
      <c r="BH622" s="186">
        <f>IF(N622="sníž. přenesená",J622,0)</f>
        <v>0</v>
      </c>
      <c r="BI622" s="186">
        <f>IF(N622="nulová",J622,0)</f>
        <v>0</v>
      </c>
      <c r="BJ622" s="24" t="s">
        <v>80</v>
      </c>
      <c r="BK622" s="186">
        <f>ROUND(I622*H622,2)</f>
        <v>0</v>
      </c>
      <c r="BL622" s="24" t="s">
        <v>193</v>
      </c>
      <c r="BM622" s="24" t="s">
        <v>2993</v>
      </c>
    </row>
    <row r="623" spans="2:65" s="1" customFormat="1" ht="40.5">
      <c r="B623" s="41"/>
      <c r="D623" s="187" t="s">
        <v>195</v>
      </c>
      <c r="F623" s="188" t="s">
        <v>855</v>
      </c>
      <c r="I623" s="189"/>
      <c r="L623" s="41"/>
      <c r="M623" s="190"/>
      <c r="N623" s="42"/>
      <c r="O623" s="42"/>
      <c r="P623" s="42"/>
      <c r="Q623" s="42"/>
      <c r="R623" s="42"/>
      <c r="S623" s="42"/>
      <c r="T623" s="70"/>
      <c r="AT623" s="24" t="s">
        <v>195</v>
      </c>
      <c r="AU623" s="24" t="s">
        <v>82</v>
      </c>
    </row>
    <row r="624" spans="2:65" s="11" customFormat="1">
      <c r="B624" s="191"/>
      <c r="D624" s="208" t="s">
        <v>197</v>
      </c>
      <c r="E624" s="217" t="s">
        <v>5</v>
      </c>
      <c r="F624" s="218" t="s">
        <v>2972</v>
      </c>
      <c r="H624" s="219">
        <v>587.53499999999997</v>
      </c>
      <c r="I624" s="195"/>
      <c r="L624" s="191"/>
      <c r="M624" s="196"/>
      <c r="N624" s="197"/>
      <c r="O624" s="197"/>
      <c r="P624" s="197"/>
      <c r="Q624" s="197"/>
      <c r="R624" s="197"/>
      <c r="S624" s="197"/>
      <c r="T624" s="198"/>
      <c r="AT624" s="192" t="s">
        <v>197</v>
      </c>
      <c r="AU624" s="192" t="s">
        <v>82</v>
      </c>
      <c r="AV624" s="11" t="s">
        <v>82</v>
      </c>
      <c r="AW624" s="11" t="s">
        <v>35</v>
      </c>
      <c r="AX624" s="11" t="s">
        <v>80</v>
      </c>
      <c r="AY624" s="192" t="s">
        <v>185</v>
      </c>
    </row>
    <row r="625" spans="2:65" s="1" customFormat="1" ht="22.5" customHeight="1">
      <c r="B625" s="174"/>
      <c r="C625" s="175" t="s">
        <v>512</v>
      </c>
      <c r="D625" s="175" t="s">
        <v>188</v>
      </c>
      <c r="E625" s="176" t="s">
        <v>858</v>
      </c>
      <c r="F625" s="177" t="s">
        <v>859</v>
      </c>
      <c r="G625" s="178" t="s">
        <v>232</v>
      </c>
      <c r="H625" s="179">
        <v>52878.15</v>
      </c>
      <c r="I625" s="180"/>
      <c r="J625" s="181">
        <f>ROUND(I625*H625,2)</f>
        <v>0</v>
      </c>
      <c r="K625" s="177" t="s">
        <v>192</v>
      </c>
      <c r="L625" s="41"/>
      <c r="M625" s="182" t="s">
        <v>5</v>
      </c>
      <c r="N625" s="183" t="s">
        <v>43</v>
      </c>
      <c r="O625" s="42"/>
      <c r="P625" s="184">
        <f>O625*H625</f>
        <v>0</v>
      </c>
      <c r="Q625" s="184">
        <v>0</v>
      </c>
      <c r="R625" s="184">
        <f>Q625*H625</f>
        <v>0</v>
      </c>
      <c r="S625" s="184">
        <v>0</v>
      </c>
      <c r="T625" s="185">
        <f>S625*H625</f>
        <v>0</v>
      </c>
      <c r="AR625" s="24" t="s">
        <v>193</v>
      </c>
      <c r="AT625" s="24" t="s">
        <v>188</v>
      </c>
      <c r="AU625" s="24" t="s">
        <v>82</v>
      </c>
      <c r="AY625" s="24" t="s">
        <v>185</v>
      </c>
      <c r="BE625" s="186">
        <f>IF(N625="základní",J625,0)</f>
        <v>0</v>
      </c>
      <c r="BF625" s="186">
        <f>IF(N625="snížená",J625,0)</f>
        <v>0</v>
      </c>
      <c r="BG625" s="186">
        <f>IF(N625="zákl. přenesená",J625,0)</f>
        <v>0</v>
      </c>
      <c r="BH625" s="186">
        <f>IF(N625="sníž. přenesená",J625,0)</f>
        <v>0</v>
      </c>
      <c r="BI625" s="186">
        <f>IF(N625="nulová",J625,0)</f>
        <v>0</v>
      </c>
      <c r="BJ625" s="24" t="s">
        <v>80</v>
      </c>
      <c r="BK625" s="186">
        <f>ROUND(I625*H625,2)</f>
        <v>0</v>
      </c>
      <c r="BL625" s="24" t="s">
        <v>193</v>
      </c>
      <c r="BM625" s="24" t="s">
        <v>2994</v>
      </c>
    </row>
    <row r="626" spans="2:65" s="1" customFormat="1" ht="40.5">
      <c r="B626" s="41"/>
      <c r="D626" s="187" t="s">
        <v>195</v>
      </c>
      <c r="F626" s="188" t="s">
        <v>855</v>
      </c>
      <c r="I626" s="189"/>
      <c r="L626" s="41"/>
      <c r="M626" s="190"/>
      <c r="N626" s="42"/>
      <c r="O626" s="42"/>
      <c r="P626" s="42"/>
      <c r="Q626" s="42"/>
      <c r="R626" s="42"/>
      <c r="S626" s="42"/>
      <c r="T626" s="70"/>
      <c r="AT626" s="24" t="s">
        <v>195</v>
      </c>
      <c r="AU626" s="24" t="s">
        <v>82</v>
      </c>
    </row>
    <row r="627" spans="2:65" s="11" customFormat="1">
      <c r="B627" s="191"/>
      <c r="D627" s="208" t="s">
        <v>197</v>
      </c>
      <c r="E627" s="217" t="s">
        <v>5</v>
      </c>
      <c r="F627" s="218" t="s">
        <v>2967</v>
      </c>
      <c r="H627" s="219">
        <v>52878.15</v>
      </c>
      <c r="I627" s="195"/>
      <c r="L627" s="191"/>
      <c r="M627" s="196"/>
      <c r="N627" s="197"/>
      <c r="O627" s="197"/>
      <c r="P627" s="197"/>
      <c r="Q627" s="197"/>
      <c r="R627" s="197"/>
      <c r="S627" s="197"/>
      <c r="T627" s="198"/>
      <c r="AT627" s="192" t="s">
        <v>197</v>
      </c>
      <c r="AU627" s="192" t="s">
        <v>82</v>
      </c>
      <c r="AV627" s="11" t="s">
        <v>82</v>
      </c>
      <c r="AW627" s="11" t="s">
        <v>35</v>
      </c>
      <c r="AX627" s="11" t="s">
        <v>80</v>
      </c>
      <c r="AY627" s="192" t="s">
        <v>185</v>
      </c>
    </row>
    <row r="628" spans="2:65" s="1" customFormat="1" ht="22.5" customHeight="1">
      <c r="B628" s="174"/>
      <c r="C628" s="175" t="s">
        <v>544</v>
      </c>
      <c r="D628" s="175" t="s">
        <v>188</v>
      </c>
      <c r="E628" s="176" t="s">
        <v>863</v>
      </c>
      <c r="F628" s="177" t="s">
        <v>864</v>
      </c>
      <c r="G628" s="178" t="s">
        <v>232</v>
      </c>
      <c r="H628" s="179">
        <v>587.53499999999997</v>
      </c>
      <c r="I628" s="180"/>
      <c r="J628" s="181">
        <f>ROUND(I628*H628,2)</f>
        <v>0</v>
      </c>
      <c r="K628" s="177" t="s">
        <v>192</v>
      </c>
      <c r="L628" s="41"/>
      <c r="M628" s="182" t="s">
        <v>5</v>
      </c>
      <c r="N628" s="183" t="s">
        <v>43</v>
      </c>
      <c r="O628" s="42"/>
      <c r="P628" s="184">
        <f>O628*H628</f>
        <v>0</v>
      </c>
      <c r="Q628" s="184">
        <v>0</v>
      </c>
      <c r="R628" s="184">
        <f>Q628*H628</f>
        <v>0</v>
      </c>
      <c r="S628" s="184">
        <v>0</v>
      </c>
      <c r="T628" s="185">
        <f>S628*H628</f>
        <v>0</v>
      </c>
      <c r="AR628" s="24" t="s">
        <v>193</v>
      </c>
      <c r="AT628" s="24" t="s">
        <v>188</v>
      </c>
      <c r="AU628" s="24" t="s">
        <v>82</v>
      </c>
      <c r="AY628" s="24" t="s">
        <v>185</v>
      </c>
      <c r="BE628" s="186">
        <f>IF(N628="základní",J628,0)</f>
        <v>0</v>
      </c>
      <c r="BF628" s="186">
        <f>IF(N628="snížená",J628,0)</f>
        <v>0</v>
      </c>
      <c r="BG628" s="186">
        <f>IF(N628="zákl. přenesená",J628,0)</f>
        <v>0</v>
      </c>
      <c r="BH628" s="186">
        <f>IF(N628="sníž. přenesená",J628,0)</f>
        <v>0</v>
      </c>
      <c r="BI628" s="186">
        <f>IF(N628="nulová",J628,0)</f>
        <v>0</v>
      </c>
      <c r="BJ628" s="24" t="s">
        <v>80</v>
      </c>
      <c r="BK628" s="186">
        <f>ROUND(I628*H628,2)</f>
        <v>0</v>
      </c>
      <c r="BL628" s="24" t="s">
        <v>193</v>
      </c>
      <c r="BM628" s="24" t="s">
        <v>2995</v>
      </c>
    </row>
    <row r="629" spans="2:65" s="11" customFormat="1">
      <c r="B629" s="191"/>
      <c r="D629" s="208" t="s">
        <v>197</v>
      </c>
      <c r="E629" s="217" t="s">
        <v>5</v>
      </c>
      <c r="F629" s="218" t="s">
        <v>2972</v>
      </c>
      <c r="H629" s="219">
        <v>587.53499999999997</v>
      </c>
      <c r="I629" s="195"/>
      <c r="L629" s="191"/>
      <c r="M629" s="196"/>
      <c r="N629" s="197"/>
      <c r="O629" s="197"/>
      <c r="P629" s="197"/>
      <c r="Q629" s="197"/>
      <c r="R629" s="197"/>
      <c r="S629" s="197"/>
      <c r="T629" s="198"/>
      <c r="AT629" s="192" t="s">
        <v>197</v>
      </c>
      <c r="AU629" s="192" t="s">
        <v>82</v>
      </c>
      <c r="AV629" s="11" t="s">
        <v>82</v>
      </c>
      <c r="AW629" s="11" t="s">
        <v>35</v>
      </c>
      <c r="AX629" s="11" t="s">
        <v>80</v>
      </c>
      <c r="AY629" s="192" t="s">
        <v>185</v>
      </c>
    </row>
    <row r="630" spans="2:65" s="1" customFormat="1" ht="31.5" customHeight="1">
      <c r="B630" s="174"/>
      <c r="C630" s="175" t="s">
        <v>2996</v>
      </c>
      <c r="D630" s="175" t="s">
        <v>188</v>
      </c>
      <c r="E630" s="176" t="s">
        <v>822</v>
      </c>
      <c r="F630" s="177" t="s">
        <v>823</v>
      </c>
      <c r="G630" s="178" t="s">
        <v>232</v>
      </c>
      <c r="H630" s="179">
        <v>1059.7</v>
      </c>
      <c r="I630" s="180"/>
      <c r="J630" s="181">
        <f>ROUND(I630*H630,2)</f>
        <v>0</v>
      </c>
      <c r="K630" s="177" t="s">
        <v>192</v>
      </c>
      <c r="L630" s="41"/>
      <c r="M630" s="182" t="s">
        <v>5</v>
      </c>
      <c r="N630" s="183" t="s">
        <v>43</v>
      </c>
      <c r="O630" s="42"/>
      <c r="P630" s="184">
        <f>O630*H630</f>
        <v>0</v>
      </c>
      <c r="Q630" s="184">
        <v>1.2999999999999999E-4</v>
      </c>
      <c r="R630" s="184">
        <f>Q630*H630</f>
        <v>0.13776099999999999</v>
      </c>
      <c r="S630" s="184">
        <v>0</v>
      </c>
      <c r="T630" s="185">
        <f>S630*H630</f>
        <v>0</v>
      </c>
      <c r="AR630" s="24" t="s">
        <v>193</v>
      </c>
      <c r="AT630" s="24" t="s">
        <v>188</v>
      </c>
      <c r="AU630" s="24" t="s">
        <v>82</v>
      </c>
      <c r="AY630" s="24" t="s">
        <v>185</v>
      </c>
      <c r="BE630" s="186">
        <f>IF(N630="základní",J630,0)</f>
        <v>0</v>
      </c>
      <c r="BF630" s="186">
        <f>IF(N630="snížená",J630,0)</f>
        <v>0</v>
      </c>
      <c r="BG630" s="186">
        <f>IF(N630="zákl. přenesená",J630,0)</f>
        <v>0</v>
      </c>
      <c r="BH630" s="186">
        <f>IF(N630="sníž. přenesená",J630,0)</f>
        <v>0</v>
      </c>
      <c r="BI630" s="186">
        <f>IF(N630="nulová",J630,0)</f>
        <v>0</v>
      </c>
      <c r="BJ630" s="24" t="s">
        <v>80</v>
      </c>
      <c r="BK630" s="186">
        <f>ROUND(I630*H630,2)</f>
        <v>0</v>
      </c>
      <c r="BL630" s="24" t="s">
        <v>193</v>
      </c>
      <c r="BM630" s="24" t="s">
        <v>2997</v>
      </c>
    </row>
    <row r="631" spans="2:65" s="1" customFormat="1" ht="54">
      <c r="B631" s="41"/>
      <c r="D631" s="187" t="s">
        <v>195</v>
      </c>
      <c r="F631" s="188" t="s">
        <v>825</v>
      </c>
      <c r="I631" s="189"/>
      <c r="L631" s="41"/>
      <c r="M631" s="190"/>
      <c r="N631" s="42"/>
      <c r="O631" s="42"/>
      <c r="P631" s="42"/>
      <c r="Q631" s="42"/>
      <c r="R631" s="42"/>
      <c r="S631" s="42"/>
      <c r="T631" s="70"/>
      <c r="AT631" s="24" t="s">
        <v>195</v>
      </c>
      <c r="AU631" s="24" t="s">
        <v>82</v>
      </c>
    </row>
    <row r="632" spans="2:65" s="11" customFormat="1">
      <c r="B632" s="191"/>
      <c r="D632" s="208" t="s">
        <v>197</v>
      </c>
      <c r="E632" s="217" t="s">
        <v>5</v>
      </c>
      <c r="F632" s="218" t="s">
        <v>2998</v>
      </c>
      <c r="H632" s="219">
        <v>1059.7</v>
      </c>
      <c r="I632" s="195"/>
      <c r="L632" s="191"/>
      <c r="M632" s="196"/>
      <c r="N632" s="197"/>
      <c r="O632" s="197"/>
      <c r="P632" s="197"/>
      <c r="Q632" s="197"/>
      <c r="R632" s="197"/>
      <c r="S632" s="197"/>
      <c r="T632" s="198"/>
      <c r="AT632" s="192" t="s">
        <v>197</v>
      </c>
      <c r="AU632" s="192" t="s">
        <v>82</v>
      </c>
      <c r="AV632" s="11" t="s">
        <v>82</v>
      </c>
      <c r="AW632" s="11" t="s">
        <v>35</v>
      </c>
      <c r="AX632" s="11" t="s">
        <v>80</v>
      </c>
      <c r="AY632" s="192" t="s">
        <v>185</v>
      </c>
    </row>
    <row r="633" spans="2:65" s="1" customFormat="1" ht="31.5" customHeight="1">
      <c r="B633" s="174"/>
      <c r="C633" s="175" t="s">
        <v>2999</v>
      </c>
      <c r="D633" s="175" t="s">
        <v>188</v>
      </c>
      <c r="E633" s="176" t="s">
        <v>3000</v>
      </c>
      <c r="F633" s="177" t="s">
        <v>3001</v>
      </c>
      <c r="G633" s="178" t="s">
        <v>3002</v>
      </c>
      <c r="H633" s="179">
        <v>3</v>
      </c>
      <c r="I633" s="180"/>
      <c r="J633" s="181">
        <f>ROUND(I633*H633,2)</f>
        <v>0</v>
      </c>
      <c r="K633" s="177" t="s">
        <v>192</v>
      </c>
      <c r="L633" s="41"/>
      <c r="M633" s="182" t="s">
        <v>5</v>
      </c>
      <c r="N633" s="183" t="s">
        <v>43</v>
      </c>
      <c r="O633" s="42"/>
      <c r="P633" s="184">
        <f>O633*H633</f>
        <v>0</v>
      </c>
      <c r="Q633" s="184">
        <v>0</v>
      </c>
      <c r="R633" s="184">
        <f>Q633*H633</f>
        <v>0</v>
      </c>
      <c r="S633" s="184">
        <v>0</v>
      </c>
      <c r="T633" s="185">
        <f>S633*H633</f>
        <v>0</v>
      </c>
      <c r="AR633" s="24" t="s">
        <v>193</v>
      </c>
      <c r="AT633" s="24" t="s">
        <v>188</v>
      </c>
      <c r="AU633" s="24" t="s">
        <v>82</v>
      </c>
      <c r="AY633" s="24" t="s">
        <v>185</v>
      </c>
      <c r="BE633" s="186">
        <f>IF(N633="základní",J633,0)</f>
        <v>0</v>
      </c>
      <c r="BF633" s="186">
        <f>IF(N633="snížená",J633,0)</f>
        <v>0</v>
      </c>
      <c r="BG633" s="186">
        <f>IF(N633="zákl. přenesená",J633,0)</f>
        <v>0</v>
      </c>
      <c r="BH633" s="186">
        <f>IF(N633="sníž. přenesená",J633,0)</f>
        <v>0</v>
      </c>
      <c r="BI633" s="186">
        <f>IF(N633="nulová",J633,0)</f>
        <v>0</v>
      </c>
      <c r="BJ633" s="24" t="s">
        <v>80</v>
      </c>
      <c r="BK633" s="186">
        <f>ROUND(I633*H633,2)</f>
        <v>0</v>
      </c>
      <c r="BL633" s="24" t="s">
        <v>193</v>
      </c>
      <c r="BM633" s="24" t="s">
        <v>3003</v>
      </c>
    </row>
    <row r="634" spans="2:65" s="1" customFormat="1" ht="40.5">
      <c r="B634" s="41"/>
      <c r="D634" s="208" t="s">
        <v>195</v>
      </c>
      <c r="F634" s="220" t="s">
        <v>3004</v>
      </c>
      <c r="I634" s="189"/>
      <c r="L634" s="41"/>
      <c r="M634" s="190"/>
      <c r="N634" s="42"/>
      <c r="O634" s="42"/>
      <c r="P634" s="42"/>
      <c r="Q634" s="42"/>
      <c r="R634" s="42"/>
      <c r="S634" s="42"/>
      <c r="T634" s="70"/>
      <c r="AT634" s="24" t="s">
        <v>195</v>
      </c>
      <c r="AU634" s="24" t="s">
        <v>82</v>
      </c>
    </row>
    <row r="635" spans="2:65" s="1" customFormat="1" ht="31.5" customHeight="1">
      <c r="B635" s="174"/>
      <c r="C635" s="175" t="s">
        <v>401</v>
      </c>
      <c r="D635" s="175" t="s">
        <v>188</v>
      </c>
      <c r="E635" s="176" t="s">
        <v>3005</v>
      </c>
      <c r="F635" s="177" t="s">
        <v>3006</v>
      </c>
      <c r="G635" s="178" t="s">
        <v>3002</v>
      </c>
      <c r="H635" s="179">
        <v>90</v>
      </c>
      <c r="I635" s="180"/>
      <c r="J635" s="181">
        <f>ROUND(I635*H635,2)</f>
        <v>0</v>
      </c>
      <c r="K635" s="177" t="s">
        <v>192</v>
      </c>
      <c r="L635" s="41"/>
      <c r="M635" s="182" t="s">
        <v>5</v>
      </c>
      <c r="N635" s="183" t="s">
        <v>43</v>
      </c>
      <c r="O635" s="42"/>
      <c r="P635" s="184">
        <f>O635*H635</f>
        <v>0</v>
      </c>
      <c r="Q635" s="184">
        <v>0</v>
      </c>
      <c r="R635" s="184">
        <f>Q635*H635</f>
        <v>0</v>
      </c>
      <c r="S635" s="184">
        <v>0</v>
      </c>
      <c r="T635" s="185">
        <f>S635*H635</f>
        <v>0</v>
      </c>
      <c r="AR635" s="24" t="s">
        <v>193</v>
      </c>
      <c r="AT635" s="24" t="s">
        <v>188</v>
      </c>
      <c r="AU635" s="24" t="s">
        <v>82</v>
      </c>
      <c r="AY635" s="24" t="s">
        <v>185</v>
      </c>
      <c r="BE635" s="186">
        <f>IF(N635="základní",J635,0)</f>
        <v>0</v>
      </c>
      <c r="BF635" s="186">
        <f>IF(N635="snížená",J635,0)</f>
        <v>0</v>
      </c>
      <c r="BG635" s="186">
        <f>IF(N635="zákl. přenesená",J635,0)</f>
        <v>0</v>
      </c>
      <c r="BH635" s="186">
        <f>IF(N635="sníž. přenesená",J635,0)</f>
        <v>0</v>
      </c>
      <c r="BI635" s="186">
        <f>IF(N635="nulová",J635,0)</f>
        <v>0</v>
      </c>
      <c r="BJ635" s="24" t="s">
        <v>80</v>
      </c>
      <c r="BK635" s="186">
        <f>ROUND(I635*H635,2)</f>
        <v>0</v>
      </c>
      <c r="BL635" s="24" t="s">
        <v>193</v>
      </c>
      <c r="BM635" s="24" t="s">
        <v>3007</v>
      </c>
    </row>
    <row r="636" spans="2:65" s="1" customFormat="1" ht="40.5">
      <c r="B636" s="41"/>
      <c r="D636" s="187" t="s">
        <v>195</v>
      </c>
      <c r="F636" s="188" t="s">
        <v>3004</v>
      </c>
      <c r="I636" s="189"/>
      <c r="L636" s="41"/>
      <c r="M636" s="190"/>
      <c r="N636" s="42"/>
      <c r="O636" s="42"/>
      <c r="P636" s="42"/>
      <c r="Q636" s="42"/>
      <c r="R636" s="42"/>
      <c r="S636" s="42"/>
      <c r="T636" s="70"/>
      <c r="AT636" s="24" t="s">
        <v>195</v>
      </c>
      <c r="AU636" s="24" t="s">
        <v>82</v>
      </c>
    </row>
    <row r="637" spans="2:65" s="11" customFormat="1">
      <c r="B637" s="191"/>
      <c r="D637" s="208" t="s">
        <v>197</v>
      </c>
      <c r="E637" s="217" t="s">
        <v>5</v>
      </c>
      <c r="F637" s="218" t="s">
        <v>3008</v>
      </c>
      <c r="H637" s="219">
        <v>90</v>
      </c>
      <c r="I637" s="195"/>
      <c r="L637" s="191"/>
      <c r="M637" s="196"/>
      <c r="N637" s="197"/>
      <c r="O637" s="197"/>
      <c r="P637" s="197"/>
      <c r="Q637" s="197"/>
      <c r="R637" s="197"/>
      <c r="S637" s="197"/>
      <c r="T637" s="198"/>
      <c r="AT637" s="192" t="s">
        <v>197</v>
      </c>
      <c r="AU637" s="192" t="s">
        <v>82</v>
      </c>
      <c r="AV637" s="11" t="s">
        <v>82</v>
      </c>
      <c r="AW637" s="11" t="s">
        <v>35</v>
      </c>
      <c r="AX637" s="11" t="s">
        <v>80</v>
      </c>
      <c r="AY637" s="192" t="s">
        <v>185</v>
      </c>
    </row>
    <row r="638" spans="2:65" s="1" customFormat="1" ht="31.5" customHeight="1">
      <c r="B638" s="174"/>
      <c r="C638" s="175" t="s">
        <v>871</v>
      </c>
      <c r="D638" s="175" t="s">
        <v>188</v>
      </c>
      <c r="E638" s="176" t="s">
        <v>3009</v>
      </c>
      <c r="F638" s="177" t="s">
        <v>3010</v>
      </c>
      <c r="G638" s="178" t="s">
        <v>3002</v>
      </c>
      <c r="H638" s="179">
        <v>3</v>
      </c>
      <c r="I638" s="180"/>
      <c r="J638" s="181">
        <f>ROUND(I638*H638,2)</f>
        <v>0</v>
      </c>
      <c r="K638" s="177" t="s">
        <v>192</v>
      </c>
      <c r="L638" s="41"/>
      <c r="M638" s="182" t="s">
        <v>5</v>
      </c>
      <c r="N638" s="183" t="s">
        <v>43</v>
      </c>
      <c r="O638" s="42"/>
      <c r="P638" s="184">
        <f>O638*H638</f>
        <v>0</v>
      </c>
      <c r="Q638" s="184">
        <v>0</v>
      </c>
      <c r="R638" s="184">
        <f>Q638*H638</f>
        <v>0</v>
      </c>
      <c r="S638" s="184">
        <v>0</v>
      </c>
      <c r="T638" s="185">
        <f>S638*H638</f>
        <v>0</v>
      </c>
      <c r="AR638" s="24" t="s">
        <v>193</v>
      </c>
      <c r="AT638" s="24" t="s">
        <v>188</v>
      </c>
      <c r="AU638" s="24" t="s">
        <v>82</v>
      </c>
      <c r="AY638" s="24" t="s">
        <v>185</v>
      </c>
      <c r="BE638" s="186">
        <f>IF(N638="základní",J638,0)</f>
        <v>0</v>
      </c>
      <c r="BF638" s="186">
        <f>IF(N638="snížená",J638,0)</f>
        <v>0</v>
      </c>
      <c r="BG638" s="186">
        <f>IF(N638="zákl. přenesená",J638,0)</f>
        <v>0</v>
      </c>
      <c r="BH638" s="186">
        <f>IF(N638="sníž. přenesená",J638,0)</f>
        <v>0</v>
      </c>
      <c r="BI638" s="186">
        <f>IF(N638="nulová",J638,0)</f>
        <v>0</v>
      </c>
      <c r="BJ638" s="24" t="s">
        <v>80</v>
      </c>
      <c r="BK638" s="186">
        <f>ROUND(I638*H638,2)</f>
        <v>0</v>
      </c>
      <c r="BL638" s="24" t="s">
        <v>193</v>
      </c>
      <c r="BM638" s="24" t="s">
        <v>3011</v>
      </c>
    </row>
    <row r="639" spans="2:65" s="1" customFormat="1" ht="27">
      <c r="B639" s="41"/>
      <c r="D639" s="208" t="s">
        <v>195</v>
      </c>
      <c r="F639" s="220" t="s">
        <v>3012</v>
      </c>
      <c r="I639" s="189"/>
      <c r="L639" s="41"/>
      <c r="M639" s="190"/>
      <c r="N639" s="42"/>
      <c r="O639" s="42"/>
      <c r="P639" s="42"/>
      <c r="Q639" s="42"/>
      <c r="R639" s="42"/>
      <c r="S639" s="42"/>
      <c r="T639" s="70"/>
      <c r="AT639" s="24" t="s">
        <v>195</v>
      </c>
      <c r="AU639" s="24" t="s">
        <v>82</v>
      </c>
    </row>
    <row r="640" spans="2:65" s="1" customFormat="1" ht="31.5" customHeight="1">
      <c r="B640" s="174"/>
      <c r="C640" s="175" t="s">
        <v>521</v>
      </c>
      <c r="D640" s="175" t="s">
        <v>188</v>
      </c>
      <c r="E640" s="176" t="s">
        <v>3013</v>
      </c>
      <c r="F640" s="177" t="s">
        <v>3014</v>
      </c>
      <c r="G640" s="178" t="s">
        <v>376</v>
      </c>
      <c r="H640" s="179">
        <v>11.45</v>
      </c>
      <c r="I640" s="180"/>
      <c r="J640" s="181">
        <f>ROUND(I640*H640,2)</f>
        <v>0</v>
      </c>
      <c r="K640" s="177" t="s">
        <v>192</v>
      </c>
      <c r="L640" s="41"/>
      <c r="M640" s="182" t="s">
        <v>5</v>
      </c>
      <c r="N640" s="183" t="s">
        <v>43</v>
      </c>
      <c r="O640" s="42"/>
      <c r="P640" s="184">
        <f>O640*H640</f>
        <v>0</v>
      </c>
      <c r="Q640" s="184">
        <v>0</v>
      </c>
      <c r="R640" s="184">
        <f>Q640*H640</f>
        <v>0</v>
      </c>
      <c r="S640" s="184">
        <v>0</v>
      </c>
      <c r="T640" s="185">
        <f>S640*H640</f>
        <v>0</v>
      </c>
      <c r="AR640" s="24" t="s">
        <v>193</v>
      </c>
      <c r="AT640" s="24" t="s">
        <v>188</v>
      </c>
      <c r="AU640" s="24" t="s">
        <v>82</v>
      </c>
      <c r="AY640" s="24" t="s">
        <v>185</v>
      </c>
      <c r="BE640" s="186">
        <f>IF(N640="základní",J640,0)</f>
        <v>0</v>
      </c>
      <c r="BF640" s="186">
        <f>IF(N640="snížená",J640,0)</f>
        <v>0</v>
      </c>
      <c r="BG640" s="186">
        <f>IF(N640="zákl. přenesená",J640,0)</f>
        <v>0</v>
      </c>
      <c r="BH640" s="186">
        <f>IF(N640="sníž. přenesená",J640,0)</f>
        <v>0</v>
      </c>
      <c r="BI640" s="186">
        <f>IF(N640="nulová",J640,0)</f>
        <v>0</v>
      </c>
      <c r="BJ640" s="24" t="s">
        <v>80</v>
      </c>
      <c r="BK640" s="186">
        <f>ROUND(I640*H640,2)</f>
        <v>0</v>
      </c>
      <c r="BL640" s="24" t="s">
        <v>193</v>
      </c>
      <c r="BM640" s="24" t="s">
        <v>3015</v>
      </c>
    </row>
    <row r="641" spans="2:65" s="1" customFormat="1" ht="67.5">
      <c r="B641" s="41"/>
      <c r="D641" s="187" t="s">
        <v>195</v>
      </c>
      <c r="F641" s="188" t="s">
        <v>3016</v>
      </c>
      <c r="I641" s="189"/>
      <c r="L641" s="41"/>
      <c r="M641" s="190"/>
      <c r="N641" s="42"/>
      <c r="O641" s="42"/>
      <c r="P641" s="42"/>
      <c r="Q641" s="42"/>
      <c r="R641" s="42"/>
      <c r="S641" s="42"/>
      <c r="T641" s="70"/>
      <c r="AT641" s="24" t="s">
        <v>195</v>
      </c>
      <c r="AU641" s="24" t="s">
        <v>82</v>
      </c>
    </row>
    <row r="642" spans="2:65" s="11" customFormat="1">
      <c r="B642" s="191"/>
      <c r="D642" s="208" t="s">
        <v>197</v>
      </c>
      <c r="E642" s="217" t="s">
        <v>5</v>
      </c>
      <c r="F642" s="218" t="s">
        <v>3017</v>
      </c>
      <c r="H642" s="219">
        <v>11.45</v>
      </c>
      <c r="I642" s="195"/>
      <c r="L642" s="191"/>
      <c r="M642" s="196"/>
      <c r="N642" s="197"/>
      <c r="O642" s="197"/>
      <c r="P642" s="197"/>
      <c r="Q642" s="197"/>
      <c r="R642" s="197"/>
      <c r="S642" s="197"/>
      <c r="T642" s="198"/>
      <c r="AT642" s="192" t="s">
        <v>197</v>
      </c>
      <c r="AU642" s="192" t="s">
        <v>82</v>
      </c>
      <c r="AV642" s="11" t="s">
        <v>82</v>
      </c>
      <c r="AW642" s="11" t="s">
        <v>35</v>
      </c>
      <c r="AX642" s="11" t="s">
        <v>80</v>
      </c>
      <c r="AY642" s="192" t="s">
        <v>185</v>
      </c>
    </row>
    <row r="643" spans="2:65" s="1" customFormat="1" ht="31.5" customHeight="1">
      <c r="B643" s="174"/>
      <c r="C643" s="175" t="s">
        <v>526</v>
      </c>
      <c r="D643" s="175" t="s">
        <v>188</v>
      </c>
      <c r="E643" s="176" t="s">
        <v>3018</v>
      </c>
      <c r="F643" s="177" t="s">
        <v>3019</v>
      </c>
      <c r="G643" s="178" t="s">
        <v>376</v>
      </c>
      <c r="H643" s="179">
        <v>687</v>
      </c>
      <c r="I643" s="180"/>
      <c r="J643" s="181">
        <f>ROUND(I643*H643,2)</f>
        <v>0</v>
      </c>
      <c r="K643" s="177" t="s">
        <v>192</v>
      </c>
      <c r="L643" s="41"/>
      <c r="M643" s="182" t="s">
        <v>5</v>
      </c>
      <c r="N643" s="183" t="s">
        <v>43</v>
      </c>
      <c r="O643" s="42"/>
      <c r="P643" s="184">
        <f>O643*H643</f>
        <v>0</v>
      </c>
      <c r="Q643" s="184">
        <v>0</v>
      </c>
      <c r="R643" s="184">
        <f>Q643*H643</f>
        <v>0</v>
      </c>
      <c r="S643" s="184">
        <v>0</v>
      </c>
      <c r="T643" s="185">
        <f>S643*H643</f>
        <v>0</v>
      </c>
      <c r="AR643" s="24" t="s">
        <v>193</v>
      </c>
      <c r="AT643" s="24" t="s">
        <v>188</v>
      </c>
      <c r="AU643" s="24" t="s">
        <v>82</v>
      </c>
      <c r="AY643" s="24" t="s">
        <v>185</v>
      </c>
      <c r="BE643" s="186">
        <f>IF(N643="základní",J643,0)</f>
        <v>0</v>
      </c>
      <c r="BF643" s="186">
        <f>IF(N643="snížená",J643,0)</f>
        <v>0</v>
      </c>
      <c r="BG643" s="186">
        <f>IF(N643="zákl. přenesená",J643,0)</f>
        <v>0</v>
      </c>
      <c r="BH643" s="186">
        <f>IF(N643="sníž. přenesená",J643,0)</f>
        <v>0</v>
      </c>
      <c r="BI643" s="186">
        <f>IF(N643="nulová",J643,0)</f>
        <v>0</v>
      </c>
      <c r="BJ643" s="24" t="s">
        <v>80</v>
      </c>
      <c r="BK643" s="186">
        <f>ROUND(I643*H643,2)</f>
        <v>0</v>
      </c>
      <c r="BL643" s="24" t="s">
        <v>193</v>
      </c>
      <c r="BM643" s="24" t="s">
        <v>3020</v>
      </c>
    </row>
    <row r="644" spans="2:65" s="1" customFormat="1" ht="67.5">
      <c r="B644" s="41"/>
      <c r="D644" s="187" t="s">
        <v>195</v>
      </c>
      <c r="F644" s="188" t="s">
        <v>3016</v>
      </c>
      <c r="I644" s="189"/>
      <c r="L644" s="41"/>
      <c r="M644" s="190"/>
      <c r="N644" s="42"/>
      <c r="O644" s="42"/>
      <c r="P644" s="42"/>
      <c r="Q644" s="42"/>
      <c r="R644" s="42"/>
      <c r="S644" s="42"/>
      <c r="T644" s="70"/>
      <c r="AT644" s="24" t="s">
        <v>195</v>
      </c>
      <c r="AU644" s="24" t="s">
        <v>82</v>
      </c>
    </row>
    <row r="645" spans="2:65" s="11" customFormat="1">
      <c r="B645" s="191"/>
      <c r="D645" s="208" t="s">
        <v>197</v>
      </c>
      <c r="E645" s="217" t="s">
        <v>5</v>
      </c>
      <c r="F645" s="218" t="s">
        <v>3021</v>
      </c>
      <c r="H645" s="219">
        <v>687</v>
      </c>
      <c r="I645" s="195"/>
      <c r="L645" s="191"/>
      <c r="M645" s="196"/>
      <c r="N645" s="197"/>
      <c r="O645" s="197"/>
      <c r="P645" s="197"/>
      <c r="Q645" s="197"/>
      <c r="R645" s="197"/>
      <c r="S645" s="197"/>
      <c r="T645" s="198"/>
      <c r="AT645" s="192" t="s">
        <v>197</v>
      </c>
      <c r="AU645" s="192" t="s">
        <v>82</v>
      </c>
      <c r="AV645" s="11" t="s">
        <v>82</v>
      </c>
      <c r="AW645" s="11" t="s">
        <v>35</v>
      </c>
      <c r="AX645" s="11" t="s">
        <v>80</v>
      </c>
      <c r="AY645" s="192" t="s">
        <v>185</v>
      </c>
    </row>
    <row r="646" spans="2:65" s="1" customFormat="1" ht="31.5" customHeight="1">
      <c r="B646" s="174"/>
      <c r="C646" s="175" t="s">
        <v>875</v>
      </c>
      <c r="D646" s="175" t="s">
        <v>188</v>
      </c>
      <c r="E646" s="176" t="s">
        <v>3022</v>
      </c>
      <c r="F646" s="177" t="s">
        <v>3023</v>
      </c>
      <c r="G646" s="178" t="s">
        <v>376</v>
      </c>
      <c r="H646" s="179">
        <v>11.45</v>
      </c>
      <c r="I646" s="180"/>
      <c r="J646" s="181">
        <f>ROUND(I646*H646,2)</f>
        <v>0</v>
      </c>
      <c r="K646" s="177" t="s">
        <v>192</v>
      </c>
      <c r="L646" s="41"/>
      <c r="M646" s="182" t="s">
        <v>5</v>
      </c>
      <c r="N646" s="183" t="s">
        <v>43</v>
      </c>
      <c r="O646" s="42"/>
      <c r="P646" s="184">
        <f>O646*H646</f>
        <v>0</v>
      </c>
      <c r="Q646" s="184">
        <v>0</v>
      </c>
      <c r="R646" s="184">
        <f>Q646*H646</f>
        <v>0</v>
      </c>
      <c r="S646" s="184">
        <v>0</v>
      </c>
      <c r="T646" s="185">
        <f>S646*H646</f>
        <v>0</v>
      </c>
      <c r="AR646" s="24" t="s">
        <v>193</v>
      </c>
      <c r="AT646" s="24" t="s">
        <v>188</v>
      </c>
      <c r="AU646" s="24" t="s">
        <v>82</v>
      </c>
      <c r="AY646" s="24" t="s">
        <v>185</v>
      </c>
      <c r="BE646" s="186">
        <f>IF(N646="základní",J646,0)</f>
        <v>0</v>
      </c>
      <c r="BF646" s="186">
        <f>IF(N646="snížená",J646,0)</f>
        <v>0</v>
      </c>
      <c r="BG646" s="186">
        <f>IF(N646="zákl. přenesená",J646,0)</f>
        <v>0</v>
      </c>
      <c r="BH646" s="186">
        <f>IF(N646="sníž. přenesená",J646,0)</f>
        <v>0</v>
      </c>
      <c r="BI646" s="186">
        <f>IF(N646="nulová",J646,0)</f>
        <v>0</v>
      </c>
      <c r="BJ646" s="24" t="s">
        <v>80</v>
      </c>
      <c r="BK646" s="186">
        <f>ROUND(I646*H646,2)</f>
        <v>0</v>
      </c>
      <c r="BL646" s="24" t="s">
        <v>193</v>
      </c>
      <c r="BM646" s="24" t="s">
        <v>3024</v>
      </c>
    </row>
    <row r="647" spans="2:65" s="1" customFormat="1" ht="27">
      <c r="B647" s="41"/>
      <c r="D647" s="187" t="s">
        <v>195</v>
      </c>
      <c r="F647" s="188" t="s">
        <v>3025</v>
      </c>
      <c r="I647" s="189"/>
      <c r="L647" s="41"/>
      <c r="M647" s="190"/>
      <c r="N647" s="42"/>
      <c r="O647" s="42"/>
      <c r="P647" s="42"/>
      <c r="Q647" s="42"/>
      <c r="R647" s="42"/>
      <c r="S647" s="42"/>
      <c r="T647" s="70"/>
      <c r="AT647" s="24" t="s">
        <v>195</v>
      </c>
      <c r="AU647" s="24" t="s">
        <v>82</v>
      </c>
    </row>
    <row r="648" spans="2:65" s="11" customFormat="1">
      <c r="B648" s="191"/>
      <c r="D648" s="208" t="s">
        <v>197</v>
      </c>
      <c r="E648" s="217" t="s">
        <v>5</v>
      </c>
      <c r="F648" s="218" t="s">
        <v>3026</v>
      </c>
      <c r="H648" s="219">
        <v>11.45</v>
      </c>
      <c r="I648" s="195"/>
      <c r="L648" s="191"/>
      <c r="M648" s="196"/>
      <c r="N648" s="197"/>
      <c r="O648" s="197"/>
      <c r="P648" s="197"/>
      <c r="Q648" s="197"/>
      <c r="R648" s="197"/>
      <c r="S648" s="197"/>
      <c r="T648" s="198"/>
      <c r="AT648" s="192" t="s">
        <v>197</v>
      </c>
      <c r="AU648" s="192" t="s">
        <v>82</v>
      </c>
      <c r="AV648" s="11" t="s">
        <v>82</v>
      </c>
      <c r="AW648" s="11" t="s">
        <v>35</v>
      </c>
      <c r="AX648" s="11" t="s">
        <v>80</v>
      </c>
      <c r="AY648" s="192" t="s">
        <v>185</v>
      </c>
    </row>
    <row r="649" spans="2:65" s="1" customFormat="1" ht="57" customHeight="1">
      <c r="B649" s="174"/>
      <c r="C649" s="175" t="s">
        <v>1564</v>
      </c>
      <c r="D649" s="175" t="s">
        <v>188</v>
      </c>
      <c r="E649" s="176" t="s">
        <v>895</v>
      </c>
      <c r="F649" s="177" t="s">
        <v>896</v>
      </c>
      <c r="G649" s="178" t="s">
        <v>232</v>
      </c>
      <c r="H649" s="179">
        <v>529.85</v>
      </c>
      <c r="I649" s="180"/>
      <c r="J649" s="181">
        <f>ROUND(I649*H649,2)</f>
        <v>0</v>
      </c>
      <c r="K649" s="177" t="s">
        <v>192</v>
      </c>
      <c r="L649" s="41"/>
      <c r="M649" s="182" t="s">
        <v>5</v>
      </c>
      <c r="N649" s="183" t="s">
        <v>43</v>
      </c>
      <c r="O649" s="42"/>
      <c r="P649" s="184">
        <f>O649*H649</f>
        <v>0</v>
      </c>
      <c r="Q649" s="184">
        <v>4.0000000000000003E-5</v>
      </c>
      <c r="R649" s="184">
        <f>Q649*H649</f>
        <v>2.1194000000000001E-2</v>
      </c>
      <c r="S649" s="184">
        <v>0</v>
      </c>
      <c r="T649" s="185">
        <f>S649*H649</f>
        <v>0</v>
      </c>
      <c r="AR649" s="24" t="s">
        <v>193</v>
      </c>
      <c r="AT649" s="24" t="s">
        <v>188</v>
      </c>
      <c r="AU649" s="24" t="s">
        <v>82</v>
      </c>
      <c r="AY649" s="24" t="s">
        <v>185</v>
      </c>
      <c r="BE649" s="186">
        <f>IF(N649="základní",J649,0)</f>
        <v>0</v>
      </c>
      <c r="BF649" s="186">
        <f>IF(N649="snížená",J649,0)</f>
        <v>0</v>
      </c>
      <c r="BG649" s="186">
        <f>IF(N649="zákl. přenesená",J649,0)</f>
        <v>0</v>
      </c>
      <c r="BH649" s="186">
        <f>IF(N649="sníž. přenesená",J649,0)</f>
        <v>0</v>
      </c>
      <c r="BI649" s="186">
        <f>IF(N649="nulová",J649,0)</f>
        <v>0</v>
      </c>
      <c r="BJ649" s="24" t="s">
        <v>80</v>
      </c>
      <c r="BK649" s="186">
        <f>ROUND(I649*H649,2)</f>
        <v>0</v>
      </c>
      <c r="BL649" s="24" t="s">
        <v>193</v>
      </c>
      <c r="BM649" s="24" t="s">
        <v>3027</v>
      </c>
    </row>
    <row r="650" spans="2:65" s="1" customFormat="1" ht="94.5">
      <c r="B650" s="41"/>
      <c r="D650" s="187" t="s">
        <v>195</v>
      </c>
      <c r="F650" s="188" t="s">
        <v>898</v>
      </c>
      <c r="I650" s="189"/>
      <c r="L650" s="41"/>
      <c r="M650" s="190"/>
      <c r="N650" s="42"/>
      <c r="O650" s="42"/>
      <c r="P650" s="42"/>
      <c r="Q650" s="42"/>
      <c r="R650" s="42"/>
      <c r="S650" s="42"/>
      <c r="T650" s="70"/>
      <c r="AT650" s="24" t="s">
        <v>195</v>
      </c>
      <c r="AU650" s="24" t="s">
        <v>82</v>
      </c>
    </row>
    <row r="651" spans="2:65" s="11" customFormat="1">
      <c r="B651" s="191"/>
      <c r="D651" s="187" t="s">
        <v>197</v>
      </c>
      <c r="E651" s="192" t="s">
        <v>5</v>
      </c>
      <c r="F651" s="193" t="s">
        <v>3028</v>
      </c>
      <c r="H651" s="194">
        <v>133.84</v>
      </c>
      <c r="I651" s="195"/>
      <c r="L651" s="191"/>
      <c r="M651" s="196"/>
      <c r="N651" s="197"/>
      <c r="O651" s="197"/>
      <c r="P651" s="197"/>
      <c r="Q651" s="197"/>
      <c r="R651" s="197"/>
      <c r="S651" s="197"/>
      <c r="T651" s="198"/>
      <c r="AT651" s="192" t="s">
        <v>197</v>
      </c>
      <c r="AU651" s="192" t="s">
        <v>82</v>
      </c>
      <c r="AV651" s="11" t="s">
        <v>82</v>
      </c>
      <c r="AW651" s="11" t="s">
        <v>35</v>
      </c>
      <c r="AX651" s="11" t="s">
        <v>72</v>
      </c>
      <c r="AY651" s="192" t="s">
        <v>185</v>
      </c>
    </row>
    <row r="652" spans="2:65" s="11" customFormat="1">
      <c r="B652" s="191"/>
      <c r="D652" s="187" t="s">
        <v>197</v>
      </c>
      <c r="E652" s="192" t="s">
        <v>5</v>
      </c>
      <c r="F652" s="193" t="s">
        <v>3029</v>
      </c>
      <c r="H652" s="194">
        <v>110.89</v>
      </c>
      <c r="I652" s="195"/>
      <c r="L652" s="191"/>
      <c r="M652" s="196"/>
      <c r="N652" s="197"/>
      <c r="O652" s="197"/>
      <c r="P652" s="197"/>
      <c r="Q652" s="197"/>
      <c r="R652" s="197"/>
      <c r="S652" s="197"/>
      <c r="T652" s="198"/>
      <c r="AT652" s="192" t="s">
        <v>197</v>
      </c>
      <c r="AU652" s="192" t="s">
        <v>82</v>
      </c>
      <c r="AV652" s="11" t="s">
        <v>82</v>
      </c>
      <c r="AW652" s="11" t="s">
        <v>35</v>
      </c>
      <c r="AX652" s="11" t="s">
        <v>72</v>
      </c>
      <c r="AY652" s="192" t="s">
        <v>185</v>
      </c>
    </row>
    <row r="653" spans="2:65" s="11" customFormat="1">
      <c r="B653" s="191"/>
      <c r="D653" s="187" t="s">
        <v>197</v>
      </c>
      <c r="E653" s="192" t="s">
        <v>5</v>
      </c>
      <c r="F653" s="193" t="s">
        <v>3030</v>
      </c>
      <c r="H653" s="194">
        <v>285.12</v>
      </c>
      <c r="I653" s="195"/>
      <c r="L653" s="191"/>
      <c r="M653" s="196"/>
      <c r="N653" s="197"/>
      <c r="O653" s="197"/>
      <c r="P653" s="197"/>
      <c r="Q653" s="197"/>
      <c r="R653" s="197"/>
      <c r="S653" s="197"/>
      <c r="T653" s="198"/>
      <c r="AT653" s="192" t="s">
        <v>197</v>
      </c>
      <c r="AU653" s="192" t="s">
        <v>82</v>
      </c>
      <c r="AV653" s="11" t="s">
        <v>82</v>
      </c>
      <c r="AW653" s="11" t="s">
        <v>35</v>
      </c>
      <c r="AX653" s="11" t="s">
        <v>72</v>
      </c>
      <c r="AY653" s="192" t="s">
        <v>185</v>
      </c>
    </row>
    <row r="654" spans="2:65" s="13" customFormat="1">
      <c r="B654" s="207"/>
      <c r="D654" s="208" t="s">
        <v>197</v>
      </c>
      <c r="E654" s="209" t="s">
        <v>5</v>
      </c>
      <c r="F654" s="210" t="s">
        <v>222</v>
      </c>
      <c r="H654" s="211">
        <v>529.85</v>
      </c>
      <c r="I654" s="212"/>
      <c r="L654" s="207"/>
      <c r="M654" s="213"/>
      <c r="N654" s="214"/>
      <c r="O654" s="214"/>
      <c r="P654" s="214"/>
      <c r="Q654" s="214"/>
      <c r="R654" s="214"/>
      <c r="S654" s="214"/>
      <c r="T654" s="215"/>
      <c r="AT654" s="216" t="s">
        <v>197</v>
      </c>
      <c r="AU654" s="216" t="s">
        <v>82</v>
      </c>
      <c r="AV654" s="13" t="s">
        <v>193</v>
      </c>
      <c r="AW654" s="13" t="s">
        <v>35</v>
      </c>
      <c r="AX654" s="13" t="s">
        <v>80</v>
      </c>
      <c r="AY654" s="216" t="s">
        <v>185</v>
      </c>
    </row>
    <row r="655" spans="2:65" s="1" customFormat="1" ht="69.75" customHeight="1">
      <c r="B655" s="174"/>
      <c r="C655" s="175" t="s">
        <v>1569</v>
      </c>
      <c r="D655" s="175" t="s">
        <v>188</v>
      </c>
      <c r="E655" s="176" t="s">
        <v>3031</v>
      </c>
      <c r="F655" s="177" t="s">
        <v>3032</v>
      </c>
      <c r="G655" s="178" t="s">
        <v>232</v>
      </c>
      <c r="H655" s="179">
        <v>187.93</v>
      </c>
      <c r="I655" s="180"/>
      <c r="J655" s="181">
        <f>ROUND(I655*H655,2)</f>
        <v>0</v>
      </c>
      <c r="K655" s="177" t="s">
        <v>192</v>
      </c>
      <c r="L655" s="41"/>
      <c r="M655" s="182" t="s">
        <v>5</v>
      </c>
      <c r="N655" s="183" t="s">
        <v>43</v>
      </c>
      <c r="O655" s="42"/>
      <c r="P655" s="184">
        <f>O655*H655</f>
        <v>0</v>
      </c>
      <c r="Q655" s="184">
        <v>4.0000000000000003E-5</v>
      </c>
      <c r="R655" s="184">
        <f>Q655*H655</f>
        <v>7.5172000000000008E-3</v>
      </c>
      <c r="S655" s="184">
        <v>0</v>
      </c>
      <c r="T655" s="185">
        <f>S655*H655</f>
        <v>0</v>
      </c>
      <c r="AR655" s="24" t="s">
        <v>193</v>
      </c>
      <c r="AT655" s="24" t="s">
        <v>188</v>
      </c>
      <c r="AU655" s="24" t="s">
        <v>82</v>
      </c>
      <c r="AY655" s="24" t="s">
        <v>185</v>
      </c>
      <c r="BE655" s="186">
        <f>IF(N655="základní",J655,0)</f>
        <v>0</v>
      </c>
      <c r="BF655" s="186">
        <f>IF(N655="snížená",J655,0)</f>
        <v>0</v>
      </c>
      <c r="BG655" s="186">
        <f>IF(N655="zákl. přenesená",J655,0)</f>
        <v>0</v>
      </c>
      <c r="BH655" s="186">
        <f>IF(N655="sníž. přenesená",J655,0)</f>
        <v>0</v>
      </c>
      <c r="BI655" s="186">
        <f>IF(N655="nulová",J655,0)</f>
        <v>0</v>
      </c>
      <c r="BJ655" s="24" t="s">
        <v>80</v>
      </c>
      <c r="BK655" s="186">
        <f>ROUND(I655*H655,2)</f>
        <v>0</v>
      </c>
      <c r="BL655" s="24" t="s">
        <v>193</v>
      </c>
      <c r="BM655" s="24" t="s">
        <v>3033</v>
      </c>
    </row>
    <row r="656" spans="2:65" s="1" customFormat="1" ht="94.5">
      <c r="B656" s="41"/>
      <c r="D656" s="187" t="s">
        <v>195</v>
      </c>
      <c r="F656" s="188" t="s">
        <v>898</v>
      </c>
      <c r="I656" s="189"/>
      <c r="L656" s="41"/>
      <c r="M656" s="190"/>
      <c r="N656" s="42"/>
      <c r="O656" s="42"/>
      <c r="P656" s="42"/>
      <c r="Q656" s="42"/>
      <c r="R656" s="42"/>
      <c r="S656" s="42"/>
      <c r="T656" s="70"/>
      <c r="AT656" s="24" t="s">
        <v>195</v>
      </c>
      <c r="AU656" s="24" t="s">
        <v>82</v>
      </c>
    </row>
    <row r="657" spans="2:65" s="11" customFormat="1">
      <c r="B657" s="191"/>
      <c r="D657" s="208" t="s">
        <v>197</v>
      </c>
      <c r="E657" s="217" t="s">
        <v>5</v>
      </c>
      <c r="F657" s="218" t="s">
        <v>3034</v>
      </c>
      <c r="H657" s="219">
        <v>187.93</v>
      </c>
      <c r="I657" s="195"/>
      <c r="L657" s="191"/>
      <c r="M657" s="196"/>
      <c r="N657" s="197"/>
      <c r="O657" s="197"/>
      <c r="P657" s="197"/>
      <c r="Q657" s="197"/>
      <c r="R657" s="197"/>
      <c r="S657" s="197"/>
      <c r="T657" s="198"/>
      <c r="AT657" s="192" t="s">
        <v>197</v>
      </c>
      <c r="AU657" s="192" t="s">
        <v>82</v>
      </c>
      <c r="AV657" s="11" t="s">
        <v>82</v>
      </c>
      <c r="AW657" s="11" t="s">
        <v>35</v>
      </c>
      <c r="AX657" s="11" t="s">
        <v>80</v>
      </c>
      <c r="AY657" s="192" t="s">
        <v>185</v>
      </c>
    </row>
    <row r="658" spans="2:65" s="1" customFormat="1" ht="31.5" customHeight="1">
      <c r="B658" s="174"/>
      <c r="C658" s="175" t="s">
        <v>1646</v>
      </c>
      <c r="D658" s="175" t="s">
        <v>188</v>
      </c>
      <c r="E658" s="176" t="s">
        <v>3035</v>
      </c>
      <c r="F658" s="177" t="s">
        <v>3036</v>
      </c>
      <c r="G658" s="178" t="s">
        <v>232</v>
      </c>
      <c r="H658" s="179">
        <v>95</v>
      </c>
      <c r="I658" s="180"/>
      <c r="J658" s="181">
        <f>ROUND(I658*H658,2)</f>
        <v>0</v>
      </c>
      <c r="K658" s="177" t="s">
        <v>192</v>
      </c>
      <c r="L658" s="41"/>
      <c r="M658" s="182" t="s">
        <v>5</v>
      </c>
      <c r="N658" s="183" t="s">
        <v>43</v>
      </c>
      <c r="O658" s="42"/>
      <c r="P658" s="184">
        <f>O658*H658</f>
        <v>0</v>
      </c>
      <c r="Q658" s="184">
        <v>3.6000000000000002E-4</v>
      </c>
      <c r="R658" s="184">
        <f>Q658*H658</f>
        <v>3.4200000000000001E-2</v>
      </c>
      <c r="S658" s="184">
        <v>0</v>
      </c>
      <c r="T658" s="185">
        <f>S658*H658</f>
        <v>0</v>
      </c>
      <c r="AR658" s="24" t="s">
        <v>193</v>
      </c>
      <c r="AT658" s="24" t="s">
        <v>188</v>
      </c>
      <c r="AU658" s="24" t="s">
        <v>82</v>
      </c>
      <c r="AY658" s="24" t="s">
        <v>185</v>
      </c>
      <c r="BE658" s="186">
        <f>IF(N658="základní",J658,0)</f>
        <v>0</v>
      </c>
      <c r="BF658" s="186">
        <f>IF(N658="snížená",J658,0)</f>
        <v>0</v>
      </c>
      <c r="BG658" s="186">
        <f>IF(N658="zákl. přenesená",J658,0)</f>
        <v>0</v>
      </c>
      <c r="BH658" s="186">
        <f>IF(N658="sníž. přenesená",J658,0)</f>
        <v>0</v>
      </c>
      <c r="BI658" s="186">
        <f>IF(N658="nulová",J658,0)</f>
        <v>0</v>
      </c>
      <c r="BJ658" s="24" t="s">
        <v>80</v>
      </c>
      <c r="BK658" s="186">
        <f>ROUND(I658*H658,2)</f>
        <v>0</v>
      </c>
      <c r="BL658" s="24" t="s">
        <v>193</v>
      </c>
      <c r="BM658" s="24" t="s">
        <v>3037</v>
      </c>
    </row>
    <row r="659" spans="2:65" s="11" customFormat="1">
      <c r="B659" s="191"/>
      <c r="D659" s="187" t="s">
        <v>197</v>
      </c>
      <c r="E659" s="192" t="s">
        <v>5</v>
      </c>
      <c r="F659" s="193" t="s">
        <v>3038</v>
      </c>
      <c r="H659" s="194">
        <v>95</v>
      </c>
      <c r="I659" s="195"/>
      <c r="L659" s="191"/>
      <c r="M659" s="196"/>
      <c r="N659" s="197"/>
      <c r="O659" s="197"/>
      <c r="P659" s="197"/>
      <c r="Q659" s="197"/>
      <c r="R659" s="197"/>
      <c r="S659" s="197"/>
      <c r="T659" s="198"/>
      <c r="AT659" s="192" t="s">
        <v>197</v>
      </c>
      <c r="AU659" s="192" t="s">
        <v>82</v>
      </c>
      <c r="AV659" s="11" t="s">
        <v>82</v>
      </c>
      <c r="AW659" s="11" t="s">
        <v>35</v>
      </c>
      <c r="AX659" s="11" t="s">
        <v>80</v>
      </c>
      <c r="AY659" s="192" t="s">
        <v>185</v>
      </c>
    </row>
    <row r="660" spans="2:65" s="10" customFormat="1" ht="22.35" customHeight="1">
      <c r="B660" s="160"/>
      <c r="D660" s="171" t="s">
        <v>71</v>
      </c>
      <c r="E660" s="172" t="s">
        <v>525</v>
      </c>
      <c r="F660" s="172" t="s">
        <v>903</v>
      </c>
      <c r="I660" s="163"/>
      <c r="J660" s="173">
        <f>BK660</f>
        <v>0</v>
      </c>
      <c r="L660" s="160"/>
      <c r="M660" s="165"/>
      <c r="N660" s="166"/>
      <c r="O660" s="166"/>
      <c r="P660" s="167">
        <f>SUM(P661:P729)</f>
        <v>0</v>
      </c>
      <c r="Q660" s="166"/>
      <c r="R660" s="167">
        <f>SUM(R661:R729)</f>
        <v>0</v>
      </c>
      <c r="S660" s="166"/>
      <c r="T660" s="168">
        <f>SUM(T661:T729)</f>
        <v>454.09539999999987</v>
      </c>
      <c r="AR660" s="161" t="s">
        <v>80</v>
      </c>
      <c r="AT660" s="169" t="s">
        <v>71</v>
      </c>
      <c r="AU660" s="169" t="s">
        <v>82</v>
      </c>
      <c r="AY660" s="161" t="s">
        <v>185</v>
      </c>
      <c r="BK660" s="170">
        <f>SUM(BK661:BK729)</f>
        <v>0</v>
      </c>
    </row>
    <row r="661" spans="2:65" s="1" customFormat="1" ht="44.25" customHeight="1">
      <c r="B661" s="174"/>
      <c r="C661" s="175" t="s">
        <v>974</v>
      </c>
      <c r="D661" s="175" t="s">
        <v>188</v>
      </c>
      <c r="E661" s="176" t="s">
        <v>3039</v>
      </c>
      <c r="F661" s="177" t="s">
        <v>3040</v>
      </c>
      <c r="G661" s="178" t="s">
        <v>232</v>
      </c>
      <c r="H661" s="179">
        <v>32</v>
      </c>
      <c r="I661" s="180"/>
      <c r="J661" s="181">
        <f>ROUND(I661*H661,2)</f>
        <v>0</v>
      </c>
      <c r="K661" s="177" t="s">
        <v>192</v>
      </c>
      <c r="L661" s="41"/>
      <c r="M661" s="182" t="s">
        <v>5</v>
      </c>
      <c r="N661" s="183" t="s">
        <v>43</v>
      </c>
      <c r="O661" s="42"/>
      <c r="P661" s="184">
        <f>O661*H661</f>
        <v>0</v>
      </c>
      <c r="Q661" s="184">
        <v>0</v>
      </c>
      <c r="R661" s="184">
        <f>Q661*H661</f>
        <v>0</v>
      </c>
      <c r="S661" s="184">
        <v>0.28999999999999998</v>
      </c>
      <c r="T661" s="185">
        <f>S661*H661</f>
        <v>9.2799999999999994</v>
      </c>
      <c r="AR661" s="24" t="s">
        <v>193</v>
      </c>
      <c r="AT661" s="24" t="s">
        <v>188</v>
      </c>
      <c r="AU661" s="24" t="s">
        <v>199</v>
      </c>
      <c r="AY661" s="24" t="s">
        <v>185</v>
      </c>
      <c r="BE661" s="186">
        <f>IF(N661="základní",J661,0)</f>
        <v>0</v>
      </c>
      <c r="BF661" s="186">
        <f>IF(N661="snížená",J661,0)</f>
        <v>0</v>
      </c>
      <c r="BG661" s="186">
        <f>IF(N661="zákl. přenesená",J661,0)</f>
        <v>0</v>
      </c>
      <c r="BH661" s="186">
        <f>IF(N661="sníž. přenesená",J661,0)</f>
        <v>0</v>
      </c>
      <c r="BI661" s="186">
        <f>IF(N661="nulová",J661,0)</f>
        <v>0</v>
      </c>
      <c r="BJ661" s="24" t="s">
        <v>80</v>
      </c>
      <c r="BK661" s="186">
        <f>ROUND(I661*H661,2)</f>
        <v>0</v>
      </c>
      <c r="BL661" s="24" t="s">
        <v>193</v>
      </c>
      <c r="BM661" s="24" t="s">
        <v>3041</v>
      </c>
    </row>
    <row r="662" spans="2:65" s="1" customFormat="1" ht="256.5">
      <c r="B662" s="41"/>
      <c r="D662" s="208" t="s">
        <v>195</v>
      </c>
      <c r="F662" s="220" t="s">
        <v>3042</v>
      </c>
      <c r="I662" s="189"/>
      <c r="L662" s="41"/>
      <c r="M662" s="190"/>
      <c r="N662" s="42"/>
      <c r="O662" s="42"/>
      <c r="P662" s="42"/>
      <c r="Q662" s="42"/>
      <c r="R662" s="42"/>
      <c r="S662" s="42"/>
      <c r="T662" s="70"/>
      <c r="AT662" s="24" t="s">
        <v>195</v>
      </c>
      <c r="AU662" s="24" t="s">
        <v>199</v>
      </c>
    </row>
    <row r="663" spans="2:65" s="1" customFormat="1" ht="44.25" customHeight="1">
      <c r="B663" s="174"/>
      <c r="C663" s="175" t="s">
        <v>978</v>
      </c>
      <c r="D663" s="175" t="s">
        <v>188</v>
      </c>
      <c r="E663" s="176" t="s">
        <v>3043</v>
      </c>
      <c r="F663" s="177" t="s">
        <v>3044</v>
      </c>
      <c r="G663" s="178" t="s">
        <v>232</v>
      </c>
      <c r="H663" s="179">
        <v>29</v>
      </c>
      <c r="I663" s="180"/>
      <c r="J663" s="181">
        <f>ROUND(I663*H663,2)</f>
        <v>0</v>
      </c>
      <c r="K663" s="177" t="s">
        <v>192</v>
      </c>
      <c r="L663" s="41"/>
      <c r="M663" s="182" t="s">
        <v>5</v>
      </c>
      <c r="N663" s="183" t="s">
        <v>43</v>
      </c>
      <c r="O663" s="42"/>
      <c r="P663" s="184">
        <f>O663*H663</f>
        <v>0</v>
      </c>
      <c r="Q663" s="184">
        <v>0</v>
      </c>
      <c r="R663" s="184">
        <f>Q663*H663</f>
        <v>0</v>
      </c>
      <c r="S663" s="184">
        <v>0.63</v>
      </c>
      <c r="T663" s="185">
        <f>S663*H663</f>
        <v>18.27</v>
      </c>
      <c r="AR663" s="24" t="s">
        <v>193</v>
      </c>
      <c r="AT663" s="24" t="s">
        <v>188</v>
      </c>
      <c r="AU663" s="24" t="s">
        <v>199</v>
      </c>
      <c r="AY663" s="24" t="s">
        <v>185</v>
      </c>
      <c r="BE663" s="186">
        <f>IF(N663="základní",J663,0)</f>
        <v>0</v>
      </c>
      <c r="BF663" s="186">
        <f>IF(N663="snížená",J663,0)</f>
        <v>0</v>
      </c>
      <c r="BG663" s="186">
        <f>IF(N663="zákl. přenesená",J663,0)</f>
        <v>0</v>
      </c>
      <c r="BH663" s="186">
        <f>IF(N663="sníž. přenesená",J663,0)</f>
        <v>0</v>
      </c>
      <c r="BI663" s="186">
        <f>IF(N663="nulová",J663,0)</f>
        <v>0</v>
      </c>
      <c r="BJ663" s="24" t="s">
        <v>80</v>
      </c>
      <c r="BK663" s="186">
        <f>ROUND(I663*H663,2)</f>
        <v>0</v>
      </c>
      <c r="BL663" s="24" t="s">
        <v>193</v>
      </c>
      <c r="BM663" s="24" t="s">
        <v>3045</v>
      </c>
    </row>
    <row r="664" spans="2:65" s="1" customFormat="1" ht="256.5">
      <c r="B664" s="41"/>
      <c r="D664" s="187" t="s">
        <v>195</v>
      </c>
      <c r="F664" s="188" t="s">
        <v>3042</v>
      </c>
      <c r="I664" s="189"/>
      <c r="L664" s="41"/>
      <c r="M664" s="190"/>
      <c r="N664" s="42"/>
      <c r="O664" s="42"/>
      <c r="P664" s="42"/>
      <c r="Q664" s="42"/>
      <c r="R664" s="42"/>
      <c r="S664" s="42"/>
      <c r="T664" s="70"/>
      <c r="AT664" s="24" t="s">
        <v>195</v>
      </c>
      <c r="AU664" s="24" t="s">
        <v>199</v>
      </c>
    </row>
    <row r="665" spans="2:65" s="12" customFormat="1">
      <c r="B665" s="199"/>
      <c r="D665" s="187" t="s">
        <v>197</v>
      </c>
      <c r="E665" s="200" t="s">
        <v>5</v>
      </c>
      <c r="F665" s="201" t="s">
        <v>3046</v>
      </c>
      <c r="H665" s="202" t="s">
        <v>5</v>
      </c>
      <c r="I665" s="203"/>
      <c r="L665" s="199"/>
      <c r="M665" s="204"/>
      <c r="N665" s="205"/>
      <c r="O665" s="205"/>
      <c r="P665" s="205"/>
      <c r="Q665" s="205"/>
      <c r="R665" s="205"/>
      <c r="S665" s="205"/>
      <c r="T665" s="206"/>
      <c r="AT665" s="202" t="s">
        <v>197</v>
      </c>
      <c r="AU665" s="202" t="s">
        <v>199</v>
      </c>
      <c r="AV665" s="12" t="s">
        <v>80</v>
      </c>
      <c r="AW665" s="12" t="s">
        <v>35</v>
      </c>
      <c r="AX665" s="12" t="s">
        <v>72</v>
      </c>
      <c r="AY665" s="202" t="s">
        <v>185</v>
      </c>
    </row>
    <row r="666" spans="2:65" s="11" customFormat="1">
      <c r="B666" s="191"/>
      <c r="D666" s="187" t="s">
        <v>197</v>
      </c>
      <c r="E666" s="192" t="s">
        <v>5</v>
      </c>
      <c r="F666" s="193" t="s">
        <v>817</v>
      </c>
      <c r="H666" s="194">
        <v>26</v>
      </c>
      <c r="I666" s="195"/>
      <c r="L666" s="191"/>
      <c r="M666" s="196"/>
      <c r="N666" s="197"/>
      <c r="O666" s="197"/>
      <c r="P666" s="197"/>
      <c r="Q666" s="197"/>
      <c r="R666" s="197"/>
      <c r="S666" s="197"/>
      <c r="T666" s="198"/>
      <c r="AT666" s="192" t="s">
        <v>197</v>
      </c>
      <c r="AU666" s="192" t="s">
        <v>199</v>
      </c>
      <c r="AV666" s="11" t="s">
        <v>82</v>
      </c>
      <c r="AW666" s="11" t="s">
        <v>35</v>
      </c>
      <c r="AX666" s="11" t="s">
        <v>72</v>
      </c>
      <c r="AY666" s="192" t="s">
        <v>185</v>
      </c>
    </row>
    <row r="667" spans="2:65" s="12" customFormat="1">
      <c r="B667" s="199"/>
      <c r="D667" s="187" t="s">
        <v>197</v>
      </c>
      <c r="E667" s="200" t="s">
        <v>5</v>
      </c>
      <c r="F667" s="201" t="s">
        <v>3047</v>
      </c>
      <c r="H667" s="202" t="s">
        <v>5</v>
      </c>
      <c r="I667" s="203"/>
      <c r="L667" s="199"/>
      <c r="M667" s="204"/>
      <c r="N667" s="205"/>
      <c r="O667" s="205"/>
      <c r="P667" s="205"/>
      <c r="Q667" s="205"/>
      <c r="R667" s="205"/>
      <c r="S667" s="205"/>
      <c r="T667" s="206"/>
      <c r="AT667" s="202" t="s">
        <v>197</v>
      </c>
      <c r="AU667" s="202" t="s">
        <v>199</v>
      </c>
      <c r="AV667" s="12" t="s">
        <v>80</v>
      </c>
      <c r="AW667" s="12" t="s">
        <v>35</v>
      </c>
      <c r="AX667" s="12" t="s">
        <v>72</v>
      </c>
      <c r="AY667" s="202" t="s">
        <v>185</v>
      </c>
    </row>
    <row r="668" spans="2:65" s="11" customFormat="1">
      <c r="B668" s="191"/>
      <c r="D668" s="187" t="s">
        <v>197</v>
      </c>
      <c r="E668" s="192" t="s">
        <v>5</v>
      </c>
      <c r="F668" s="193" t="s">
        <v>199</v>
      </c>
      <c r="H668" s="194">
        <v>3</v>
      </c>
      <c r="I668" s="195"/>
      <c r="L668" s="191"/>
      <c r="M668" s="196"/>
      <c r="N668" s="197"/>
      <c r="O668" s="197"/>
      <c r="P668" s="197"/>
      <c r="Q668" s="197"/>
      <c r="R668" s="197"/>
      <c r="S668" s="197"/>
      <c r="T668" s="198"/>
      <c r="AT668" s="192" t="s">
        <v>197</v>
      </c>
      <c r="AU668" s="192" t="s">
        <v>199</v>
      </c>
      <c r="AV668" s="11" t="s">
        <v>82</v>
      </c>
      <c r="AW668" s="11" t="s">
        <v>35</v>
      </c>
      <c r="AX668" s="11" t="s">
        <v>72</v>
      </c>
      <c r="AY668" s="192" t="s">
        <v>185</v>
      </c>
    </row>
    <row r="669" spans="2:65" s="13" customFormat="1">
      <c r="B669" s="207"/>
      <c r="D669" s="208" t="s">
        <v>197</v>
      </c>
      <c r="E669" s="209" t="s">
        <v>5</v>
      </c>
      <c r="F669" s="210" t="s">
        <v>222</v>
      </c>
      <c r="H669" s="211">
        <v>29</v>
      </c>
      <c r="I669" s="212"/>
      <c r="L669" s="207"/>
      <c r="M669" s="213"/>
      <c r="N669" s="214"/>
      <c r="O669" s="214"/>
      <c r="P669" s="214"/>
      <c r="Q669" s="214"/>
      <c r="R669" s="214"/>
      <c r="S669" s="214"/>
      <c r="T669" s="215"/>
      <c r="AT669" s="216" t="s">
        <v>197</v>
      </c>
      <c r="AU669" s="216" t="s">
        <v>199</v>
      </c>
      <c r="AV669" s="13" t="s">
        <v>193</v>
      </c>
      <c r="AW669" s="13" t="s">
        <v>35</v>
      </c>
      <c r="AX669" s="13" t="s">
        <v>80</v>
      </c>
      <c r="AY669" s="216" t="s">
        <v>185</v>
      </c>
    </row>
    <row r="670" spans="2:65" s="1" customFormat="1" ht="44.25" customHeight="1">
      <c r="B670" s="174"/>
      <c r="C670" s="175" t="s">
        <v>983</v>
      </c>
      <c r="D670" s="175" t="s">
        <v>188</v>
      </c>
      <c r="E670" s="176" t="s">
        <v>3048</v>
      </c>
      <c r="F670" s="177" t="s">
        <v>3049</v>
      </c>
      <c r="G670" s="178" t="s">
        <v>232</v>
      </c>
      <c r="H670" s="179">
        <v>32</v>
      </c>
      <c r="I670" s="180"/>
      <c r="J670" s="181">
        <f>ROUND(I670*H670,2)</f>
        <v>0</v>
      </c>
      <c r="K670" s="177" t="s">
        <v>192</v>
      </c>
      <c r="L670" s="41"/>
      <c r="M670" s="182" t="s">
        <v>5</v>
      </c>
      <c r="N670" s="183" t="s">
        <v>43</v>
      </c>
      <c r="O670" s="42"/>
      <c r="P670" s="184">
        <f>O670*H670</f>
        <v>0</v>
      </c>
      <c r="Q670" s="184">
        <v>0</v>
      </c>
      <c r="R670" s="184">
        <f>Q670*H670</f>
        <v>0</v>
      </c>
      <c r="S670" s="184">
        <v>0.22</v>
      </c>
      <c r="T670" s="185">
        <f>S670*H670</f>
        <v>7.04</v>
      </c>
      <c r="AR670" s="24" t="s">
        <v>193</v>
      </c>
      <c r="AT670" s="24" t="s">
        <v>188</v>
      </c>
      <c r="AU670" s="24" t="s">
        <v>199</v>
      </c>
      <c r="AY670" s="24" t="s">
        <v>185</v>
      </c>
      <c r="BE670" s="186">
        <f>IF(N670="základní",J670,0)</f>
        <v>0</v>
      </c>
      <c r="BF670" s="186">
        <f>IF(N670="snížená",J670,0)</f>
        <v>0</v>
      </c>
      <c r="BG670" s="186">
        <f>IF(N670="zákl. přenesená",J670,0)</f>
        <v>0</v>
      </c>
      <c r="BH670" s="186">
        <f>IF(N670="sníž. přenesená",J670,0)</f>
        <v>0</v>
      </c>
      <c r="BI670" s="186">
        <f>IF(N670="nulová",J670,0)</f>
        <v>0</v>
      </c>
      <c r="BJ670" s="24" t="s">
        <v>80</v>
      </c>
      <c r="BK670" s="186">
        <f>ROUND(I670*H670,2)</f>
        <v>0</v>
      </c>
      <c r="BL670" s="24" t="s">
        <v>193</v>
      </c>
      <c r="BM670" s="24" t="s">
        <v>3050</v>
      </c>
    </row>
    <row r="671" spans="2:65" s="1" customFormat="1" ht="256.5">
      <c r="B671" s="41"/>
      <c r="D671" s="187" t="s">
        <v>195</v>
      </c>
      <c r="F671" s="188" t="s">
        <v>3042</v>
      </c>
      <c r="I671" s="189"/>
      <c r="L671" s="41"/>
      <c r="M671" s="190"/>
      <c r="N671" s="42"/>
      <c r="O671" s="42"/>
      <c r="P671" s="42"/>
      <c r="Q671" s="42"/>
      <c r="R671" s="42"/>
      <c r="S671" s="42"/>
      <c r="T671" s="70"/>
      <c r="AT671" s="24" t="s">
        <v>195</v>
      </c>
      <c r="AU671" s="24" t="s">
        <v>199</v>
      </c>
    </row>
    <row r="672" spans="2:65" s="12" customFormat="1">
      <c r="B672" s="199"/>
      <c r="D672" s="187" t="s">
        <v>197</v>
      </c>
      <c r="E672" s="200" t="s">
        <v>5</v>
      </c>
      <c r="F672" s="201" t="s">
        <v>3051</v>
      </c>
      <c r="H672" s="202" t="s">
        <v>5</v>
      </c>
      <c r="I672" s="203"/>
      <c r="L672" s="199"/>
      <c r="M672" s="204"/>
      <c r="N672" s="205"/>
      <c r="O672" s="205"/>
      <c r="P672" s="205"/>
      <c r="Q672" s="205"/>
      <c r="R672" s="205"/>
      <c r="S672" s="205"/>
      <c r="T672" s="206"/>
      <c r="AT672" s="202" t="s">
        <v>197</v>
      </c>
      <c r="AU672" s="202" t="s">
        <v>199</v>
      </c>
      <c r="AV672" s="12" t="s">
        <v>80</v>
      </c>
      <c r="AW672" s="12" t="s">
        <v>35</v>
      </c>
      <c r="AX672" s="12" t="s">
        <v>72</v>
      </c>
      <c r="AY672" s="202" t="s">
        <v>185</v>
      </c>
    </row>
    <row r="673" spans="2:65" s="11" customFormat="1">
      <c r="B673" s="191"/>
      <c r="D673" s="187" t="s">
        <v>197</v>
      </c>
      <c r="E673" s="192" t="s">
        <v>5</v>
      </c>
      <c r="F673" s="193" t="s">
        <v>932</v>
      </c>
      <c r="H673" s="194">
        <v>32</v>
      </c>
      <c r="I673" s="195"/>
      <c r="L673" s="191"/>
      <c r="M673" s="196"/>
      <c r="N673" s="197"/>
      <c r="O673" s="197"/>
      <c r="P673" s="197"/>
      <c r="Q673" s="197"/>
      <c r="R673" s="197"/>
      <c r="S673" s="197"/>
      <c r="T673" s="198"/>
      <c r="AT673" s="192" t="s">
        <v>197</v>
      </c>
      <c r="AU673" s="192" t="s">
        <v>199</v>
      </c>
      <c r="AV673" s="11" t="s">
        <v>82</v>
      </c>
      <c r="AW673" s="11" t="s">
        <v>35</v>
      </c>
      <c r="AX673" s="11" t="s">
        <v>72</v>
      </c>
      <c r="AY673" s="192" t="s">
        <v>185</v>
      </c>
    </row>
    <row r="674" spans="2:65" s="13" customFormat="1">
      <c r="B674" s="207"/>
      <c r="D674" s="208" t="s">
        <v>197</v>
      </c>
      <c r="E674" s="209" t="s">
        <v>5</v>
      </c>
      <c r="F674" s="210" t="s">
        <v>222</v>
      </c>
      <c r="H674" s="211">
        <v>32</v>
      </c>
      <c r="I674" s="212"/>
      <c r="L674" s="207"/>
      <c r="M674" s="213"/>
      <c r="N674" s="214"/>
      <c r="O674" s="214"/>
      <c r="P674" s="214"/>
      <c r="Q674" s="214"/>
      <c r="R674" s="214"/>
      <c r="S674" s="214"/>
      <c r="T674" s="215"/>
      <c r="AT674" s="216" t="s">
        <v>197</v>
      </c>
      <c r="AU674" s="216" t="s">
        <v>199</v>
      </c>
      <c r="AV674" s="13" t="s">
        <v>193</v>
      </c>
      <c r="AW674" s="13" t="s">
        <v>35</v>
      </c>
      <c r="AX674" s="13" t="s">
        <v>80</v>
      </c>
      <c r="AY674" s="216" t="s">
        <v>185</v>
      </c>
    </row>
    <row r="675" spans="2:65" s="1" customFormat="1" ht="44.25" customHeight="1">
      <c r="B675" s="174"/>
      <c r="C675" s="175" t="s">
        <v>987</v>
      </c>
      <c r="D675" s="175" t="s">
        <v>188</v>
      </c>
      <c r="E675" s="176" t="s">
        <v>3052</v>
      </c>
      <c r="F675" s="177" t="s">
        <v>3053</v>
      </c>
      <c r="G675" s="178" t="s">
        <v>232</v>
      </c>
      <c r="H675" s="179">
        <v>221.5</v>
      </c>
      <c r="I675" s="180"/>
      <c r="J675" s="181">
        <f>ROUND(I675*H675,2)</f>
        <v>0</v>
      </c>
      <c r="K675" s="177" t="s">
        <v>192</v>
      </c>
      <c r="L675" s="41"/>
      <c r="M675" s="182" t="s">
        <v>5</v>
      </c>
      <c r="N675" s="183" t="s">
        <v>43</v>
      </c>
      <c r="O675" s="42"/>
      <c r="P675" s="184">
        <f>O675*H675</f>
        <v>0</v>
      </c>
      <c r="Q675" s="184">
        <v>0</v>
      </c>
      <c r="R675" s="184">
        <f>Q675*H675</f>
        <v>0</v>
      </c>
      <c r="S675" s="184">
        <v>0.44</v>
      </c>
      <c r="T675" s="185">
        <f>S675*H675</f>
        <v>97.46</v>
      </c>
      <c r="AR675" s="24" t="s">
        <v>193</v>
      </c>
      <c r="AT675" s="24" t="s">
        <v>188</v>
      </c>
      <c r="AU675" s="24" t="s">
        <v>199</v>
      </c>
      <c r="AY675" s="24" t="s">
        <v>185</v>
      </c>
      <c r="BE675" s="186">
        <f>IF(N675="základní",J675,0)</f>
        <v>0</v>
      </c>
      <c r="BF675" s="186">
        <f>IF(N675="snížená",J675,0)</f>
        <v>0</v>
      </c>
      <c r="BG675" s="186">
        <f>IF(N675="zákl. přenesená",J675,0)</f>
        <v>0</v>
      </c>
      <c r="BH675" s="186">
        <f>IF(N675="sníž. přenesená",J675,0)</f>
        <v>0</v>
      </c>
      <c r="BI675" s="186">
        <f>IF(N675="nulová",J675,0)</f>
        <v>0</v>
      </c>
      <c r="BJ675" s="24" t="s">
        <v>80</v>
      </c>
      <c r="BK675" s="186">
        <f>ROUND(I675*H675,2)</f>
        <v>0</v>
      </c>
      <c r="BL675" s="24" t="s">
        <v>193</v>
      </c>
      <c r="BM675" s="24" t="s">
        <v>3054</v>
      </c>
    </row>
    <row r="676" spans="2:65" s="1" customFormat="1" ht="256.5">
      <c r="B676" s="41"/>
      <c r="D676" s="208" t="s">
        <v>195</v>
      </c>
      <c r="F676" s="220" t="s">
        <v>3042</v>
      </c>
      <c r="I676" s="189"/>
      <c r="L676" s="41"/>
      <c r="M676" s="190"/>
      <c r="N676" s="42"/>
      <c r="O676" s="42"/>
      <c r="P676" s="42"/>
      <c r="Q676" s="42"/>
      <c r="R676" s="42"/>
      <c r="S676" s="42"/>
      <c r="T676" s="70"/>
      <c r="AT676" s="24" t="s">
        <v>195</v>
      </c>
      <c r="AU676" s="24" t="s">
        <v>199</v>
      </c>
    </row>
    <row r="677" spans="2:65" s="1" customFormat="1" ht="44.25" customHeight="1">
      <c r="B677" s="174"/>
      <c r="C677" s="175" t="s">
        <v>999</v>
      </c>
      <c r="D677" s="175" t="s">
        <v>188</v>
      </c>
      <c r="E677" s="176" t="s">
        <v>3055</v>
      </c>
      <c r="F677" s="177" t="s">
        <v>3056</v>
      </c>
      <c r="G677" s="178" t="s">
        <v>232</v>
      </c>
      <c r="H677" s="179">
        <v>221.5</v>
      </c>
      <c r="I677" s="180"/>
      <c r="J677" s="181">
        <f>ROUND(I677*H677,2)</f>
        <v>0</v>
      </c>
      <c r="K677" s="177" t="s">
        <v>192</v>
      </c>
      <c r="L677" s="41"/>
      <c r="M677" s="182" t="s">
        <v>5</v>
      </c>
      <c r="N677" s="183" t="s">
        <v>43</v>
      </c>
      <c r="O677" s="42"/>
      <c r="P677" s="184">
        <f>O677*H677</f>
        <v>0</v>
      </c>
      <c r="Q677" s="184">
        <v>0</v>
      </c>
      <c r="R677" s="184">
        <f>Q677*H677</f>
        <v>0</v>
      </c>
      <c r="S677" s="184">
        <v>0.22</v>
      </c>
      <c r="T677" s="185">
        <f>S677*H677</f>
        <v>48.73</v>
      </c>
      <c r="AR677" s="24" t="s">
        <v>193</v>
      </c>
      <c r="AT677" s="24" t="s">
        <v>188</v>
      </c>
      <c r="AU677" s="24" t="s">
        <v>199</v>
      </c>
      <c r="AY677" s="24" t="s">
        <v>185</v>
      </c>
      <c r="BE677" s="186">
        <f>IF(N677="základní",J677,0)</f>
        <v>0</v>
      </c>
      <c r="BF677" s="186">
        <f>IF(N677="snížená",J677,0)</f>
        <v>0</v>
      </c>
      <c r="BG677" s="186">
        <f>IF(N677="zákl. přenesená",J677,0)</f>
        <v>0</v>
      </c>
      <c r="BH677" s="186">
        <f>IF(N677="sníž. přenesená",J677,0)</f>
        <v>0</v>
      </c>
      <c r="BI677" s="186">
        <f>IF(N677="nulová",J677,0)</f>
        <v>0</v>
      </c>
      <c r="BJ677" s="24" t="s">
        <v>80</v>
      </c>
      <c r="BK677" s="186">
        <f>ROUND(I677*H677,2)</f>
        <v>0</v>
      </c>
      <c r="BL677" s="24" t="s">
        <v>193</v>
      </c>
      <c r="BM677" s="24" t="s">
        <v>3057</v>
      </c>
    </row>
    <row r="678" spans="2:65" s="1" customFormat="1" ht="256.5">
      <c r="B678" s="41"/>
      <c r="D678" s="187" t="s">
        <v>195</v>
      </c>
      <c r="F678" s="188" t="s">
        <v>3042</v>
      </c>
      <c r="I678" s="189"/>
      <c r="L678" s="41"/>
      <c r="M678" s="190"/>
      <c r="N678" s="42"/>
      <c r="O678" s="42"/>
      <c r="P678" s="42"/>
      <c r="Q678" s="42"/>
      <c r="R678" s="42"/>
      <c r="S678" s="42"/>
      <c r="T678" s="70"/>
      <c r="AT678" s="24" t="s">
        <v>195</v>
      </c>
      <c r="AU678" s="24" t="s">
        <v>199</v>
      </c>
    </row>
    <row r="679" spans="2:65" s="12" customFormat="1">
      <c r="B679" s="199"/>
      <c r="D679" s="187" t="s">
        <v>197</v>
      </c>
      <c r="E679" s="200" t="s">
        <v>5</v>
      </c>
      <c r="F679" s="201" t="s">
        <v>3058</v>
      </c>
      <c r="H679" s="202" t="s">
        <v>5</v>
      </c>
      <c r="I679" s="203"/>
      <c r="L679" s="199"/>
      <c r="M679" s="204"/>
      <c r="N679" s="205"/>
      <c r="O679" s="205"/>
      <c r="P679" s="205"/>
      <c r="Q679" s="205"/>
      <c r="R679" s="205"/>
      <c r="S679" s="205"/>
      <c r="T679" s="206"/>
      <c r="AT679" s="202" t="s">
        <v>197</v>
      </c>
      <c r="AU679" s="202" t="s">
        <v>199</v>
      </c>
      <c r="AV679" s="12" t="s">
        <v>80</v>
      </c>
      <c r="AW679" s="12" t="s">
        <v>35</v>
      </c>
      <c r="AX679" s="12" t="s">
        <v>72</v>
      </c>
      <c r="AY679" s="202" t="s">
        <v>185</v>
      </c>
    </row>
    <row r="680" spans="2:65" s="11" customFormat="1">
      <c r="B680" s="191"/>
      <c r="D680" s="187" t="s">
        <v>197</v>
      </c>
      <c r="E680" s="192" t="s">
        <v>5</v>
      </c>
      <c r="F680" s="193" t="s">
        <v>3059</v>
      </c>
      <c r="H680" s="194">
        <v>221.5</v>
      </c>
      <c r="I680" s="195"/>
      <c r="L680" s="191"/>
      <c r="M680" s="196"/>
      <c r="N680" s="197"/>
      <c r="O680" s="197"/>
      <c r="P680" s="197"/>
      <c r="Q680" s="197"/>
      <c r="R680" s="197"/>
      <c r="S680" s="197"/>
      <c r="T680" s="198"/>
      <c r="AT680" s="192" t="s">
        <v>197</v>
      </c>
      <c r="AU680" s="192" t="s">
        <v>199</v>
      </c>
      <c r="AV680" s="11" t="s">
        <v>82</v>
      </c>
      <c r="AW680" s="11" t="s">
        <v>35</v>
      </c>
      <c r="AX680" s="11" t="s">
        <v>72</v>
      </c>
      <c r="AY680" s="192" t="s">
        <v>185</v>
      </c>
    </row>
    <row r="681" spans="2:65" s="13" customFormat="1">
      <c r="B681" s="207"/>
      <c r="D681" s="208" t="s">
        <v>197</v>
      </c>
      <c r="E681" s="209" t="s">
        <v>5</v>
      </c>
      <c r="F681" s="210" t="s">
        <v>222</v>
      </c>
      <c r="H681" s="211">
        <v>221.5</v>
      </c>
      <c r="I681" s="212"/>
      <c r="L681" s="207"/>
      <c r="M681" s="213"/>
      <c r="N681" s="214"/>
      <c r="O681" s="214"/>
      <c r="P681" s="214"/>
      <c r="Q681" s="214"/>
      <c r="R681" s="214"/>
      <c r="S681" s="214"/>
      <c r="T681" s="215"/>
      <c r="AT681" s="216" t="s">
        <v>197</v>
      </c>
      <c r="AU681" s="216" t="s">
        <v>199</v>
      </c>
      <c r="AV681" s="13" t="s">
        <v>193</v>
      </c>
      <c r="AW681" s="13" t="s">
        <v>35</v>
      </c>
      <c r="AX681" s="13" t="s">
        <v>80</v>
      </c>
      <c r="AY681" s="216" t="s">
        <v>185</v>
      </c>
    </row>
    <row r="682" spans="2:65" s="1" customFormat="1" ht="31.5" customHeight="1">
      <c r="B682" s="174"/>
      <c r="C682" s="175" t="s">
        <v>1003</v>
      </c>
      <c r="D682" s="175" t="s">
        <v>188</v>
      </c>
      <c r="E682" s="176" t="s">
        <v>3060</v>
      </c>
      <c r="F682" s="177" t="s">
        <v>3061</v>
      </c>
      <c r="G682" s="178" t="s">
        <v>376</v>
      </c>
      <c r="H682" s="179">
        <v>14.4</v>
      </c>
      <c r="I682" s="180"/>
      <c r="J682" s="181">
        <f>ROUND(I682*H682,2)</f>
        <v>0</v>
      </c>
      <c r="K682" s="177" t="s">
        <v>192</v>
      </c>
      <c r="L682" s="41"/>
      <c r="M682" s="182" t="s">
        <v>5</v>
      </c>
      <c r="N682" s="183" t="s">
        <v>43</v>
      </c>
      <c r="O682" s="42"/>
      <c r="P682" s="184">
        <f>O682*H682</f>
        <v>0</v>
      </c>
      <c r="Q682" s="184">
        <v>0</v>
      </c>
      <c r="R682" s="184">
        <f>Q682*H682</f>
        <v>0</v>
      </c>
      <c r="S682" s="184">
        <v>0.04</v>
      </c>
      <c r="T682" s="185">
        <f>S682*H682</f>
        <v>0.57600000000000007</v>
      </c>
      <c r="AR682" s="24" t="s">
        <v>193</v>
      </c>
      <c r="AT682" s="24" t="s">
        <v>188</v>
      </c>
      <c r="AU682" s="24" t="s">
        <v>199</v>
      </c>
      <c r="AY682" s="24" t="s">
        <v>185</v>
      </c>
      <c r="BE682" s="186">
        <f>IF(N682="základní",J682,0)</f>
        <v>0</v>
      </c>
      <c r="BF682" s="186">
        <f>IF(N682="snížená",J682,0)</f>
        <v>0</v>
      </c>
      <c r="BG682" s="186">
        <f>IF(N682="zákl. přenesená",J682,0)</f>
        <v>0</v>
      </c>
      <c r="BH682" s="186">
        <f>IF(N682="sníž. přenesená",J682,0)</f>
        <v>0</v>
      </c>
      <c r="BI682" s="186">
        <f>IF(N682="nulová",J682,0)</f>
        <v>0</v>
      </c>
      <c r="BJ682" s="24" t="s">
        <v>80</v>
      </c>
      <c r="BK682" s="186">
        <f>ROUND(I682*H682,2)</f>
        <v>0</v>
      </c>
      <c r="BL682" s="24" t="s">
        <v>193</v>
      </c>
      <c r="BM682" s="24" t="s">
        <v>3062</v>
      </c>
    </row>
    <row r="683" spans="2:65" s="1" customFormat="1" ht="148.5">
      <c r="B683" s="41"/>
      <c r="D683" s="208" t="s">
        <v>195</v>
      </c>
      <c r="F683" s="220" t="s">
        <v>3063</v>
      </c>
      <c r="I683" s="189"/>
      <c r="L683" s="41"/>
      <c r="M683" s="190"/>
      <c r="N683" s="42"/>
      <c r="O683" s="42"/>
      <c r="P683" s="42"/>
      <c r="Q683" s="42"/>
      <c r="R683" s="42"/>
      <c r="S683" s="42"/>
      <c r="T683" s="70"/>
      <c r="AT683" s="24" t="s">
        <v>195</v>
      </c>
      <c r="AU683" s="24" t="s">
        <v>199</v>
      </c>
    </row>
    <row r="684" spans="2:65" s="1" customFormat="1" ht="22.5" customHeight="1">
      <c r="B684" s="174"/>
      <c r="C684" s="175" t="s">
        <v>1007</v>
      </c>
      <c r="D684" s="175" t="s">
        <v>188</v>
      </c>
      <c r="E684" s="176" t="s">
        <v>1150</v>
      </c>
      <c r="F684" s="177" t="s">
        <v>1151</v>
      </c>
      <c r="G684" s="178" t="s">
        <v>203</v>
      </c>
      <c r="H684" s="179">
        <v>1.728</v>
      </c>
      <c r="I684" s="180"/>
      <c r="J684" s="181">
        <f>ROUND(I684*H684,2)</f>
        <v>0</v>
      </c>
      <c r="K684" s="177" t="s">
        <v>192</v>
      </c>
      <c r="L684" s="41"/>
      <c r="M684" s="182" t="s">
        <v>5</v>
      </c>
      <c r="N684" s="183" t="s">
        <v>43</v>
      </c>
      <c r="O684" s="42"/>
      <c r="P684" s="184">
        <f>O684*H684</f>
        <v>0</v>
      </c>
      <c r="Q684" s="184">
        <v>0</v>
      </c>
      <c r="R684" s="184">
        <f>Q684*H684</f>
        <v>0</v>
      </c>
      <c r="S684" s="184">
        <v>2</v>
      </c>
      <c r="T684" s="185">
        <f>S684*H684</f>
        <v>3.456</v>
      </c>
      <c r="AR684" s="24" t="s">
        <v>193</v>
      </c>
      <c r="AT684" s="24" t="s">
        <v>188</v>
      </c>
      <c r="AU684" s="24" t="s">
        <v>199</v>
      </c>
      <c r="AY684" s="24" t="s">
        <v>185</v>
      </c>
      <c r="BE684" s="186">
        <f>IF(N684="základní",J684,0)</f>
        <v>0</v>
      </c>
      <c r="BF684" s="186">
        <f>IF(N684="snížená",J684,0)</f>
        <v>0</v>
      </c>
      <c r="BG684" s="186">
        <f>IF(N684="zákl. přenesená",J684,0)</f>
        <v>0</v>
      </c>
      <c r="BH684" s="186">
        <f>IF(N684="sníž. přenesená",J684,0)</f>
        <v>0</v>
      </c>
      <c r="BI684" s="186">
        <f>IF(N684="nulová",J684,0)</f>
        <v>0</v>
      </c>
      <c r="BJ684" s="24" t="s">
        <v>80</v>
      </c>
      <c r="BK684" s="186">
        <f>ROUND(I684*H684,2)</f>
        <v>0</v>
      </c>
      <c r="BL684" s="24" t="s">
        <v>193</v>
      </c>
      <c r="BM684" s="24" t="s">
        <v>3064</v>
      </c>
    </row>
    <row r="685" spans="2:65" s="1" customFormat="1" ht="22.5" customHeight="1">
      <c r="B685" s="174"/>
      <c r="C685" s="175" t="s">
        <v>1011</v>
      </c>
      <c r="D685" s="175" t="s">
        <v>188</v>
      </c>
      <c r="E685" s="176" t="s">
        <v>3065</v>
      </c>
      <c r="F685" s="177" t="s">
        <v>3066</v>
      </c>
      <c r="G685" s="178" t="s">
        <v>203</v>
      </c>
      <c r="H685" s="179">
        <v>87.242000000000004</v>
      </c>
      <c r="I685" s="180"/>
      <c r="J685" s="181">
        <f>ROUND(I685*H685,2)</f>
        <v>0</v>
      </c>
      <c r="K685" s="177" t="s">
        <v>192</v>
      </c>
      <c r="L685" s="41"/>
      <c r="M685" s="182" t="s">
        <v>5</v>
      </c>
      <c r="N685" s="183" t="s">
        <v>43</v>
      </c>
      <c r="O685" s="42"/>
      <c r="P685" s="184">
        <f>O685*H685</f>
        <v>0</v>
      </c>
      <c r="Q685" s="184">
        <v>0</v>
      </c>
      <c r="R685" s="184">
        <f>Q685*H685</f>
        <v>0</v>
      </c>
      <c r="S685" s="184">
        <v>2.4</v>
      </c>
      <c r="T685" s="185">
        <f>S685*H685</f>
        <v>209.38079999999999</v>
      </c>
      <c r="AR685" s="24" t="s">
        <v>193</v>
      </c>
      <c r="AT685" s="24" t="s">
        <v>188</v>
      </c>
      <c r="AU685" s="24" t="s">
        <v>199</v>
      </c>
      <c r="AY685" s="24" t="s">
        <v>185</v>
      </c>
      <c r="BE685" s="186">
        <f>IF(N685="základní",J685,0)</f>
        <v>0</v>
      </c>
      <c r="BF685" s="186">
        <f>IF(N685="snížená",J685,0)</f>
        <v>0</v>
      </c>
      <c r="BG685" s="186">
        <f>IF(N685="zákl. přenesená",J685,0)</f>
        <v>0</v>
      </c>
      <c r="BH685" s="186">
        <f>IF(N685="sníž. přenesená",J685,0)</f>
        <v>0</v>
      </c>
      <c r="BI685" s="186">
        <f>IF(N685="nulová",J685,0)</f>
        <v>0</v>
      </c>
      <c r="BJ685" s="24" t="s">
        <v>80</v>
      </c>
      <c r="BK685" s="186">
        <f>ROUND(I685*H685,2)</f>
        <v>0</v>
      </c>
      <c r="BL685" s="24" t="s">
        <v>193</v>
      </c>
      <c r="BM685" s="24" t="s">
        <v>3067</v>
      </c>
    </row>
    <row r="686" spans="2:65" s="12" customFormat="1">
      <c r="B686" s="199"/>
      <c r="D686" s="187" t="s">
        <v>197</v>
      </c>
      <c r="E686" s="200" t="s">
        <v>5</v>
      </c>
      <c r="F686" s="201" t="s">
        <v>3068</v>
      </c>
      <c r="H686" s="202" t="s">
        <v>5</v>
      </c>
      <c r="I686" s="203"/>
      <c r="L686" s="199"/>
      <c r="M686" s="204"/>
      <c r="N686" s="205"/>
      <c r="O686" s="205"/>
      <c r="P686" s="205"/>
      <c r="Q686" s="205"/>
      <c r="R686" s="205"/>
      <c r="S686" s="205"/>
      <c r="T686" s="206"/>
      <c r="AT686" s="202" t="s">
        <v>197</v>
      </c>
      <c r="AU686" s="202" t="s">
        <v>199</v>
      </c>
      <c r="AV686" s="12" t="s">
        <v>80</v>
      </c>
      <c r="AW686" s="12" t="s">
        <v>35</v>
      </c>
      <c r="AX686" s="12" t="s">
        <v>72</v>
      </c>
      <c r="AY686" s="202" t="s">
        <v>185</v>
      </c>
    </row>
    <row r="687" spans="2:65" s="11" customFormat="1">
      <c r="B687" s="191"/>
      <c r="D687" s="187" t="s">
        <v>197</v>
      </c>
      <c r="E687" s="192" t="s">
        <v>5</v>
      </c>
      <c r="F687" s="193" t="s">
        <v>3069</v>
      </c>
      <c r="H687" s="194">
        <v>79.492000000000004</v>
      </c>
      <c r="I687" s="195"/>
      <c r="L687" s="191"/>
      <c r="M687" s="196"/>
      <c r="N687" s="197"/>
      <c r="O687" s="197"/>
      <c r="P687" s="197"/>
      <c r="Q687" s="197"/>
      <c r="R687" s="197"/>
      <c r="S687" s="197"/>
      <c r="T687" s="198"/>
      <c r="AT687" s="192" t="s">
        <v>197</v>
      </c>
      <c r="AU687" s="192" t="s">
        <v>199</v>
      </c>
      <c r="AV687" s="11" t="s">
        <v>82</v>
      </c>
      <c r="AW687" s="11" t="s">
        <v>35</v>
      </c>
      <c r="AX687" s="11" t="s">
        <v>72</v>
      </c>
      <c r="AY687" s="192" t="s">
        <v>185</v>
      </c>
    </row>
    <row r="688" spans="2:65" s="12" customFormat="1">
      <c r="B688" s="199"/>
      <c r="D688" s="187" t="s">
        <v>197</v>
      </c>
      <c r="E688" s="200" t="s">
        <v>5</v>
      </c>
      <c r="F688" s="201" t="s">
        <v>3070</v>
      </c>
      <c r="H688" s="202" t="s">
        <v>5</v>
      </c>
      <c r="I688" s="203"/>
      <c r="L688" s="199"/>
      <c r="M688" s="204"/>
      <c r="N688" s="205"/>
      <c r="O688" s="205"/>
      <c r="P688" s="205"/>
      <c r="Q688" s="205"/>
      <c r="R688" s="205"/>
      <c r="S688" s="205"/>
      <c r="T688" s="206"/>
      <c r="AT688" s="202" t="s">
        <v>197</v>
      </c>
      <c r="AU688" s="202" t="s">
        <v>199</v>
      </c>
      <c r="AV688" s="12" t="s">
        <v>80</v>
      </c>
      <c r="AW688" s="12" t="s">
        <v>35</v>
      </c>
      <c r="AX688" s="12" t="s">
        <v>72</v>
      </c>
      <c r="AY688" s="202" t="s">
        <v>185</v>
      </c>
    </row>
    <row r="689" spans="2:65" s="11" customFormat="1">
      <c r="B689" s="191"/>
      <c r="D689" s="187" t="s">
        <v>197</v>
      </c>
      <c r="E689" s="192" t="s">
        <v>5</v>
      </c>
      <c r="F689" s="193" t="s">
        <v>3071</v>
      </c>
      <c r="H689" s="194">
        <v>7.75</v>
      </c>
      <c r="I689" s="195"/>
      <c r="L689" s="191"/>
      <c r="M689" s="196"/>
      <c r="N689" s="197"/>
      <c r="O689" s="197"/>
      <c r="P689" s="197"/>
      <c r="Q689" s="197"/>
      <c r="R689" s="197"/>
      <c r="S689" s="197"/>
      <c r="T689" s="198"/>
      <c r="AT689" s="192" t="s">
        <v>197</v>
      </c>
      <c r="AU689" s="192" t="s">
        <v>199</v>
      </c>
      <c r="AV689" s="11" t="s">
        <v>82</v>
      </c>
      <c r="AW689" s="11" t="s">
        <v>35</v>
      </c>
      <c r="AX689" s="11" t="s">
        <v>72</v>
      </c>
      <c r="AY689" s="192" t="s">
        <v>185</v>
      </c>
    </row>
    <row r="690" spans="2:65" s="13" customFormat="1">
      <c r="B690" s="207"/>
      <c r="D690" s="208" t="s">
        <v>197</v>
      </c>
      <c r="E690" s="209" t="s">
        <v>5</v>
      </c>
      <c r="F690" s="210" t="s">
        <v>222</v>
      </c>
      <c r="H690" s="211">
        <v>87.242000000000004</v>
      </c>
      <c r="I690" s="212"/>
      <c r="L690" s="207"/>
      <c r="M690" s="213"/>
      <c r="N690" s="214"/>
      <c r="O690" s="214"/>
      <c r="P690" s="214"/>
      <c r="Q690" s="214"/>
      <c r="R690" s="214"/>
      <c r="S690" s="214"/>
      <c r="T690" s="215"/>
      <c r="AT690" s="216" t="s">
        <v>197</v>
      </c>
      <c r="AU690" s="216" t="s">
        <v>199</v>
      </c>
      <c r="AV690" s="13" t="s">
        <v>193</v>
      </c>
      <c r="AW690" s="13" t="s">
        <v>35</v>
      </c>
      <c r="AX690" s="13" t="s">
        <v>80</v>
      </c>
      <c r="AY690" s="216" t="s">
        <v>185</v>
      </c>
    </row>
    <row r="691" spans="2:65" s="1" customFormat="1" ht="31.5" customHeight="1">
      <c r="B691" s="174"/>
      <c r="C691" s="175" t="s">
        <v>1015</v>
      </c>
      <c r="D691" s="175" t="s">
        <v>188</v>
      </c>
      <c r="E691" s="176" t="s">
        <v>3072</v>
      </c>
      <c r="F691" s="177" t="s">
        <v>3073</v>
      </c>
      <c r="G691" s="178" t="s">
        <v>203</v>
      </c>
      <c r="H691" s="179">
        <v>0.52</v>
      </c>
      <c r="I691" s="180"/>
      <c r="J691" s="181">
        <f>ROUND(I691*H691,2)</f>
        <v>0</v>
      </c>
      <c r="K691" s="177" t="s">
        <v>192</v>
      </c>
      <c r="L691" s="41"/>
      <c r="M691" s="182" t="s">
        <v>5</v>
      </c>
      <c r="N691" s="183" t="s">
        <v>43</v>
      </c>
      <c r="O691" s="42"/>
      <c r="P691" s="184">
        <f>O691*H691</f>
        <v>0</v>
      </c>
      <c r="Q691" s="184">
        <v>0</v>
      </c>
      <c r="R691" s="184">
        <f>Q691*H691</f>
        <v>0</v>
      </c>
      <c r="S691" s="184">
        <v>2.5</v>
      </c>
      <c r="T691" s="185">
        <f>S691*H691</f>
        <v>1.3</v>
      </c>
      <c r="AR691" s="24" t="s">
        <v>193</v>
      </c>
      <c r="AT691" s="24" t="s">
        <v>188</v>
      </c>
      <c r="AU691" s="24" t="s">
        <v>199</v>
      </c>
      <c r="AY691" s="24" t="s">
        <v>185</v>
      </c>
      <c r="BE691" s="186">
        <f>IF(N691="základní",J691,0)</f>
        <v>0</v>
      </c>
      <c r="BF691" s="186">
        <f>IF(N691="snížená",J691,0)</f>
        <v>0</v>
      </c>
      <c r="BG691" s="186">
        <f>IF(N691="zákl. přenesená",J691,0)</f>
        <v>0</v>
      </c>
      <c r="BH691" s="186">
        <f>IF(N691="sníž. přenesená",J691,0)</f>
        <v>0</v>
      </c>
      <c r="BI691" s="186">
        <f>IF(N691="nulová",J691,0)</f>
        <v>0</v>
      </c>
      <c r="BJ691" s="24" t="s">
        <v>80</v>
      </c>
      <c r="BK691" s="186">
        <f>ROUND(I691*H691,2)</f>
        <v>0</v>
      </c>
      <c r="BL691" s="24" t="s">
        <v>193</v>
      </c>
      <c r="BM691" s="24" t="s">
        <v>3074</v>
      </c>
    </row>
    <row r="692" spans="2:65" s="1" customFormat="1" ht="40.5">
      <c r="B692" s="41"/>
      <c r="D692" s="208" t="s">
        <v>195</v>
      </c>
      <c r="F692" s="220" t="s">
        <v>3075</v>
      </c>
      <c r="I692" s="189"/>
      <c r="L692" s="41"/>
      <c r="M692" s="190"/>
      <c r="N692" s="42"/>
      <c r="O692" s="42"/>
      <c r="P692" s="42"/>
      <c r="Q692" s="42"/>
      <c r="R692" s="42"/>
      <c r="S692" s="42"/>
      <c r="T692" s="70"/>
      <c r="AT692" s="24" t="s">
        <v>195</v>
      </c>
      <c r="AU692" s="24" t="s">
        <v>199</v>
      </c>
    </row>
    <row r="693" spans="2:65" s="1" customFormat="1" ht="31.5" customHeight="1">
      <c r="B693" s="174"/>
      <c r="C693" s="175" t="s">
        <v>1019</v>
      </c>
      <c r="D693" s="175" t="s">
        <v>188</v>
      </c>
      <c r="E693" s="176" t="s">
        <v>3076</v>
      </c>
      <c r="F693" s="177" t="s">
        <v>3077</v>
      </c>
      <c r="G693" s="178" t="s">
        <v>203</v>
      </c>
      <c r="H693" s="179">
        <v>1.875</v>
      </c>
      <c r="I693" s="180"/>
      <c r="J693" s="181">
        <f>ROUND(I693*H693,2)</f>
        <v>0</v>
      </c>
      <c r="K693" s="177" t="s">
        <v>192</v>
      </c>
      <c r="L693" s="41"/>
      <c r="M693" s="182" t="s">
        <v>5</v>
      </c>
      <c r="N693" s="183" t="s">
        <v>43</v>
      </c>
      <c r="O693" s="42"/>
      <c r="P693" s="184">
        <f>O693*H693</f>
        <v>0</v>
      </c>
      <c r="Q693" s="184">
        <v>0</v>
      </c>
      <c r="R693" s="184">
        <f>Q693*H693</f>
        <v>0</v>
      </c>
      <c r="S693" s="184">
        <v>2.1</v>
      </c>
      <c r="T693" s="185">
        <f>S693*H693</f>
        <v>3.9375</v>
      </c>
      <c r="AR693" s="24" t="s">
        <v>193</v>
      </c>
      <c r="AT693" s="24" t="s">
        <v>188</v>
      </c>
      <c r="AU693" s="24" t="s">
        <v>199</v>
      </c>
      <c r="AY693" s="24" t="s">
        <v>185</v>
      </c>
      <c r="BE693" s="186">
        <f>IF(N693="základní",J693,0)</f>
        <v>0</v>
      </c>
      <c r="BF693" s="186">
        <f>IF(N693="snížená",J693,0)</f>
        <v>0</v>
      </c>
      <c r="BG693" s="186">
        <f>IF(N693="zákl. přenesená",J693,0)</f>
        <v>0</v>
      </c>
      <c r="BH693" s="186">
        <f>IF(N693="sníž. přenesená",J693,0)</f>
        <v>0</v>
      </c>
      <c r="BI693" s="186">
        <f>IF(N693="nulová",J693,0)</f>
        <v>0</v>
      </c>
      <c r="BJ693" s="24" t="s">
        <v>80</v>
      </c>
      <c r="BK693" s="186">
        <f>ROUND(I693*H693,2)</f>
        <v>0</v>
      </c>
      <c r="BL693" s="24" t="s">
        <v>193</v>
      </c>
      <c r="BM693" s="24" t="s">
        <v>3078</v>
      </c>
    </row>
    <row r="694" spans="2:65" s="1" customFormat="1" ht="22.5" customHeight="1">
      <c r="B694" s="174"/>
      <c r="C694" s="175" t="s">
        <v>1023</v>
      </c>
      <c r="D694" s="175" t="s">
        <v>188</v>
      </c>
      <c r="E694" s="176" t="s">
        <v>3079</v>
      </c>
      <c r="F694" s="177" t="s">
        <v>3080</v>
      </c>
      <c r="G694" s="178" t="s">
        <v>203</v>
      </c>
      <c r="H694" s="179">
        <v>16.32</v>
      </c>
      <c r="I694" s="180"/>
      <c r="J694" s="181">
        <f>ROUND(I694*H694,2)</f>
        <v>0</v>
      </c>
      <c r="K694" s="177" t="s">
        <v>192</v>
      </c>
      <c r="L694" s="41"/>
      <c r="M694" s="182" t="s">
        <v>5</v>
      </c>
      <c r="N694" s="183" t="s">
        <v>43</v>
      </c>
      <c r="O694" s="42"/>
      <c r="P694" s="184">
        <f>O694*H694</f>
        <v>0</v>
      </c>
      <c r="Q694" s="184">
        <v>0</v>
      </c>
      <c r="R694" s="184">
        <f>Q694*H694</f>
        <v>0</v>
      </c>
      <c r="S694" s="184">
        <v>2.4</v>
      </c>
      <c r="T694" s="185">
        <f>S694*H694</f>
        <v>39.167999999999999</v>
      </c>
      <c r="AR694" s="24" t="s">
        <v>193</v>
      </c>
      <c r="AT694" s="24" t="s">
        <v>188</v>
      </c>
      <c r="AU694" s="24" t="s">
        <v>199</v>
      </c>
      <c r="AY694" s="24" t="s">
        <v>185</v>
      </c>
      <c r="BE694" s="186">
        <f>IF(N694="základní",J694,0)</f>
        <v>0</v>
      </c>
      <c r="BF694" s="186">
        <f>IF(N694="snížená",J694,0)</f>
        <v>0</v>
      </c>
      <c r="BG694" s="186">
        <f>IF(N694="zákl. přenesená",J694,0)</f>
        <v>0</v>
      </c>
      <c r="BH694" s="186">
        <f>IF(N694="sníž. přenesená",J694,0)</f>
        <v>0</v>
      </c>
      <c r="BI694" s="186">
        <f>IF(N694="nulová",J694,0)</f>
        <v>0</v>
      </c>
      <c r="BJ694" s="24" t="s">
        <v>80</v>
      </c>
      <c r="BK694" s="186">
        <f>ROUND(I694*H694,2)</f>
        <v>0</v>
      </c>
      <c r="BL694" s="24" t="s">
        <v>193</v>
      </c>
      <c r="BM694" s="24" t="s">
        <v>3081</v>
      </c>
    </row>
    <row r="695" spans="2:65" s="1" customFormat="1" ht="40.5">
      <c r="B695" s="41"/>
      <c r="D695" s="187" t="s">
        <v>195</v>
      </c>
      <c r="F695" s="188" t="s">
        <v>1212</v>
      </c>
      <c r="I695" s="189"/>
      <c r="L695" s="41"/>
      <c r="M695" s="190"/>
      <c r="N695" s="42"/>
      <c r="O695" s="42"/>
      <c r="P695" s="42"/>
      <c r="Q695" s="42"/>
      <c r="R695" s="42"/>
      <c r="S695" s="42"/>
      <c r="T695" s="70"/>
      <c r="AT695" s="24" t="s">
        <v>195</v>
      </c>
      <c r="AU695" s="24" t="s">
        <v>199</v>
      </c>
    </row>
    <row r="696" spans="2:65" s="12" customFormat="1">
      <c r="B696" s="199"/>
      <c r="D696" s="187" t="s">
        <v>197</v>
      </c>
      <c r="E696" s="200" t="s">
        <v>5</v>
      </c>
      <c r="F696" s="201" t="s">
        <v>3082</v>
      </c>
      <c r="H696" s="202" t="s">
        <v>5</v>
      </c>
      <c r="I696" s="203"/>
      <c r="L696" s="199"/>
      <c r="M696" s="204"/>
      <c r="N696" s="205"/>
      <c r="O696" s="205"/>
      <c r="P696" s="205"/>
      <c r="Q696" s="205"/>
      <c r="R696" s="205"/>
      <c r="S696" s="205"/>
      <c r="T696" s="206"/>
      <c r="AT696" s="202" t="s">
        <v>197</v>
      </c>
      <c r="AU696" s="202" t="s">
        <v>199</v>
      </c>
      <c r="AV696" s="12" t="s">
        <v>80</v>
      </c>
      <c r="AW696" s="12" t="s">
        <v>35</v>
      </c>
      <c r="AX696" s="12" t="s">
        <v>72</v>
      </c>
      <c r="AY696" s="202" t="s">
        <v>185</v>
      </c>
    </row>
    <row r="697" spans="2:65" s="11" customFormat="1">
      <c r="B697" s="191"/>
      <c r="D697" s="187" t="s">
        <v>197</v>
      </c>
      <c r="E697" s="192" t="s">
        <v>5</v>
      </c>
      <c r="F697" s="193" t="s">
        <v>997</v>
      </c>
      <c r="H697" s="194">
        <v>4.8</v>
      </c>
      <c r="I697" s="195"/>
      <c r="L697" s="191"/>
      <c r="M697" s="196"/>
      <c r="N697" s="197"/>
      <c r="O697" s="197"/>
      <c r="P697" s="197"/>
      <c r="Q697" s="197"/>
      <c r="R697" s="197"/>
      <c r="S697" s="197"/>
      <c r="T697" s="198"/>
      <c r="AT697" s="192" t="s">
        <v>197</v>
      </c>
      <c r="AU697" s="192" t="s">
        <v>199</v>
      </c>
      <c r="AV697" s="11" t="s">
        <v>82</v>
      </c>
      <c r="AW697" s="11" t="s">
        <v>35</v>
      </c>
      <c r="AX697" s="11" t="s">
        <v>72</v>
      </c>
      <c r="AY697" s="192" t="s">
        <v>185</v>
      </c>
    </row>
    <row r="698" spans="2:65" s="12" customFormat="1">
      <c r="B698" s="199"/>
      <c r="D698" s="187" t="s">
        <v>197</v>
      </c>
      <c r="E698" s="200" t="s">
        <v>5</v>
      </c>
      <c r="F698" s="201" t="s">
        <v>3083</v>
      </c>
      <c r="H698" s="202" t="s">
        <v>5</v>
      </c>
      <c r="I698" s="203"/>
      <c r="L698" s="199"/>
      <c r="M698" s="204"/>
      <c r="N698" s="205"/>
      <c r="O698" s="205"/>
      <c r="P698" s="205"/>
      <c r="Q698" s="205"/>
      <c r="R698" s="205"/>
      <c r="S698" s="205"/>
      <c r="T698" s="206"/>
      <c r="AT698" s="202" t="s">
        <v>197</v>
      </c>
      <c r="AU698" s="202" t="s">
        <v>199</v>
      </c>
      <c r="AV698" s="12" t="s">
        <v>80</v>
      </c>
      <c r="AW698" s="12" t="s">
        <v>35</v>
      </c>
      <c r="AX698" s="12" t="s">
        <v>72</v>
      </c>
      <c r="AY698" s="202" t="s">
        <v>185</v>
      </c>
    </row>
    <row r="699" spans="2:65" s="11" customFormat="1">
      <c r="B699" s="191"/>
      <c r="D699" s="187" t="s">
        <v>197</v>
      </c>
      <c r="E699" s="192" t="s">
        <v>5</v>
      </c>
      <c r="F699" s="193" t="s">
        <v>3084</v>
      </c>
      <c r="H699" s="194">
        <v>11.52</v>
      </c>
      <c r="I699" s="195"/>
      <c r="L699" s="191"/>
      <c r="M699" s="196"/>
      <c r="N699" s="197"/>
      <c r="O699" s="197"/>
      <c r="P699" s="197"/>
      <c r="Q699" s="197"/>
      <c r="R699" s="197"/>
      <c r="S699" s="197"/>
      <c r="T699" s="198"/>
      <c r="AT699" s="192" t="s">
        <v>197</v>
      </c>
      <c r="AU699" s="192" t="s">
        <v>199</v>
      </c>
      <c r="AV699" s="11" t="s">
        <v>82</v>
      </c>
      <c r="AW699" s="11" t="s">
        <v>35</v>
      </c>
      <c r="AX699" s="11" t="s">
        <v>72</v>
      </c>
      <c r="AY699" s="192" t="s">
        <v>185</v>
      </c>
    </row>
    <row r="700" spans="2:65" s="13" customFormat="1">
      <c r="B700" s="207"/>
      <c r="D700" s="208" t="s">
        <v>197</v>
      </c>
      <c r="E700" s="209" t="s">
        <v>5</v>
      </c>
      <c r="F700" s="210" t="s">
        <v>222</v>
      </c>
      <c r="H700" s="211">
        <v>16.32</v>
      </c>
      <c r="I700" s="212"/>
      <c r="L700" s="207"/>
      <c r="M700" s="213"/>
      <c r="N700" s="214"/>
      <c r="O700" s="214"/>
      <c r="P700" s="214"/>
      <c r="Q700" s="214"/>
      <c r="R700" s="214"/>
      <c r="S700" s="214"/>
      <c r="T700" s="215"/>
      <c r="AT700" s="216" t="s">
        <v>197</v>
      </c>
      <c r="AU700" s="216" t="s">
        <v>199</v>
      </c>
      <c r="AV700" s="13" t="s">
        <v>193</v>
      </c>
      <c r="AW700" s="13" t="s">
        <v>35</v>
      </c>
      <c r="AX700" s="13" t="s">
        <v>80</v>
      </c>
      <c r="AY700" s="216" t="s">
        <v>185</v>
      </c>
    </row>
    <row r="701" spans="2:65" s="1" customFormat="1" ht="31.5" customHeight="1">
      <c r="B701" s="174"/>
      <c r="C701" s="175" t="s">
        <v>1027</v>
      </c>
      <c r="D701" s="175" t="s">
        <v>188</v>
      </c>
      <c r="E701" s="176" t="s">
        <v>3085</v>
      </c>
      <c r="F701" s="177" t="s">
        <v>3086</v>
      </c>
      <c r="G701" s="178" t="s">
        <v>376</v>
      </c>
      <c r="H701" s="179">
        <v>13</v>
      </c>
      <c r="I701" s="180"/>
      <c r="J701" s="181">
        <f>ROUND(I701*H701,2)</f>
        <v>0</v>
      </c>
      <c r="K701" s="177" t="s">
        <v>192</v>
      </c>
      <c r="L701" s="41"/>
      <c r="M701" s="182" t="s">
        <v>5</v>
      </c>
      <c r="N701" s="183" t="s">
        <v>43</v>
      </c>
      <c r="O701" s="42"/>
      <c r="P701" s="184">
        <f>O701*H701</f>
        <v>0</v>
      </c>
      <c r="Q701" s="184">
        <v>0</v>
      </c>
      <c r="R701" s="184">
        <f>Q701*H701</f>
        <v>0</v>
      </c>
      <c r="S701" s="184">
        <v>5.5E-2</v>
      </c>
      <c r="T701" s="185">
        <f>S701*H701</f>
        <v>0.71499999999999997</v>
      </c>
      <c r="AR701" s="24" t="s">
        <v>193</v>
      </c>
      <c r="AT701" s="24" t="s">
        <v>188</v>
      </c>
      <c r="AU701" s="24" t="s">
        <v>199</v>
      </c>
      <c r="AY701" s="24" t="s">
        <v>185</v>
      </c>
      <c r="BE701" s="186">
        <f>IF(N701="základní",J701,0)</f>
        <v>0</v>
      </c>
      <c r="BF701" s="186">
        <f>IF(N701="snížená",J701,0)</f>
        <v>0</v>
      </c>
      <c r="BG701" s="186">
        <f>IF(N701="zákl. přenesená",J701,0)</f>
        <v>0</v>
      </c>
      <c r="BH701" s="186">
        <f>IF(N701="sníž. přenesená",J701,0)</f>
        <v>0</v>
      </c>
      <c r="BI701" s="186">
        <f>IF(N701="nulová",J701,0)</f>
        <v>0</v>
      </c>
      <c r="BJ701" s="24" t="s">
        <v>80</v>
      </c>
      <c r="BK701" s="186">
        <f>ROUND(I701*H701,2)</f>
        <v>0</v>
      </c>
      <c r="BL701" s="24" t="s">
        <v>193</v>
      </c>
      <c r="BM701" s="24" t="s">
        <v>3087</v>
      </c>
    </row>
    <row r="702" spans="2:65" s="1" customFormat="1" ht="44.25" customHeight="1">
      <c r="B702" s="174"/>
      <c r="C702" s="175" t="s">
        <v>1031</v>
      </c>
      <c r="D702" s="175" t="s">
        <v>188</v>
      </c>
      <c r="E702" s="176" t="s">
        <v>3088</v>
      </c>
      <c r="F702" s="177" t="s">
        <v>3089</v>
      </c>
      <c r="G702" s="178" t="s">
        <v>376</v>
      </c>
      <c r="H702" s="179">
        <v>25</v>
      </c>
      <c r="I702" s="180"/>
      <c r="J702" s="181">
        <f>ROUND(I702*H702,2)</f>
        <v>0</v>
      </c>
      <c r="K702" s="177" t="s">
        <v>192</v>
      </c>
      <c r="L702" s="41"/>
      <c r="M702" s="182" t="s">
        <v>5</v>
      </c>
      <c r="N702" s="183" t="s">
        <v>43</v>
      </c>
      <c r="O702" s="42"/>
      <c r="P702" s="184">
        <f>O702*H702</f>
        <v>0</v>
      </c>
      <c r="Q702" s="184">
        <v>0</v>
      </c>
      <c r="R702" s="184">
        <f>Q702*H702</f>
        <v>0</v>
      </c>
      <c r="S702" s="184">
        <v>0.35</v>
      </c>
      <c r="T702" s="185">
        <f>S702*H702</f>
        <v>8.75</v>
      </c>
      <c r="AR702" s="24" t="s">
        <v>193</v>
      </c>
      <c r="AT702" s="24" t="s">
        <v>188</v>
      </c>
      <c r="AU702" s="24" t="s">
        <v>199</v>
      </c>
      <c r="AY702" s="24" t="s">
        <v>185</v>
      </c>
      <c r="BE702" s="186">
        <f>IF(N702="základní",J702,0)</f>
        <v>0</v>
      </c>
      <c r="BF702" s="186">
        <f>IF(N702="snížená",J702,0)</f>
        <v>0</v>
      </c>
      <c r="BG702" s="186">
        <f>IF(N702="zákl. přenesená",J702,0)</f>
        <v>0</v>
      </c>
      <c r="BH702" s="186">
        <f>IF(N702="sníž. přenesená",J702,0)</f>
        <v>0</v>
      </c>
      <c r="BI702" s="186">
        <f>IF(N702="nulová",J702,0)</f>
        <v>0</v>
      </c>
      <c r="BJ702" s="24" t="s">
        <v>80</v>
      </c>
      <c r="BK702" s="186">
        <f>ROUND(I702*H702,2)</f>
        <v>0</v>
      </c>
      <c r="BL702" s="24" t="s">
        <v>193</v>
      </c>
      <c r="BM702" s="24" t="s">
        <v>3090</v>
      </c>
    </row>
    <row r="703" spans="2:65" s="1" customFormat="1" ht="67.5">
      <c r="B703" s="41"/>
      <c r="D703" s="208" t="s">
        <v>195</v>
      </c>
      <c r="F703" s="220" t="s">
        <v>3091</v>
      </c>
      <c r="I703" s="189"/>
      <c r="L703" s="41"/>
      <c r="M703" s="190"/>
      <c r="N703" s="42"/>
      <c r="O703" s="42"/>
      <c r="P703" s="42"/>
      <c r="Q703" s="42"/>
      <c r="R703" s="42"/>
      <c r="S703" s="42"/>
      <c r="T703" s="70"/>
      <c r="AT703" s="24" t="s">
        <v>195</v>
      </c>
      <c r="AU703" s="24" t="s">
        <v>199</v>
      </c>
    </row>
    <row r="704" spans="2:65" s="1" customFormat="1" ht="31.5" customHeight="1">
      <c r="B704" s="174"/>
      <c r="C704" s="175" t="s">
        <v>1035</v>
      </c>
      <c r="D704" s="175" t="s">
        <v>188</v>
      </c>
      <c r="E704" s="176" t="s">
        <v>3092</v>
      </c>
      <c r="F704" s="177" t="s">
        <v>3093</v>
      </c>
      <c r="G704" s="178" t="s">
        <v>254</v>
      </c>
      <c r="H704" s="179">
        <v>10</v>
      </c>
      <c r="I704" s="180"/>
      <c r="J704" s="181">
        <f>ROUND(I704*H704,2)</f>
        <v>0</v>
      </c>
      <c r="K704" s="177" t="s">
        <v>192</v>
      </c>
      <c r="L704" s="41"/>
      <c r="M704" s="182" t="s">
        <v>5</v>
      </c>
      <c r="N704" s="183" t="s">
        <v>43</v>
      </c>
      <c r="O704" s="42"/>
      <c r="P704" s="184">
        <f>O704*H704</f>
        <v>0</v>
      </c>
      <c r="Q704" s="184">
        <v>0</v>
      </c>
      <c r="R704" s="184">
        <f>Q704*H704</f>
        <v>0</v>
      </c>
      <c r="S704" s="184">
        <v>6.5699999999999995E-2</v>
      </c>
      <c r="T704" s="185">
        <f>S704*H704</f>
        <v>0.65699999999999992</v>
      </c>
      <c r="AR704" s="24" t="s">
        <v>193</v>
      </c>
      <c r="AT704" s="24" t="s">
        <v>188</v>
      </c>
      <c r="AU704" s="24" t="s">
        <v>199</v>
      </c>
      <c r="AY704" s="24" t="s">
        <v>185</v>
      </c>
      <c r="BE704" s="186">
        <f>IF(N704="základní",J704,0)</f>
        <v>0</v>
      </c>
      <c r="BF704" s="186">
        <f>IF(N704="snížená",J704,0)</f>
        <v>0</v>
      </c>
      <c r="BG704" s="186">
        <f>IF(N704="zákl. přenesená",J704,0)</f>
        <v>0</v>
      </c>
      <c r="BH704" s="186">
        <f>IF(N704="sníž. přenesená",J704,0)</f>
        <v>0</v>
      </c>
      <c r="BI704" s="186">
        <f>IF(N704="nulová",J704,0)</f>
        <v>0</v>
      </c>
      <c r="BJ704" s="24" t="s">
        <v>80</v>
      </c>
      <c r="BK704" s="186">
        <f>ROUND(I704*H704,2)</f>
        <v>0</v>
      </c>
      <c r="BL704" s="24" t="s">
        <v>193</v>
      </c>
      <c r="BM704" s="24" t="s">
        <v>3094</v>
      </c>
    </row>
    <row r="705" spans="2:65" s="1" customFormat="1" ht="22.5" customHeight="1">
      <c r="B705" s="174"/>
      <c r="C705" s="175" t="s">
        <v>1039</v>
      </c>
      <c r="D705" s="175" t="s">
        <v>188</v>
      </c>
      <c r="E705" s="176" t="s">
        <v>3095</v>
      </c>
      <c r="F705" s="177" t="s">
        <v>3096</v>
      </c>
      <c r="G705" s="178" t="s">
        <v>376</v>
      </c>
      <c r="H705" s="179">
        <v>26.25</v>
      </c>
      <c r="I705" s="180"/>
      <c r="J705" s="181">
        <f>ROUND(I705*H705,2)</f>
        <v>0</v>
      </c>
      <c r="K705" s="177" t="s">
        <v>192</v>
      </c>
      <c r="L705" s="41"/>
      <c r="M705" s="182" t="s">
        <v>5</v>
      </c>
      <c r="N705" s="183" t="s">
        <v>43</v>
      </c>
      <c r="O705" s="42"/>
      <c r="P705" s="184">
        <f>O705*H705</f>
        <v>0</v>
      </c>
      <c r="Q705" s="184">
        <v>0</v>
      </c>
      <c r="R705" s="184">
        <f>Q705*H705</f>
        <v>0</v>
      </c>
      <c r="S705" s="184">
        <v>2.48E-3</v>
      </c>
      <c r="T705" s="185">
        <f>S705*H705</f>
        <v>6.5100000000000005E-2</v>
      </c>
      <c r="AR705" s="24" t="s">
        <v>193</v>
      </c>
      <c r="AT705" s="24" t="s">
        <v>188</v>
      </c>
      <c r="AU705" s="24" t="s">
        <v>199</v>
      </c>
      <c r="AY705" s="24" t="s">
        <v>185</v>
      </c>
      <c r="BE705" s="186">
        <f>IF(N705="základní",J705,0)</f>
        <v>0</v>
      </c>
      <c r="BF705" s="186">
        <f>IF(N705="snížená",J705,0)</f>
        <v>0</v>
      </c>
      <c r="BG705" s="186">
        <f>IF(N705="zákl. přenesená",J705,0)</f>
        <v>0</v>
      </c>
      <c r="BH705" s="186">
        <f>IF(N705="sníž. přenesená",J705,0)</f>
        <v>0</v>
      </c>
      <c r="BI705" s="186">
        <f>IF(N705="nulová",J705,0)</f>
        <v>0</v>
      </c>
      <c r="BJ705" s="24" t="s">
        <v>80</v>
      </c>
      <c r="BK705" s="186">
        <f>ROUND(I705*H705,2)</f>
        <v>0</v>
      </c>
      <c r="BL705" s="24" t="s">
        <v>193</v>
      </c>
      <c r="BM705" s="24" t="s">
        <v>3097</v>
      </c>
    </row>
    <row r="706" spans="2:65" s="1" customFormat="1" ht="27">
      <c r="B706" s="41"/>
      <c r="D706" s="208" t="s">
        <v>195</v>
      </c>
      <c r="F706" s="220" t="s">
        <v>3098</v>
      </c>
      <c r="I706" s="189"/>
      <c r="L706" s="41"/>
      <c r="M706" s="190"/>
      <c r="N706" s="42"/>
      <c r="O706" s="42"/>
      <c r="P706" s="42"/>
      <c r="Q706" s="42"/>
      <c r="R706" s="42"/>
      <c r="S706" s="42"/>
      <c r="T706" s="70"/>
      <c r="AT706" s="24" t="s">
        <v>195</v>
      </c>
      <c r="AU706" s="24" t="s">
        <v>199</v>
      </c>
    </row>
    <row r="707" spans="2:65" s="1" customFormat="1" ht="44.25" customHeight="1">
      <c r="B707" s="174"/>
      <c r="C707" s="175" t="s">
        <v>1043</v>
      </c>
      <c r="D707" s="175" t="s">
        <v>188</v>
      </c>
      <c r="E707" s="176" t="s">
        <v>1515</v>
      </c>
      <c r="F707" s="177" t="s">
        <v>1516</v>
      </c>
      <c r="G707" s="178" t="s">
        <v>191</v>
      </c>
      <c r="H707" s="179">
        <v>3749.8339999999998</v>
      </c>
      <c r="I707" s="180"/>
      <c r="J707" s="181">
        <f>ROUND(I707*H707,2)</f>
        <v>0</v>
      </c>
      <c r="K707" s="177" t="s">
        <v>192</v>
      </c>
      <c r="L707" s="41"/>
      <c r="M707" s="182" t="s">
        <v>5</v>
      </c>
      <c r="N707" s="183" t="s">
        <v>43</v>
      </c>
      <c r="O707" s="42"/>
      <c r="P707" s="184">
        <f>O707*H707</f>
        <v>0</v>
      </c>
      <c r="Q707" s="184">
        <v>0</v>
      </c>
      <c r="R707" s="184">
        <f>Q707*H707</f>
        <v>0</v>
      </c>
      <c r="S707" s="184">
        <v>0</v>
      </c>
      <c r="T707" s="185">
        <f>S707*H707</f>
        <v>0</v>
      </c>
      <c r="AR707" s="24" t="s">
        <v>193</v>
      </c>
      <c r="AT707" s="24" t="s">
        <v>188</v>
      </c>
      <c r="AU707" s="24" t="s">
        <v>199</v>
      </c>
      <c r="AY707" s="24" t="s">
        <v>185</v>
      </c>
      <c r="BE707" s="186">
        <f>IF(N707="základní",J707,0)</f>
        <v>0</v>
      </c>
      <c r="BF707" s="186">
        <f>IF(N707="snížená",J707,0)</f>
        <v>0</v>
      </c>
      <c r="BG707" s="186">
        <f>IF(N707="zákl. přenesená",J707,0)</f>
        <v>0</v>
      </c>
      <c r="BH707" s="186">
        <f>IF(N707="sníž. přenesená",J707,0)</f>
        <v>0</v>
      </c>
      <c r="BI707" s="186">
        <f>IF(N707="nulová",J707,0)</f>
        <v>0</v>
      </c>
      <c r="BJ707" s="24" t="s">
        <v>80</v>
      </c>
      <c r="BK707" s="186">
        <f>ROUND(I707*H707,2)</f>
        <v>0</v>
      </c>
      <c r="BL707" s="24" t="s">
        <v>193</v>
      </c>
      <c r="BM707" s="24" t="s">
        <v>3099</v>
      </c>
    </row>
    <row r="708" spans="2:65" s="1" customFormat="1" ht="81">
      <c r="B708" s="41"/>
      <c r="D708" s="208" t="s">
        <v>195</v>
      </c>
      <c r="F708" s="220" t="s">
        <v>1518</v>
      </c>
      <c r="I708" s="189"/>
      <c r="L708" s="41"/>
      <c r="M708" s="190"/>
      <c r="N708" s="42"/>
      <c r="O708" s="42"/>
      <c r="P708" s="42"/>
      <c r="Q708" s="42"/>
      <c r="R708" s="42"/>
      <c r="S708" s="42"/>
      <c r="T708" s="70"/>
      <c r="AT708" s="24" t="s">
        <v>195</v>
      </c>
      <c r="AU708" s="24" t="s">
        <v>199</v>
      </c>
    </row>
    <row r="709" spans="2:65" s="1" customFormat="1" ht="22.5" customHeight="1">
      <c r="B709" s="174"/>
      <c r="C709" s="175" t="s">
        <v>1048</v>
      </c>
      <c r="D709" s="175" t="s">
        <v>188</v>
      </c>
      <c r="E709" s="176" t="s">
        <v>3100</v>
      </c>
      <c r="F709" s="177" t="s">
        <v>3101</v>
      </c>
      <c r="G709" s="178" t="s">
        <v>547</v>
      </c>
      <c r="H709" s="179">
        <v>1</v>
      </c>
      <c r="I709" s="180"/>
      <c r="J709" s="181">
        <f>ROUND(I709*H709,2)</f>
        <v>0</v>
      </c>
      <c r="K709" s="177" t="s">
        <v>5</v>
      </c>
      <c r="L709" s="41"/>
      <c r="M709" s="182" t="s">
        <v>5</v>
      </c>
      <c r="N709" s="183" t="s">
        <v>43</v>
      </c>
      <c r="O709" s="42"/>
      <c r="P709" s="184">
        <f>O709*H709</f>
        <v>0</v>
      </c>
      <c r="Q709" s="184">
        <v>0</v>
      </c>
      <c r="R709" s="184">
        <f>Q709*H709</f>
        <v>0</v>
      </c>
      <c r="S709" s="184">
        <v>3.5</v>
      </c>
      <c r="T709" s="185">
        <f>S709*H709</f>
        <v>3.5</v>
      </c>
      <c r="AR709" s="24" t="s">
        <v>193</v>
      </c>
      <c r="AT709" s="24" t="s">
        <v>188</v>
      </c>
      <c r="AU709" s="24" t="s">
        <v>199</v>
      </c>
      <c r="AY709" s="24" t="s">
        <v>185</v>
      </c>
      <c r="BE709" s="186">
        <f>IF(N709="základní",J709,0)</f>
        <v>0</v>
      </c>
      <c r="BF709" s="186">
        <f>IF(N709="snížená",J709,0)</f>
        <v>0</v>
      </c>
      <c r="BG709" s="186">
        <f>IF(N709="zákl. přenesená",J709,0)</f>
        <v>0</v>
      </c>
      <c r="BH709" s="186">
        <f>IF(N709="sníž. přenesená",J709,0)</f>
        <v>0</v>
      </c>
      <c r="BI709" s="186">
        <f>IF(N709="nulová",J709,0)</f>
        <v>0</v>
      </c>
      <c r="BJ709" s="24" t="s">
        <v>80</v>
      </c>
      <c r="BK709" s="186">
        <f>ROUND(I709*H709,2)</f>
        <v>0</v>
      </c>
      <c r="BL709" s="24" t="s">
        <v>193</v>
      </c>
      <c r="BM709" s="24" t="s">
        <v>3102</v>
      </c>
    </row>
    <row r="710" spans="2:65" s="1" customFormat="1" ht="31.5" customHeight="1">
      <c r="B710" s="174"/>
      <c r="C710" s="175" t="s">
        <v>1052</v>
      </c>
      <c r="D710" s="175" t="s">
        <v>188</v>
      </c>
      <c r="E710" s="176" t="s">
        <v>1424</v>
      </c>
      <c r="F710" s="177" t="s">
        <v>1425</v>
      </c>
      <c r="G710" s="178" t="s">
        <v>191</v>
      </c>
      <c r="H710" s="179">
        <v>454.09500000000003</v>
      </c>
      <c r="I710" s="180"/>
      <c r="J710" s="181">
        <f>ROUND(I710*H710,2)</f>
        <v>0</v>
      </c>
      <c r="K710" s="177" t="s">
        <v>192</v>
      </c>
      <c r="L710" s="41"/>
      <c r="M710" s="182" t="s">
        <v>5</v>
      </c>
      <c r="N710" s="183" t="s">
        <v>43</v>
      </c>
      <c r="O710" s="42"/>
      <c r="P710" s="184">
        <f>O710*H710</f>
        <v>0</v>
      </c>
      <c r="Q710" s="184">
        <v>0</v>
      </c>
      <c r="R710" s="184">
        <f>Q710*H710</f>
        <v>0</v>
      </c>
      <c r="S710" s="184">
        <v>0</v>
      </c>
      <c r="T710" s="185">
        <f>S710*H710</f>
        <v>0</v>
      </c>
      <c r="AR710" s="24" t="s">
        <v>193</v>
      </c>
      <c r="AT710" s="24" t="s">
        <v>188</v>
      </c>
      <c r="AU710" s="24" t="s">
        <v>199</v>
      </c>
      <c r="AY710" s="24" t="s">
        <v>185</v>
      </c>
      <c r="BE710" s="186">
        <f>IF(N710="základní",J710,0)</f>
        <v>0</v>
      </c>
      <c r="BF710" s="186">
        <f>IF(N710="snížená",J710,0)</f>
        <v>0</v>
      </c>
      <c r="BG710" s="186">
        <f>IF(N710="zákl. přenesená",J710,0)</f>
        <v>0</v>
      </c>
      <c r="BH710" s="186">
        <f>IF(N710="sníž. přenesená",J710,0)</f>
        <v>0</v>
      </c>
      <c r="BI710" s="186">
        <f>IF(N710="nulová",J710,0)</f>
        <v>0</v>
      </c>
      <c r="BJ710" s="24" t="s">
        <v>80</v>
      </c>
      <c r="BK710" s="186">
        <f>ROUND(I710*H710,2)</f>
        <v>0</v>
      </c>
      <c r="BL710" s="24" t="s">
        <v>193</v>
      </c>
      <c r="BM710" s="24" t="s">
        <v>3103</v>
      </c>
    </row>
    <row r="711" spans="2:65" s="1" customFormat="1" ht="121.5">
      <c r="B711" s="41"/>
      <c r="D711" s="208" t="s">
        <v>195</v>
      </c>
      <c r="F711" s="220" t="s">
        <v>1427</v>
      </c>
      <c r="I711" s="189"/>
      <c r="L711" s="41"/>
      <c r="M711" s="190"/>
      <c r="N711" s="42"/>
      <c r="O711" s="42"/>
      <c r="P711" s="42"/>
      <c r="Q711" s="42"/>
      <c r="R711" s="42"/>
      <c r="S711" s="42"/>
      <c r="T711" s="70"/>
      <c r="AT711" s="24" t="s">
        <v>195</v>
      </c>
      <c r="AU711" s="24" t="s">
        <v>199</v>
      </c>
    </row>
    <row r="712" spans="2:65" s="1" customFormat="1" ht="31.5" customHeight="1">
      <c r="B712" s="174"/>
      <c r="C712" s="175" t="s">
        <v>1057</v>
      </c>
      <c r="D712" s="175" t="s">
        <v>188</v>
      </c>
      <c r="E712" s="176" t="s">
        <v>1436</v>
      </c>
      <c r="F712" s="177" t="s">
        <v>1437</v>
      </c>
      <c r="G712" s="178" t="s">
        <v>191</v>
      </c>
      <c r="H712" s="179">
        <v>454.09500000000003</v>
      </c>
      <c r="I712" s="180"/>
      <c r="J712" s="181">
        <f>ROUND(I712*H712,2)</f>
        <v>0</v>
      </c>
      <c r="K712" s="177" t="s">
        <v>192</v>
      </c>
      <c r="L712" s="41"/>
      <c r="M712" s="182" t="s">
        <v>5</v>
      </c>
      <c r="N712" s="183" t="s">
        <v>43</v>
      </c>
      <c r="O712" s="42"/>
      <c r="P712" s="184">
        <f>O712*H712</f>
        <v>0</v>
      </c>
      <c r="Q712" s="184">
        <v>0</v>
      </c>
      <c r="R712" s="184">
        <f>Q712*H712</f>
        <v>0</v>
      </c>
      <c r="S712" s="184">
        <v>0</v>
      </c>
      <c r="T712" s="185">
        <f>S712*H712</f>
        <v>0</v>
      </c>
      <c r="AR712" s="24" t="s">
        <v>193</v>
      </c>
      <c r="AT712" s="24" t="s">
        <v>188</v>
      </c>
      <c r="AU712" s="24" t="s">
        <v>199</v>
      </c>
      <c r="AY712" s="24" t="s">
        <v>185</v>
      </c>
      <c r="BE712" s="186">
        <f>IF(N712="základní",J712,0)</f>
        <v>0</v>
      </c>
      <c r="BF712" s="186">
        <f>IF(N712="snížená",J712,0)</f>
        <v>0</v>
      </c>
      <c r="BG712" s="186">
        <f>IF(N712="zákl. přenesená",J712,0)</f>
        <v>0</v>
      </c>
      <c r="BH712" s="186">
        <f>IF(N712="sníž. přenesená",J712,0)</f>
        <v>0</v>
      </c>
      <c r="BI712" s="186">
        <f>IF(N712="nulová",J712,0)</f>
        <v>0</v>
      </c>
      <c r="BJ712" s="24" t="s">
        <v>80</v>
      </c>
      <c r="BK712" s="186">
        <f>ROUND(I712*H712,2)</f>
        <v>0</v>
      </c>
      <c r="BL712" s="24" t="s">
        <v>193</v>
      </c>
      <c r="BM712" s="24" t="s">
        <v>3104</v>
      </c>
    </row>
    <row r="713" spans="2:65" s="1" customFormat="1" ht="81">
      <c r="B713" s="41"/>
      <c r="D713" s="208" t="s">
        <v>195</v>
      </c>
      <c r="F713" s="220" t="s">
        <v>1439</v>
      </c>
      <c r="I713" s="189"/>
      <c r="L713" s="41"/>
      <c r="M713" s="190"/>
      <c r="N713" s="42"/>
      <c r="O713" s="42"/>
      <c r="P713" s="42"/>
      <c r="Q713" s="42"/>
      <c r="R713" s="42"/>
      <c r="S713" s="42"/>
      <c r="T713" s="70"/>
      <c r="AT713" s="24" t="s">
        <v>195</v>
      </c>
      <c r="AU713" s="24" t="s">
        <v>199</v>
      </c>
    </row>
    <row r="714" spans="2:65" s="1" customFormat="1" ht="31.5" customHeight="1">
      <c r="B714" s="174"/>
      <c r="C714" s="175" t="s">
        <v>1064</v>
      </c>
      <c r="D714" s="175" t="s">
        <v>188</v>
      </c>
      <c r="E714" s="176" t="s">
        <v>1442</v>
      </c>
      <c r="F714" s="177" t="s">
        <v>1443</v>
      </c>
      <c r="G714" s="178" t="s">
        <v>191</v>
      </c>
      <c r="H714" s="179">
        <v>4086.855</v>
      </c>
      <c r="I714" s="180"/>
      <c r="J714" s="181">
        <f>ROUND(I714*H714,2)</f>
        <v>0</v>
      </c>
      <c r="K714" s="177" t="s">
        <v>192</v>
      </c>
      <c r="L714" s="41"/>
      <c r="M714" s="182" t="s">
        <v>5</v>
      </c>
      <c r="N714" s="183" t="s">
        <v>43</v>
      </c>
      <c r="O714" s="42"/>
      <c r="P714" s="184">
        <f>O714*H714</f>
        <v>0</v>
      </c>
      <c r="Q714" s="184">
        <v>0</v>
      </c>
      <c r="R714" s="184">
        <f>Q714*H714</f>
        <v>0</v>
      </c>
      <c r="S714" s="184">
        <v>0</v>
      </c>
      <c r="T714" s="185">
        <f>S714*H714</f>
        <v>0</v>
      </c>
      <c r="AR714" s="24" t="s">
        <v>193</v>
      </c>
      <c r="AT714" s="24" t="s">
        <v>188</v>
      </c>
      <c r="AU714" s="24" t="s">
        <v>199</v>
      </c>
      <c r="AY714" s="24" t="s">
        <v>185</v>
      </c>
      <c r="BE714" s="186">
        <f>IF(N714="základní",J714,0)</f>
        <v>0</v>
      </c>
      <c r="BF714" s="186">
        <f>IF(N714="snížená",J714,0)</f>
        <v>0</v>
      </c>
      <c r="BG714" s="186">
        <f>IF(N714="zákl. přenesená",J714,0)</f>
        <v>0</v>
      </c>
      <c r="BH714" s="186">
        <f>IF(N714="sníž. přenesená",J714,0)</f>
        <v>0</v>
      </c>
      <c r="BI714" s="186">
        <f>IF(N714="nulová",J714,0)</f>
        <v>0</v>
      </c>
      <c r="BJ714" s="24" t="s">
        <v>80</v>
      </c>
      <c r="BK714" s="186">
        <f>ROUND(I714*H714,2)</f>
        <v>0</v>
      </c>
      <c r="BL714" s="24" t="s">
        <v>193</v>
      </c>
      <c r="BM714" s="24" t="s">
        <v>3105</v>
      </c>
    </row>
    <row r="715" spans="2:65" s="1" customFormat="1" ht="81">
      <c r="B715" s="41"/>
      <c r="D715" s="187" t="s">
        <v>195</v>
      </c>
      <c r="F715" s="188" t="s">
        <v>1439</v>
      </c>
      <c r="I715" s="189"/>
      <c r="L715" s="41"/>
      <c r="M715" s="190"/>
      <c r="N715" s="42"/>
      <c r="O715" s="42"/>
      <c r="P715" s="42"/>
      <c r="Q715" s="42"/>
      <c r="R715" s="42"/>
      <c r="S715" s="42"/>
      <c r="T715" s="70"/>
      <c r="AT715" s="24" t="s">
        <v>195</v>
      </c>
      <c r="AU715" s="24" t="s">
        <v>199</v>
      </c>
    </row>
    <row r="716" spans="2:65" s="11" customFormat="1">
      <c r="B716" s="191"/>
      <c r="D716" s="208" t="s">
        <v>197</v>
      </c>
      <c r="F716" s="218" t="s">
        <v>3106</v>
      </c>
      <c r="H716" s="219">
        <v>4086.855</v>
      </c>
      <c r="I716" s="195"/>
      <c r="L716" s="191"/>
      <c r="M716" s="196"/>
      <c r="N716" s="197"/>
      <c r="O716" s="197"/>
      <c r="P716" s="197"/>
      <c r="Q716" s="197"/>
      <c r="R716" s="197"/>
      <c r="S716" s="197"/>
      <c r="T716" s="198"/>
      <c r="AT716" s="192" t="s">
        <v>197</v>
      </c>
      <c r="AU716" s="192" t="s">
        <v>199</v>
      </c>
      <c r="AV716" s="11" t="s">
        <v>82</v>
      </c>
      <c r="AW716" s="11" t="s">
        <v>6</v>
      </c>
      <c r="AX716" s="11" t="s">
        <v>80</v>
      </c>
      <c r="AY716" s="192" t="s">
        <v>185</v>
      </c>
    </row>
    <row r="717" spans="2:65" s="1" customFormat="1" ht="22.5" customHeight="1">
      <c r="B717" s="174"/>
      <c r="C717" s="175" t="s">
        <v>1068</v>
      </c>
      <c r="D717" s="175" t="s">
        <v>188</v>
      </c>
      <c r="E717" s="176" t="s">
        <v>3107</v>
      </c>
      <c r="F717" s="177" t="s">
        <v>3108</v>
      </c>
      <c r="G717" s="178" t="s">
        <v>191</v>
      </c>
      <c r="H717" s="179">
        <v>16.28</v>
      </c>
      <c r="I717" s="180"/>
      <c r="J717" s="181">
        <f>ROUND(I717*H717,2)</f>
        <v>0</v>
      </c>
      <c r="K717" s="177" t="s">
        <v>192</v>
      </c>
      <c r="L717" s="41"/>
      <c r="M717" s="182" t="s">
        <v>5</v>
      </c>
      <c r="N717" s="183" t="s">
        <v>43</v>
      </c>
      <c r="O717" s="42"/>
      <c r="P717" s="184">
        <f>O717*H717</f>
        <v>0</v>
      </c>
      <c r="Q717" s="184">
        <v>0</v>
      </c>
      <c r="R717" s="184">
        <f>Q717*H717</f>
        <v>0</v>
      </c>
      <c r="S717" s="184">
        <v>0</v>
      </c>
      <c r="T717" s="185">
        <f>S717*H717</f>
        <v>0</v>
      </c>
      <c r="AR717" s="24" t="s">
        <v>193</v>
      </c>
      <c r="AT717" s="24" t="s">
        <v>188</v>
      </c>
      <c r="AU717" s="24" t="s">
        <v>199</v>
      </c>
      <c r="AY717" s="24" t="s">
        <v>185</v>
      </c>
      <c r="BE717" s="186">
        <f>IF(N717="základní",J717,0)</f>
        <v>0</v>
      </c>
      <c r="BF717" s="186">
        <f>IF(N717="snížená",J717,0)</f>
        <v>0</v>
      </c>
      <c r="BG717" s="186">
        <f>IF(N717="zákl. přenesená",J717,0)</f>
        <v>0</v>
      </c>
      <c r="BH717" s="186">
        <f>IF(N717="sníž. přenesená",J717,0)</f>
        <v>0</v>
      </c>
      <c r="BI717" s="186">
        <f>IF(N717="nulová",J717,0)</f>
        <v>0</v>
      </c>
      <c r="BJ717" s="24" t="s">
        <v>80</v>
      </c>
      <c r="BK717" s="186">
        <f>ROUND(I717*H717,2)</f>
        <v>0</v>
      </c>
      <c r="BL717" s="24" t="s">
        <v>193</v>
      </c>
      <c r="BM717" s="24" t="s">
        <v>3109</v>
      </c>
    </row>
    <row r="718" spans="2:65" s="1" customFormat="1" ht="67.5">
      <c r="B718" s="41"/>
      <c r="D718" s="208" t="s">
        <v>195</v>
      </c>
      <c r="F718" s="220" t="s">
        <v>1450</v>
      </c>
      <c r="I718" s="189"/>
      <c r="L718" s="41"/>
      <c r="M718" s="190"/>
      <c r="N718" s="42"/>
      <c r="O718" s="42"/>
      <c r="P718" s="42"/>
      <c r="Q718" s="42"/>
      <c r="R718" s="42"/>
      <c r="S718" s="42"/>
      <c r="T718" s="70"/>
      <c r="AT718" s="24" t="s">
        <v>195</v>
      </c>
      <c r="AU718" s="24" t="s">
        <v>199</v>
      </c>
    </row>
    <row r="719" spans="2:65" s="1" customFormat="1" ht="22.5" customHeight="1">
      <c r="B719" s="174"/>
      <c r="C719" s="175" t="s">
        <v>1072</v>
      </c>
      <c r="D719" s="175" t="s">
        <v>188</v>
      </c>
      <c r="E719" s="176" t="s">
        <v>1447</v>
      </c>
      <c r="F719" s="177" t="s">
        <v>1448</v>
      </c>
      <c r="G719" s="178" t="s">
        <v>191</v>
      </c>
      <c r="H719" s="179">
        <v>269.18</v>
      </c>
      <c r="I719" s="180"/>
      <c r="J719" s="181">
        <f>ROUND(I719*H719,2)</f>
        <v>0</v>
      </c>
      <c r="K719" s="177" t="s">
        <v>192</v>
      </c>
      <c r="L719" s="41"/>
      <c r="M719" s="182" t="s">
        <v>5</v>
      </c>
      <c r="N719" s="183" t="s">
        <v>43</v>
      </c>
      <c r="O719" s="42"/>
      <c r="P719" s="184">
        <f>O719*H719</f>
        <v>0</v>
      </c>
      <c r="Q719" s="184">
        <v>0</v>
      </c>
      <c r="R719" s="184">
        <f>Q719*H719</f>
        <v>0</v>
      </c>
      <c r="S719" s="184">
        <v>0</v>
      </c>
      <c r="T719" s="185">
        <f>S719*H719</f>
        <v>0</v>
      </c>
      <c r="AR719" s="24" t="s">
        <v>193</v>
      </c>
      <c r="AT719" s="24" t="s">
        <v>188</v>
      </c>
      <c r="AU719" s="24" t="s">
        <v>199</v>
      </c>
      <c r="AY719" s="24" t="s">
        <v>185</v>
      </c>
      <c r="BE719" s="186">
        <f>IF(N719="základní",J719,0)</f>
        <v>0</v>
      </c>
      <c r="BF719" s="186">
        <f>IF(N719="snížená",J719,0)</f>
        <v>0</v>
      </c>
      <c r="BG719" s="186">
        <f>IF(N719="zákl. přenesená",J719,0)</f>
        <v>0</v>
      </c>
      <c r="BH719" s="186">
        <f>IF(N719="sníž. přenesená",J719,0)</f>
        <v>0</v>
      </c>
      <c r="BI719" s="186">
        <f>IF(N719="nulová",J719,0)</f>
        <v>0</v>
      </c>
      <c r="BJ719" s="24" t="s">
        <v>80</v>
      </c>
      <c r="BK719" s="186">
        <f>ROUND(I719*H719,2)</f>
        <v>0</v>
      </c>
      <c r="BL719" s="24" t="s">
        <v>193</v>
      </c>
      <c r="BM719" s="24" t="s">
        <v>3110</v>
      </c>
    </row>
    <row r="720" spans="2:65" s="1" customFormat="1" ht="67.5">
      <c r="B720" s="41"/>
      <c r="D720" s="208" t="s">
        <v>195</v>
      </c>
      <c r="F720" s="220" t="s">
        <v>1450</v>
      </c>
      <c r="I720" s="189"/>
      <c r="L720" s="41"/>
      <c r="M720" s="190"/>
      <c r="N720" s="42"/>
      <c r="O720" s="42"/>
      <c r="P720" s="42"/>
      <c r="Q720" s="42"/>
      <c r="R720" s="42"/>
      <c r="S720" s="42"/>
      <c r="T720" s="70"/>
      <c r="AT720" s="24" t="s">
        <v>195</v>
      </c>
      <c r="AU720" s="24" t="s">
        <v>199</v>
      </c>
    </row>
    <row r="721" spans="2:65" s="1" customFormat="1" ht="22.5" customHeight="1">
      <c r="B721" s="174"/>
      <c r="C721" s="175" t="s">
        <v>1077</v>
      </c>
      <c r="D721" s="175" t="s">
        <v>188</v>
      </c>
      <c r="E721" s="176" t="s">
        <v>1452</v>
      </c>
      <c r="F721" s="177" t="s">
        <v>1453</v>
      </c>
      <c r="G721" s="178" t="s">
        <v>191</v>
      </c>
      <c r="H721" s="179">
        <v>1.81</v>
      </c>
      <c r="I721" s="180"/>
      <c r="J721" s="181">
        <f>ROUND(I721*H721,2)</f>
        <v>0</v>
      </c>
      <c r="K721" s="177" t="s">
        <v>192</v>
      </c>
      <c r="L721" s="41"/>
      <c r="M721" s="182" t="s">
        <v>5</v>
      </c>
      <c r="N721" s="183" t="s">
        <v>43</v>
      </c>
      <c r="O721" s="42"/>
      <c r="P721" s="184">
        <f>O721*H721</f>
        <v>0</v>
      </c>
      <c r="Q721" s="184">
        <v>0</v>
      </c>
      <c r="R721" s="184">
        <f>Q721*H721</f>
        <v>0</v>
      </c>
      <c r="S721" s="184">
        <v>0</v>
      </c>
      <c r="T721" s="185">
        <f>S721*H721</f>
        <v>0</v>
      </c>
      <c r="AR721" s="24" t="s">
        <v>193</v>
      </c>
      <c r="AT721" s="24" t="s">
        <v>188</v>
      </c>
      <c r="AU721" s="24" t="s">
        <v>199</v>
      </c>
      <c r="AY721" s="24" t="s">
        <v>185</v>
      </c>
      <c r="BE721" s="186">
        <f>IF(N721="základní",J721,0)</f>
        <v>0</v>
      </c>
      <c r="BF721" s="186">
        <f>IF(N721="snížená",J721,0)</f>
        <v>0</v>
      </c>
      <c r="BG721" s="186">
        <f>IF(N721="zákl. přenesená",J721,0)</f>
        <v>0</v>
      </c>
      <c r="BH721" s="186">
        <f>IF(N721="sníž. přenesená",J721,0)</f>
        <v>0</v>
      </c>
      <c r="BI721" s="186">
        <f>IF(N721="nulová",J721,0)</f>
        <v>0</v>
      </c>
      <c r="BJ721" s="24" t="s">
        <v>80</v>
      </c>
      <c r="BK721" s="186">
        <f>ROUND(I721*H721,2)</f>
        <v>0</v>
      </c>
      <c r="BL721" s="24" t="s">
        <v>193</v>
      </c>
      <c r="BM721" s="24" t="s">
        <v>3111</v>
      </c>
    </row>
    <row r="722" spans="2:65" s="1" customFormat="1" ht="67.5">
      <c r="B722" s="41"/>
      <c r="D722" s="208" t="s">
        <v>195</v>
      </c>
      <c r="F722" s="220" t="s">
        <v>1450</v>
      </c>
      <c r="I722" s="189"/>
      <c r="L722" s="41"/>
      <c r="M722" s="190"/>
      <c r="N722" s="42"/>
      <c r="O722" s="42"/>
      <c r="P722" s="42"/>
      <c r="Q722" s="42"/>
      <c r="R722" s="42"/>
      <c r="S722" s="42"/>
      <c r="T722" s="70"/>
      <c r="AT722" s="24" t="s">
        <v>195</v>
      </c>
      <c r="AU722" s="24" t="s">
        <v>199</v>
      </c>
    </row>
    <row r="723" spans="2:65" s="1" customFormat="1" ht="22.5" customHeight="1">
      <c r="B723" s="174"/>
      <c r="C723" s="175" t="s">
        <v>1081</v>
      </c>
      <c r="D723" s="175" t="s">
        <v>188</v>
      </c>
      <c r="E723" s="176" t="s">
        <v>1460</v>
      </c>
      <c r="F723" s="177" t="s">
        <v>1461</v>
      </c>
      <c r="G723" s="178" t="s">
        <v>191</v>
      </c>
      <c r="H723" s="179">
        <v>0.72</v>
      </c>
      <c r="I723" s="180"/>
      <c r="J723" s="181">
        <f>ROUND(I723*H723,2)</f>
        <v>0</v>
      </c>
      <c r="K723" s="177" t="s">
        <v>192</v>
      </c>
      <c r="L723" s="41"/>
      <c r="M723" s="182" t="s">
        <v>5</v>
      </c>
      <c r="N723" s="183" t="s">
        <v>43</v>
      </c>
      <c r="O723" s="42"/>
      <c r="P723" s="184">
        <f>O723*H723</f>
        <v>0</v>
      </c>
      <c r="Q723" s="184">
        <v>0</v>
      </c>
      <c r="R723" s="184">
        <f>Q723*H723</f>
        <v>0</v>
      </c>
      <c r="S723" s="184">
        <v>0</v>
      </c>
      <c r="T723" s="185">
        <f>S723*H723</f>
        <v>0</v>
      </c>
      <c r="AR723" s="24" t="s">
        <v>193</v>
      </c>
      <c r="AT723" s="24" t="s">
        <v>188</v>
      </c>
      <c r="AU723" s="24" t="s">
        <v>199</v>
      </c>
      <c r="AY723" s="24" t="s">
        <v>185</v>
      </c>
      <c r="BE723" s="186">
        <f>IF(N723="základní",J723,0)</f>
        <v>0</v>
      </c>
      <c r="BF723" s="186">
        <f>IF(N723="snížená",J723,0)</f>
        <v>0</v>
      </c>
      <c r="BG723" s="186">
        <f>IF(N723="zákl. přenesená",J723,0)</f>
        <v>0</v>
      </c>
      <c r="BH723" s="186">
        <f>IF(N723="sníž. přenesená",J723,0)</f>
        <v>0</v>
      </c>
      <c r="BI723" s="186">
        <f>IF(N723="nulová",J723,0)</f>
        <v>0</v>
      </c>
      <c r="BJ723" s="24" t="s">
        <v>80</v>
      </c>
      <c r="BK723" s="186">
        <f>ROUND(I723*H723,2)</f>
        <v>0</v>
      </c>
      <c r="BL723" s="24" t="s">
        <v>193</v>
      </c>
      <c r="BM723" s="24" t="s">
        <v>3112</v>
      </c>
    </row>
    <row r="724" spans="2:65" s="1" customFormat="1" ht="67.5">
      <c r="B724" s="41"/>
      <c r="D724" s="208" t="s">
        <v>195</v>
      </c>
      <c r="F724" s="220" t="s">
        <v>1450</v>
      </c>
      <c r="I724" s="189"/>
      <c r="L724" s="41"/>
      <c r="M724" s="190"/>
      <c r="N724" s="42"/>
      <c r="O724" s="42"/>
      <c r="P724" s="42"/>
      <c r="Q724" s="42"/>
      <c r="R724" s="42"/>
      <c r="S724" s="42"/>
      <c r="T724" s="70"/>
      <c r="AT724" s="24" t="s">
        <v>195</v>
      </c>
      <c r="AU724" s="24" t="s">
        <v>199</v>
      </c>
    </row>
    <row r="725" spans="2:65" s="1" customFormat="1" ht="22.5" customHeight="1">
      <c r="B725" s="174"/>
      <c r="C725" s="175" t="s">
        <v>1085</v>
      </c>
      <c r="D725" s="175" t="s">
        <v>188</v>
      </c>
      <c r="E725" s="176" t="s">
        <v>3113</v>
      </c>
      <c r="F725" s="177" t="s">
        <v>3114</v>
      </c>
      <c r="G725" s="178" t="s">
        <v>191</v>
      </c>
      <c r="H725" s="179">
        <v>146.19</v>
      </c>
      <c r="I725" s="180"/>
      <c r="J725" s="181">
        <f>ROUND(I725*H725,2)</f>
        <v>0</v>
      </c>
      <c r="K725" s="177" t="s">
        <v>192</v>
      </c>
      <c r="L725" s="41"/>
      <c r="M725" s="182" t="s">
        <v>5</v>
      </c>
      <c r="N725" s="183" t="s">
        <v>43</v>
      </c>
      <c r="O725" s="42"/>
      <c r="P725" s="184">
        <f>O725*H725</f>
        <v>0</v>
      </c>
      <c r="Q725" s="184">
        <v>0</v>
      </c>
      <c r="R725" s="184">
        <f>Q725*H725</f>
        <v>0</v>
      </c>
      <c r="S725" s="184">
        <v>0</v>
      </c>
      <c r="T725" s="185">
        <f>S725*H725</f>
        <v>0</v>
      </c>
      <c r="AR725" s="24" t="s">
        <v>193</v>
      </c>
      <c r="AT725" s="24" t="s">
        <v>188</v>
      </c>
      <c r="AU725" s="24" t="s">
        <v>199</v>
      </c>
      <c r="AY725" s="24" t="s">
        <v>185</v>
      </c>
      <c r="BE725" s="186">
        <f>IF(N725="základní",J725,0)</f>
        <v>0</v>
      </c>
      <c r="BF725" s="186">
        <f>IF(N725="snížená",J725,0)</f>
        <v>0</v>
      </c>
      <c r="BG725" s="186">
        <f>IF(N725="zákl. přenesená",J725,0)</f>
        <v>0</v>
      </c>
      <c r="BH725" s="186">
        <f>IF(N725="sníž. přenesená",J725,0)</f>
        <v>0</v>
      </c>
      <c r="BI725" s="186">
        <f>IF(N725="nulová",J725,0)</f>
        <v>0</v>
      </c>
      <c r="BJ725" s="24" t="s">
        <v>80</v>
      </c>
      <c r="BK725" s="186">
        <f>ROUND(I725*H725,2)</f>
        <v>0</v>
      </c>
      <c r="BL725" s="24" t="s">
        <v>193</v>
      </c>
      <c r="BM725" s="24" t="s">
        <v>3115</v>
      </c>
    </row>
    <row r="726" spans="2:65" s="1" customFormat="1" ht="67.5">
      <c r="B726" s="41"/>
      <c r="D726" s="208" t="s">
        <v>195</v>
      </c>
      <c r="F726" s="220" t="s">
        <v>1475</v>
      </c>
      <c r="I726" s="189"/>
      <c r="L726" s="41"/>
      <c r="M726" s="190"/>
      <c r="N726" s="42"/>
      <c r="O726" s="42"/>
      <c r="P726" s="42"/>
      <c r="Q726" s="42"/>
      <c r="R726" s="42"/>
      <c r="S726" s="42"/>
      <c r="T726" s="70"/>
      <c r="AT726" s="24" t="s">
        <v>195</v>
      </c>
      <c r="AU726" s="24" t="s">
        <v>199</v>
      </c>
    </row>
    <row r="727" spans="2:65" s="1" customFormat="1" ht="22.5" customHeight="1">
      <c r="B727" s="174"/>
      <c r="C727" s="175" t="s">
        <v>1089</v>
      </c>
      <c r="D727" s="175" t="s">
        <v>188</v>
      </c>
      <c r="E727" s="176" t="s">
        <v>1472</v>
      </c>
      <c r="F727" s="177" t="s">
        <v>1473</v>
      </c>
      <c r="G727" s="178" t="s">
        <v>191</v>
      </c>
      <c r="H727" s="179">
        <v>10.58</v>
      </c>
      <c r="I727" s="180"/>
      <c r="J727" s="181">
        <f>ROUND(I727*H727,2)</f>
        <v>0</v>
      </c>
      <c r="K727" s="177" t="s">
        <v>192</v>
      </c>
      <c r="L727" s="41"/>
      <c r="M727" s="182" t="s">
        <v>5</v>
      </c>
      <c r="N727" s="183" t="s">
        <v>43</v>
      </c>
      <c r="O727" s="42"/>
      <c r="P727" s="184">
        <f>O727*H727</f>
        <v>0</v>
      </c>
      <c r="Q727" s="184">
        <v>0</v>
      </c>
      <c r="R727" s="184">
        <f>Q727*H727</f>
        <v>0</v>
      </c>
      <c r="S727" s="184">
        <v>0</v>
      </c>
      <c r="T727" s="185">
        <f>S727*H727</f>
        <v>0</v>
      </c>
      <c r="AR727" s="24" t="s">
        <v>193</v>
      </c>
      <c r="AT727" s="24" t="s">
        <v>188</v>
      </c>
      <c r="AU727" s="24" t="s">
        <v>199</v>
      </c>
      <c r="AY727" s="24" t="s">
        <v>185</v>
      </c>
      <c r="BE727" s="186">
        <f>IF(N727="základní",J727,0)</f>
        <v>0</v>
      </c>
      <c r="BF727" s="186">
        <f>IF(N727="snížená",J727,0)</f>
        <v>0</v>
      </c>
      <c r="BG727" s="186">
        <f>IF(N727="zákl. přenesená",J727,0)</f>
        <v>0</v>
      </c>
      <c r="BH727" s="186">
        <f>IF(N727="sníž. přenesená",J727,0)</f>
        <v>0</v>
      </c>
      <c r="BI727" s="186">
        <f>IF(N727="nulová",J727,0)</f>
        <v>0</v>
      </c>
      <c r="BJ727" s="24" t="s">
        <v>80</v>
      </c>
      <c r="BK727" s="186">
        <f>ROUND(I727*H727,2)</f>
        <v>0</v>
      </c>
      <c r="BL727" s="24" t="s">
        <v>193</v>
      </c>
      <c r="BM727" s="24" t="s">
        <v>3116</v>
      </c>
    </row>
    <row r="728" spans="2:65" s="1" customFormat="1" ht="67.5">
      <c r="B728" s="41"/>
      <c r="D728" s="208" t="s">
        <v>195</v>
      </c>
      <c r="F728" s="220" t="s">
        <v>1475</v>
      </c>
      <c r="I728" s="189"/>
      <c r="L728" s="41"/>
      <c r="M728" s="190"/>
      <c r="N728" s="42"/>
      <c r="O728" s="42"/>
      <c r="P728" s="42"/>
      <c r="Q728" s="42"/>
      <c r="R728" s="42"/>
      <c r="S728" s="42"/>
      <c r="T728" s="70"/>
      <c r="AT728" s="24" t="s">
        <v>195</v>
      </c>
      <c r="AU728" s="24" t="s">
        <v>199</v>
      </c>
    </row>
    <row r="729" spans="2:65" s="1" customFormat="1" ht="22.5" customHeight="1">
      <c r="B729" s="174"/>
      <c r="C729" s="175" t="s">
        <v>1096</v>
      </c>
      <c r="D729" s="175" t="s">
        <v>188</v>
      </c>
      <c r="E729" s="176" t="s">
        <v>3117</v>
      </c>
      <c r="F729" s="177" t="s">
        <v>3118</v>
      </c>
      <c r="G729" s="178" t="s">
        <v>376</v>
      </c>
      <c r="H729" s="179">
        <v>18.100000000000001</v>
      </c>
      <c r="I729" s="180"/>
      <c r="J729" s="181">
        <f>ROUND(I729*H729,2)</f>
        <v>0</v>
      </c>
      <c r="K729" s="177" t="s">
        <v>5</v>
      </c>
      <c r="L729" s="41"/>
      <c r="M729" s="182" t="s">
        <v>5</v>
      </c>
      <c r="N729" s="183" t="s">
        <v>43</v>
      </c>
      <c r="O729" s="42"/>
      <c r="P729" s="184">
        <f>O729*H729</f>
        <v>0</v>
      </c>
      <c r="Q729" s="184">
        <v>0</v>
      </c>
      <c r="R729" s="184">
        <f>Q729*H729</f>
        <v>0</v>
      </c>
      <c r="S729" s="184">
        <v>0.1</v>
      </c>
      <c r="T729" s="185">
        <f>S729*H729</f>
        <v>1.8100000000000003</v>
      </c>
      <c r="AR729" s="24" t="s">
        <v>193</v>
      </c>
      <c r="AT729" s="24" t="s">
        <v>188</v>
      </c>
      <c r="AU729" s="24" t="s">
        <v>199</v>
      </c>
      <c r="AY729" s="24" t="s">
        <v>185</v>
      </c>
      <c r="BE729" s="186">
        <f>IF(N729="základní",J729,0)</f>
        <v>0</v>
      </c>
      <c r="BF729" s="186">
        <f>IF(N729="snížená",J729,0)</f>
        <v>0</v>
      </c>
      <c r="BG729" s="186">
        <f>IF(N729="zákl. přenesená",J729,0)</f>
        <v>0</v>
      </c>
      <c r="BH729" s="186">
        <f>IF(N729="sníž. přenesená",J729,0)</f>
        <v>0</v>
      </c>
      <c r="BI729" s="186">
        <f>IF(N729="nulová",J729,0)</f>
        <v>0</v>
      </c>
      <c r="BJ729" s="24" t="s">
        <v>80</v>
      </c>
      <c r="BK729" s="186">
        <f>ROUND(I729*H729,2)</f>
        <v>0</v>
      </c>
      <c r="BL729" s="24" t="s">
        <v>193</v>
      </c>
      <c r="BM729" s="24" t="s">
        <v>3119</v>
      </c>
    </row>
    <row r="730" spans="2:65" s="10" customFormat="1" ht="29.85" customHeight="1">
      <c r="B730" s="160"/>
      <c r="D730" s="171" t="s">
        <v>71</v>
      </c>
      <c r="E730" s="172" t="s">
        <v>1512</v>
      </c>
      <c r="F730" s="172" t="s">
        <v>1513</v>
      </c>
      <c r="I730" s="163"/>
      <c r="J730" s="173">
        <f>BK730</f>
        <v>0</v>
      </c>
      <c r="L730" s="160"/>
      <c r="M730" s="165"/>
      <c r="N730" s="166"/>
      <c r="O730" s="166"/>
      <c r="P730" s="167">
        <f>SUM(P731:P732)</f>
        <v>0</v>
      </c>
      <c r="Q730" s="166"/>
      <c r="R730" s="167">
        <f>SUM(R731:R732)</f>
        <v>0</v>
      </c>
      <c r="S730" s="166"/>
      <c r="T730" s="168">
        <f>SUM(T731:T732)</f>
        <v>0</v>
      </c>
      <c r="AR730" s="161" t="s">
        <v>80</v>
      </c>
      <c r="AT730" s="169" t="s">
        <v>71</v>
      </c>
      <c r="AU730" s="169" t="s">
        <v>80</v>
      </c>
      <c r="AY730" s="161" t="s">
        <v>185</v>
      </c>
      <c r="BK730" s="170">
        <f>SUM(BK731:BK732)</f>
        <v>0</v>
      </c>
    </row>
    <row r="731" spans="2:65" s="1" customFormat="1" ht="44.25" customHeight="1">
      <c r="B731" s="174"/>
      <c r="C731" s="175" t="s">
        <v>1100</v>
      </c>
      <c r="D731" s="175" t="s">
        <v>188</v>
      </c>
      <c r="E731" s="176" t="s">
        <v>1515</v>
      </c>
      <c r="F731" s="177" t="s">
        <v>1516</v>
      </c>
      <c r="G731" s="178" t="s">
        <v>191</v>
      </c>
      <c r="H731" s="179">
        <v>3749.8339999999998</v>
      </c>
      <c r="I731" s="180"/>
      <c r="J731" s="181">
        <f>ROUND(I731*H731,2)</f>
        <v>0</v>
      </c>
      <c r="K731" s="177" t="s">
        <v>192</v>
      </c>
      <c r="L731" s="41"/>
      <c r="M731" s="182" t="s">
        <v>5</v>
      </c>
      <c r="N731" s="183" t="s">
        <v>43</v>
      </c>
      <c r="O731" s="42"/>
      <c r="P731" s="184">
        <f>O731*H731</f>
        <v>0</v>
      </c>
      <c r="Q731" s="184">
        <v>0</v>
      </c>
      <c r="R731" s="184">
        <f>Q731*H731</f>
        <v>0</v>
      </c>
      <c r="S731" s="184">
        <v>0</v>
      </c>
      <c r="T731" s="185">
        <f>S731*H731</f>
        <v>0</v>
      </c>
      <c r="AR731" s="24" t="s">
        <v>193</v>
      </c>
      <c r="AT731" s="24" t="s">
        <v>188</v>
      </c>
      <c r="AU731" s="24" t="s">
        <v>82</v>
      </c>
      <c r="AY731" s="24" t="s">
        <v>185</v>
      </c>
      <c r="BE731" s="186">
        <f>IF(N731="základní",J731,0)</f>
        <v>0</v>
      </c>
      <c r="BF731" s="186">
        <f>IF(N731="snížená",J731,0)</f>
        <v>0</v>
      </c>
      <c r="BG731" s="186">
        <f>IF(N731="zákl. přenesená",J731,0)</f>
        <v>0</v>
      </c>
      <c r="BH731" s="186">
        <f>IF(N731="sníž. přenesená",J731,0)</f>
        <v>0</v>
      </c>
      <c r="BI731" s="186">
        <f>IF(N731="nulová",J731,0)</f>
        <v>0</v>
      </c>
      <c r="BJ731" s="24" t="s">
        <v>80</v>
      </c>
      <c r="BK731" s="186">
        <f>ROUND(I731*H731,2)</f>
        <v>0</v>
      </c>
      <c r="BL731" s="24" t="s">
        <v>193</v>
      </c>
      <c r="BM731" s="24" t="s">
        <v>3120</v>
      </c>
    </row>
    <row r="732" spans="2:65" s="1" customFormat="1" ht="81">
      <c r="B732" s="41"/>
      <c r="D732" s="187" t="s">
        <v>195</v>
      </c>
      <c r="F732" s="188" t="s">
        <v>1518</v>
      </c>
      <c r="I732" s="189"/>
      <c r="L732" s="41"/>
      <c r="M732" s="190"/>
      <c r="N732" s="42"/>
      <c r="O732" s="42"/>
      <c r="P732" s="42"/>
      <c r="Q732" s="42"/>
      <c r="R732" s="42"/>
      <c r="S732" s="42"/>
      <c r="T732" s="70"/>
      <c r="AT732" s="24" t="s">
        <v>195</v>
      </c>
      <c r="AU732" s="24" t="s">
        <v>82</v>
      </c>
    </row>
    <row r="733" spans="2:65" s="10" customFormat="1" ht="37.35" customHeight="1">
      <c r="B733" s="160"/>
      <c r="D733" s="161" t="s">
        <v>71</v>
      </c>
      <c r="E733" s="162" t="s">
        <v>1519</v>
      </c>
      <c r="F733" s="162" t="s">
        <v>1520</v>
      </c>
      <c r="I733" s="163"/>
      <c r="J733" s="164">
        <f>BK733</f>
        <v>0</v>
      </c>
      <c r="L733" s="160"/>
      <c r="M733" s="165"/>
      <c r="N733" s="166"/>
      <c r="O733" s="166"/>
      <c r="P733" s="167">
        <f>P734+P789+P836+P871+P888+P911+P973+P1068+P1125+P1144+P1153+P1194+P1221</f>
        <v>0</v>
      </c>
      <c r="Q733" s="166"/>
      <c r="R733" s="167">
        <f>R734+R789+R836+R871+R888+R911+R973+R1068+R1125+R1144+R1153+R1194+R1221</f>
        <v>55.42244608</v>
      </c>
      <c r="S733" s="166"/>
      <c r="T733" s="168">
        <f>T734+T789+T836+T871+T888+T911+T973+T1068+T1125+T1144+T1153+T1194+T1221</f>
        <v>0</v>
      </c>
      <c r="AR733" s="161" t="s">
        <v>82</v>
      </c>
      <c r="AT733" s="169" t="s">
        <v>71</v>
      </c>
      <c r="AU733" s="169" t="s">
        <v>72</v>
      </c>
      <c r="AY733" s="161" t="s">
        <v>185</v>
      </c>
      <c r="BK733" s="170">
        <f>BK734+BK789+BK836+BK871+BK888+BK911+BK973+BK1068+BK1125+BK1144+BK1153+BK1194+BK1221</f>
        <v>0</v>
      </c>
    </row>
    <row r="734" spans="2:65" s="10" customFormat="1" ht="19.899999999999999" customHeight="1">
      <c r="B734" s="160"/>
      <c r="D734" s="171" t="s">
        <v>71</v>
      </c>
      <c r="E734" s="172" t="s">
        <v>1521</v>
      </c>
      <c r="F734" s="172" t="s">
        <v>1522</v>
      </c>
      <c r="I734" s="163"/>
      <c r="J734" s="173">
        <f>BK734</f>
        <v>0</v>
      </c>
      <c r="L734" s="160"/>
      <c r="M734" s="165"/>
      <c r="N734" s="166"/>
      <c r="O734" s="166"/>
      <c r="P734" s="167">
        <f>SUM(P735:P788)</f>
        <v>0</v>
      </c>
      <c r="Q734" s="166"/>
      <c r="R734" s="167">
        <f>SUM(R735:R788)</f>
        <v>5.4478791500000003</v>
      </c>
      <c r="S734" s="166"/>
      <c r="T734" s="168">
        <f>SUM(T735:T788)</f>
        <v>0</v>
      </c>
      <c r="AR734" s="161" t="s">
        <v>82</v>
      </c>
      <c r="AT734" s="169" t="s">
        <v>71</v>
      </c>
      <c r="AU734" s="169" t="s">
        <v>80</v>
      </c>
      <c r="AY734" s="161" t="s">
        <v>185</v>
      </c>
      <c r="BK734" s="170">
        <f>SUM(BK735:BK788)</f>
        <v>0</v>
      </c>
    </row>
    <row r="735" spans="2:65" s="1" customFormat="1" ht="31.5" customHeight="1">
      <c r="B735" s="174"/>
      <c r="C735" s="175" t="s">
        <v>2062</v>
      </c>
      <c r="D735" s="175" t="s">
        <v>188</v>
      </c>
      <c r="E735" s="176" t="s">
        <v>3121</v>
      </c>
      <c r="F735" s="177" t="s">
        <v>3122</v>
      </c>
      <c r="G735" s="178" t="s">
        <v>232</v>
      </c>
      <c r="H735" s="179">
        <v>418.62</v>
      </c>
      <c r="I735" s="180"/>
      <c r="J735" s="181">
        <f>ROUND(I735*H735,2)</f>
        <v>0</v>
      </c>
      <c r="K735" s="177" t="s">
        <v>192</v>
      </c>
      <c r="L735" s="41"/>
      <c r="M735" s="182" t="s">
        <v>5</v>
      </c>
      <c r="N735" s="183" t="s">
        <v>43</v>
      </c>
      <c r="O735" s="42"/>
      <c r="P735" s="184">
        <f>O735*H735</f>
        <v>0</v>
      </c>
      <c r="Q735" s="184">
        <v>0</v>
      </c>
      <c r="R735" s="184">
        <f>Q735*H735</f>
        <v>0</v>
      </c>
      <c r="S735" s="184">
        <v>0</v>
      </c>
      <c r="T735" s="185">
        <f>S735*H735</f>
        <v>0</v>
      </c>
      <c r="AR735" s="24" t="s">
        <v>373</v>
      </c>
      <c r="AT735" s="24" t="s">
        <v>188</v>
      </c>
      <c r="AU735" s="24" t="s">
        <v>82</v>
      </c>
      <c r="AY735" s="24" t="s">
        <v>185</v>
      </c>
      <c r="BE735" s="186">
        <f>IF(N735="základní",J735,0)</f>
        <v>0</v>
      </c>
      <c r="BF735" s="186">
        <f>IF(N735="snížená",J735,0)</f>
        <v>0</v>
      </c>
      <c r="BG735" s="186">
        <f>IF(N735="zákl. přenesená",J735,0)</f>
        <v>0</v>
      </c>
      <c r="BH735" s="186">
        <f>IF(N735="sníž. přenesená",J735,0)</f>
        <v>0</v>
      </c>
      <c r="BI735" s="186">
        <f>IF(N735="nulová",J735,0)</f>
        <v>0</v>
      </c>
      <c r="BJ735" s="24" t="s">
        <v>80</v>
      </c>
      <c r="BK735" s="186">
        <f>ROUND(I735*H735,2)</f>
        <v>0</v>
      </c>
      <c r="BL735" s="24" t="s">
        <v>373</v>
      </c>
      <c r="BM735" s="24" t="s">
        <v>3123</v>
      </c>
    </row>
    <row r="736" spans="2:65" s="1" customFormat="1" ht="40.5">
      <c r="B736" s="41"/>
      <c r="D736" s="187" t="s">
        <v>195</v>
      </c>
      <c r="F736" s="188" t="s">
        <v>3124</v>
      </c>
      <c r="I736" s="189"/>
      <c r="L736" s="41"/>
      <c r="M736" s="190"/>
      <c r="N736" s="42"/>
      <c r="O736" s="42"/>
      <c r="P736" s="42"/>
      <c r="Q736" s="42"/>
      <c r="R736" s="42"/>
      <c r="S736" s="42"/>
      <c r="T736" s="70"/>
      <c r="AT736" s="24" t="s">
        <v>195</v>
      </c>
      <c r="AU736" s="24" t="s">
        <v>82</v>
      </c>
    </row>
    <row r="737" spans="2:65" s="11" customFormat="1">
      <c r="B737" s="191"/>
      <c r="D737" s="187" t="s">
        <v>197</v>
      </c>
      <c r="E737" s="192" t="s">
        <v>5</v>
      </c>
      <c r="F737" s="193" t="s">
        <v>3125</v>
      </c>
      <c r="H737" s="194">
        <v>385.09500000000003</v>
      </c>
      <c r="I737" s="195"/>
      <c r="L737" s="191"/>
      <c r="M737" s="196"/>
      <c r="N737" s="197"/>
      <c r="O737" s="197"/>
      <c r="P737" s="197"/>
      <c r="Q737" s="197"/>
      <c r="R737" s="197"/>
      <c r="S737" s="197"/>
      <c r="T737" s="198"/>
      <c r="AT737" s="192" t="s">
        <v>197</v>
      </c>
      <c r="AU737" s="192" t="s">
        <v>82</v>
      </c>
      <c r="AV737" s="11" t="s">
        <v>82</v>
      </c>
      <c r="AW737" s="11" t="s">
        <v>35</v>
      </c>
      <c r="AX737" s="11" t="s">
        <v>72</v>
      </c>
      <c r="AY737" s="192" t="s">
        <v>185</v>
      </c>
    </row>
    <row r="738" spans="2:65" s="11" customFormat="1" ht="27">
      <c r="B738" s="191"/>
      <c r="D738" s="187" t="s">
        <v>197</v>
      </c>
      <c r="E738" s="192" t="s">
        <v>5</v>
      </c>
      <c r="F738" s="193" t="s">
        <v>3126</v>
      </c>
      <c r="H738" s="194">
        <v>33.524999999999999</v>
      </c>
      <c r="I738" s="195"/>
      <c r="L738" s="191"/>
      <c r="M738" s="196"/>
      <c r="N738" s="197"/>
      <c r="O738" s="197"/>
      <c r="P738" s="197"/>
      <c r="Q738" s="197"/>
      <c r="R738" s="197"/>
      <c r="S738" s="197"/>
      <c r="T738" s="198"/>
      <c r="AT738" s="192" t="s">
        <v>197</v>
      </c>
      <c r="AU738" s="192" t="s">
        <v>82</v>
      </c>
      <c r="AV738" s="11" t="s">
        <v>82</v>
      </c>
      <c r="AW738" s="11" t="s">
        <v>35</v>
      </c>
      <c r="AX738" s="11" t="s">
        <v>72</v>
      </c>
      <c r="AY738" s="192" t="s">
        <v>185</v>
      </c>
    </row>
    <row r="739" spans="2:65" s="13" customFormat="1">
      <c r="B739" s="207"/>
      <c r="D739" s="208" t="s">
        <v>197</v>
      </c>
      <c r="E739" s="209" t="s">
        <v>5</v>
      </c>
      <c r="F739" s="210" t="s">
        <v>222</v>
      </c>
      <c r="H739" s="211">
        <v>418.62</v>
      </c>
      <c r="I739" s="212"/>
      <c r="L739" s="207"/>
      <c r="M739" s="213"/>
      <c r="N739" s="214"/>
      <c r="O739" s="214"/>
      <c r="P739" s="214"/>
      <c r="Q739" s="214"/>
      <c r="R739" s="214"/>
      <c r="S739" s="214"/>
      <c r="T739" s="215"/>
      <c r="AT739" s="216" t="s">
        <v>197</v>
      </c>
      <c r="AU739" s="216" t="s">
        <v>82</v>
      </c>
      <c r="AV739" s="13" t="s">
        <v>193</v>
      </c>
      <c r="AW739" s="13" t="s">
        <v>35</v>
      </c>
      <c r="AX739" s="13" t="s">
        <v>80</v>
      </c>
      <c r="AY739" s="216" t="s">
        <v>185</v>
      </c>
    </row>
    <row r="740" spans="2:65" s="1" customFormat="1" ht="31.5" customHeight="1">
      <c r="B740" s="174"/>
      <c r="C740" s="175" t="s">
        <v>680</v>
      </c>
      <c r="D740" s="175" t="s">
        <v>188</v>
      </c>
      <c r="E740" s="176" t="s">
        <v>3127</v>
      </c>
      <c r="F740" s="177" t="s">
        <v>3128</v>
      </c>
      <c r="G740" s="178" t="s">
        <v>232</v>
      </c>
      <c r="H740" s="179">
        <v>381.68</v>
      </c>
      <c r="I740" s="180"/>
      <c r="J740" s="181">
        <f>ROUND(I740*H740,2)</f>
        <v>0</v>
      </c>
      <c r="K740" s="177" t="s">
        <v>192</v>
      </c>
      <c r="L740" s="41"/>
      <c r="M740" s="182" t="s">
        <v>5</v>
      </c>
      <c r="N740" s="183" t="s">
        <v>43</v>
      </c>
      <c r="O740" s="42"/>
      <c r="P740" s="184">
        <f>O740*H740</f>
        <v>0</v>
      </c>
      <c r="Q740" s="184">
        <v>0</v>
      </c>
      <c r="R740" s="184">
        <f>Q740*H740</f>
        <v>0</v>
      </c>
      <c r="S740" s="184">
        <v>0</v>
      </c>
      <c r="T740" s="185">
        <f>S740*H740</f>
        <v>0</v>
      </c>
      <c r="AR740" s="24" t="s">
        <v>373</v>
      </c>
      <c r="AT740" s="24" t="s">
        <v>188</v>
      </c>
      <c r="AU740" s="24" t="s">
        <v>82</v>
      </c>
      <c r="AY740" s="24" t="s">
        <v>185</v>
      </c>
      <c r="BE740" s="186">
        <f>IF(N740="základní",J740,0)</f>
        <v>0</v>
      </c>
      <c r="BF740" s="186">
        <f>IF(N740="snížená",J740,0)</f>
        <v>0</v>
      </c>
      <c r="BG740" s="186">
        <f>IF(N740="zákl. přenesená",J740,0)</f>
        <v>0</v>
      </c>
      <c r="BH740" s="186">
        <f>IF(N740="sníž. přenesená",J740,0)</f>
        <v>0</v>
      </c>
      <c r="BI740" s="186">
        <f>IF(N740="nulová",J740,0)</f>
        <v>0</v>
      </c>
      <c r="BJ740" s="24" t="s">
        <v>80</v>
      </c>
      <c r="BK740" s="186">
        <f>ROUND(I740*H740,2)</f>
        <v>0</v>
      </c>
      <c r="BL740" s="24" t="s">
        <v>373</v>
      </c>
      <c r="BM740" s="24" t="s">
        <v>3129</v>
      </c>
    </row>
    <row r="741" spans="2:65" s="1" customFormat="1" ht="40.5">
      <c r="B741" s="41"/>
      <c r="D741" s="187" t="s">
        <v>195</v>
      </c>
      <c r="F741" s="188" t="s">
        <v>3124</v>
      </c>
      <c r="I741" s="189"/>
      <c r="L741" s="41"/>
      <c r="M741" s="190"/>
      <c r="N741" s="42"/>
      <c r="O741" s="42"/>
      <c r="P741" s="42"/>
      <c r="Q741" s="42"/>
      <c r="R741" s="42"/>
      <c r="S741" s="42"/>
      <c r="T741" s="70"/>
      <c r="AT741" s="24" t="s">
        <v>195</v>
      </c>
      <c r="AU741" s="24" t="s">
        <v>82</v>
      </c>
    </row>
    <row r="742" spans="2:65" s="12" customFormat="1">
      <c r="B742" s="199"/>
      <c r="D742" s="187" t="s">
        <v>197</v>
      </c>
      <c r="E742" s="200" t="s">
        <v>5</v>
      </c>
      <c r="F742" s="201" t="s">
        <v>3130</v>
      </c>
      <c r="H742" s="202" t="s">
        <v>5</v>
      </c>
      <c r="I742" s="203"/>
      <c r="L742" s="199"/>
      <c r="M742" s="204"/>
      <c r="N742" s="205"/>
      <c r="O742" s="205"/>
      <c r="P742" s="205"/>
      <c r="Q742" s="205"/>
      <c r="R742" s="205"/>
      <c r="S742" s="205"/>
      <c r="T742" s="206"/>
      <c r="AT742" s="202" t="s">
        <v>197</v>
      </c>
      <c r="AU742" s="202" t="s">
        <v>82</v>
      </c>
      <c r="AV742" s="12" t="s">
        <v>80</v>
      </c>
      <c r="AW742" s="12" t="s">
        <v>35</v>
      </c>
      <c r="AX742" s="12" t="s">
        <v>72</v>
      </c>
      <c r="AY742" s="202" t="s">
        <v>185</v>
      </c>
    </row>
    <row r="743" spans="2:65" s="11" customFormat="1">
      <c r="B743" s="191"/>
      <c r="D743" s="187" t="s">
        <v>197</v>
      </c>
      <c r="E743" s="192" t="s">
        <v>5</v>
      </c>
      <c r="F743" s="193" t="s">
        <v>3131</v>
      </c>
      <c r="H743" s="194">
        <v>313.976</v>
      </c>
      <c r="I743" s="195"/>
      <c r="L743" s="191"/>
      <c r="M743" s="196"/>
      <c r="N743" s="197"/>
      <c r="O743" s="197"/>
      <c r="P743" s="197"/>
      <c r="Q743" s="197"/>
      <c r="R743" s="197"/>
      <c r="S743" s="197"/>
      <c r="T743" s="198"/>
      <c r="AT743" s="192" t="s">
        <v>197</v>
      </c>
      <c r="AU743" s="192" t="s">
        <v>82</v>
      </c>
      <c r="AV743" s="11" t="s">
        <v>82</v>
      </c>
      <c r="AW743" s="11" t="s">
        <v>35</v>
      </c>
      <c r="AX743" s="11" t="s">
        <v>72</v>
      </c>
      <c r="AY743" s="192" t="s">
        <v>185</v>
      </c>
    </row>
    <row r="744" spans="2:65" s="11" customFormat="1">
      <c r="B744" s="191"/>
      <c r="D744" s="187" t="s">
        <v>197</v>
      </c>
      <c r="E744" s="192" t="s">
        <v>5</v>
      </c>
      <c r="F744" s="193" t="s">
        <v>3132</v>
      </c>
      <c r="H744" s="194">
        <v>9.85</v>
      </c>
      <c r="I744" s="195"/>
      <c r="L744" s="191"/>
      <c r="M744" s="196"/>
      <c r="N744" s="197"/>
      <c r="O744" s="197"/>
      <c r="P744" s="197"/>
      <c r="Q744" s="197"/>
      <c r="R744" s="197"/>
      <c r="S744" s="197"/>
      <c r="T744" s="198"/>
      <c r="AT744" s="192" t="s">
        <v>197</v>
      </c>
      <c r="AU744" s="192" t="s">
        <v>82</v>
      </c>
      <c r="AV744" s="11" t="s">
        <v>82</v>
      </c>
      <c r="AW744" s="11" t="s">
        <v>35</v>
      </c>
      <c r="AX744" s="11" t="s">
        <v>72</v>
      </c>
      <c r="AY744" s="192" t="s">
        <v>185</v>
      </c>
    </row>
    <row r="745" spans="2:65" s="11" customFormat="1">
      <c r="B745" s="191"/>
      <c r="D745" s="187" t="s">
        <v>197</v>
      </c>
      <c r="E745" s="192" t="s">
        <v>5</v>
      </c>
      <c r="F745" s="193" t="s">
        <v>3133</v>
      </c>
      <c r="H745" s="194">
        <v>57.853999999999999</v>
      </c>
      <c r="I745" s="195"/>
      <c r="L745" s="191"/>
      <c r="M745" s="196"/>
      <c r="N745" s="197"/>
      <c r="O745" s="197"/>
      <c r="P745" s="197"/>
      <c r="Q745" s="197"/>
      <c r="R745" s="197"/>
      <c r="S745" s="197"/>
      <c r="T745" s="198"/>
      <c r="AT745" s="192" t="s">
        <v>197</v>
      </c>
      <c r="AU745" s="192" t="s">
        <v>82</v>
      </c>
      <c r="AV745" s="11" t="s">
        <v>82</v>
      </c>
      <c r="AW745" s="11" t="s">
        <v>35</v>
      </c>
      <c r="AX745" s="11" t="s">
        <v>72</v>
      </c>
      <c r="AY745" s="192" t="s">
        <v>185</v>
      </c>
    </row>
    <row r="746" spans="2:65" s="13" customFormat="1">
      <c r="B746" s="207"/>
      <c r="D746" s="208" t="s">
        <v>197</v>
      </c>
      <c r="E746" s="209" t="s">
        <v>5</v>
      </c>
      <c r="F746" s="210" t="s">
        <v>222</v>
      </c>
      <c r="H746" s="211">
        <v>381.68</v>
      </c>
      <c r="I746" s="212"/>
      <c r="L746" s="207"/>
      <c r="M746" s="213"/>
      <c r="N746" s="214"/>
      <c r="O746" s="214"/>
      <c r="P746" s="214"/>
      <c r="Q746" s="214"/>
      <c r="R746" s="214"/>
      <c r="S746" s="214"/>
      <c r="T746" s="215"/>
      <c r="AT746" s="216" t="s">
        <v>197</v>
      </c>
      <c r="AU746" s="216" t="s">
        <v>82</v>
      </c>
      <c r="AV746" s="13" t="s">
        <v>193</v>
      </c>
      <c r="AW746" s="13" t="s">
        <v>35</v>
      </c>
      <c r="AX746" s="13" t="s">
        <v>80</v>
      </c>
      <c r="AY746" s="216" t="s">
        <v>185</v>
      </c>
    </row>
    <row r="747" spans="2:65" s="1" customFormat="1" ht="22.5" customHeight="1">
      <c r="B747" s="174"/>
      <c r="C747" s="221" t="s">
        <v>2008</v>
      </c>
      <c r="D747" s="221" t="s">
        <v>258</v>
      </c>
      <c r="E747" s="222" t="s">
        <v>3134</v>
      </c>
      <c r="F747" s="223" t="s">
        <v>3135</v>
      </c>
      <c r="G747" s="224" t="s">
        <v>191</v>
      </c>
      <c r="H747" s="225">
        <v>0.126</v>
      </c>
      <c r="I747" s="226"/>
      <c r="J747" s="227">
        <f>ROUND(I747*H747,2)</f>
        <v>0</v>
      </c>
      <c r="K747" s="223" t="s">
        <v>192</v>
      </c>
      <c r="L747" s="228"/>
      <c r="M747" s="229" t="s">
        <v>5</v>
      </c>
      <c r="N747" s="230" t="s">
        <v>43</v>
      </c>
      <c r="O747" s="42"/>
      <c r="P747" s="184">
        <f>O747*H747</f>
        <v>0</v>
      </c>
      <c r="Q747" s="184">
        <v>1</v>
      </c>
      <c r="R747" s="184">
        <f>Q747*H747</f>
        <v>0.126</v>
      </c>
      <c r="S747" s="184">
        <v>0</v>
      </c>
      <c r="T747" s="185">
        <f>S747*H747</f>
        <v>0</v>
      </c>
      <c r="AR747" s="24" t="s">
        <v>932</v>
      </c>
      <c r="AT747" s="24" t="s">
        <v>258</v>
      </c>
      <c r="AU747" s="24" t="s">
        <v>82</v>
      </c>
      <c r="AY747" s="24" t="s">
        <v>185</v>
      </c>
      <c r="BE747" s="186">
        <f>IF(N747="základní",J747,0)</f>
        <v>0</v>
      </c>
      <c r="BF747" s="186">
        <f>IF(N747="snížená",J747,0)</f>
        <v>0</v>
      </c>
      <c r="BG747" s="186">
        <f>IF(N747="zákl. přenesená",J747,0)</f>
        <v>0</v>
      </c>
      <c r="BH747" s="186">
        <f>IF(N747="sníž. přenesená",J747,0)</f>
        <v>0</v>
      </c>
      <c r="BI747" s="186">
        <f>IF(N747="nulová",J747,0)</f>
        <v>0</v>
      </c>
      <c r="BJ747" s="24" t="s">
        <v>80</v>
      </c>
      <c r="BK747" s="186">
        <f>ROUND(I747*H747,2)</f>
        <v>0</v>
      </c>
      <c r="BL747" s="24" t="s">
        <v>373</v>
      </c>
      <c r="BM747" s="24" t="s">
        <v>3136</v>
      </c>
    </row>
    <row r="748" spans="2:65" s="11" customFormat="1">
      <c r="B748" s="191"/>
      <c r="D748" s="187" t="s">
        <v>197</v>
      </c>
      <c r="E748" s="192" t="s">
        <v>5</v>
      </c>
      <c r="F748" s="193" t="s">
        <v>3137</v>
      </c>
      <c r="H748" s="194">
        <v>0.126</v>
      </c>
      <c r="I748" s="195"/>
      <c r="L748" s="191"/>
      <c r="M748" s="196"/>
      <c r="N748" s="197"/>
      <c r="O748" s="197"/>
      <c r="P748" s="197"/>
      <c r="Q748" s="197"/>
      <c r="R748" s="197"/>
      <c r="S748" s="197"/>
      <c r="T748" s="198"/>
      <c r="AT748" s="192" t="s">
        <v>197</v>
      </c>
      <c r="AU748" s="192" t="s">
        <v>82</v>
      </c>
      <c r="AV748" s="11" t="s">
        <v>82</v>
      </c>
      <c r="AW748" s="11" t="s">
        <v>35</v>
      </c>
      <c r="AX748" s="11" t="s">
        <v>80</v>
      </c>
      <c r="AY748" s="192" t="s">
        <v>185</v>
      </c>
    </row>
    <row r="749" spans="2:65" s="11" customFormat="1">
      <c r="B749" s="191"/>
      <c r="D749" s="208" t="s">
        <v>197</v>
      </c>
      <c r="E749" s="217" t="s">
        <v>5</v>
      </c>
      <c r="F749" s="218" t="s">
        <v>3138</v>
      </c>
      <c r="H749" s="219">
        <v>0.13400000000000001</v>
      </c>
      <c r="I749" s="195"/>
      <c r="L749" s="191"/>
      <c r="M749" s="196"/>
      <c r="N749" s="197"/>
      <c r="O749" s="197"/>
      <c r="P749" s="197"/>
      <c r="Q749" s="197"/>
      <c r="R749" s="197"/>
      <c r="S749" s="197"/>
      <c r="T749" s="198"/>
      <c r="AT749" s="192" t="s">
        <v>197</v>
      </c>
      <c r="AU749" s="192" t="s">
        <v>82</v>
      </c>
      <c r="AV749" s="11" t="s">
        <v>82</v>
      </c>
      <c r="AW749" s="11" t="s">
        <v>35</v>
      </c>
      <c r="AX749" s="11" t="s">
        <v>72</v>
      </c>
      <c r="AY749" s="192" t="s">
        <v>185</v>
      </c>
    </row>
    <row r="750" spans="2:65" s="1" customFormat="1" ht="31.5" customHeight="1">
      <c r="B750" s="174"/>
      <c r="C750" s="175" t="s">
        <v>2092</v>
      </c>
      <c r="D750" s="175" t="s">
        <v>188</v>
      </c>
      <c r="E750" s="176" t="s">
        <v>3139</v>
      </c>
      <c r="F750" s="177" t="s">
        <v>3140</v>
      </c>
      <c r="G750" s="178" t="s">
        <v>232</v>
      </c>
      <c r="H750" s="179">
        <v>837.24</v>
      </c>
      <c r="I750" s="180"/>
      <c r="J750" s="181">
        <f>ROUND(I750*H750,2)</f>
        <v>0</v>
      </c>
      <c r="K750" s="177" t="s">
        <v>192</v>
      </c>
      <c r="L750" s="41"/>
      <c r="M750" s="182" t="s">
        <v>5</v>
      </c>
      <c r="N750" s="183" t="s">
        <v>43</v>
      </c>
      <c r="O750" s="42"/>
      <c r="P750" s="184">
        <f>O750*H750</f>
        <v>0</v>
      </c>
      <c r="Q750" s="184">
        <v>0</v>
      </c>
      <c r="R750" s="184">
        <f>Q750*H750</f>
        <v>0</v>
      </c>
      <c r="S750" s="184">
        <v>0</v>
      </c>
      <c r="T750" s="185">
        <f>S750*H750</f>
        <v>0</v>
      </c>
      <c r="AR750" s="24" t="s">
        <v>373</v>
      </c>
      <c r="AT750" s="24" t="s">
        <v>188</v>
      </c>
      <c r="AU750" s="24" t="s">
        <v>82</v>
      </c>
      <c r="AY750" s="24" t="s">
        <v>185</v>
      </c>
      <c r="BE750" s="186">
        <f>IF(N750="základní",J750,0)</f>
        <v>0</v>
      </c>
      <c r="BF750" s="186">
        <f>IF(N750="snížená",J750,0)</f>
        <v>0</v>
      </c>
      <c r="BG750" s="186">
        <f>IF(N750="zákl. přenesená",J750,0)</f>
        <v>0</v>
      </c>
      <c r="BH750" s="186">
        <f>IF(N750="sníž. přenesená",J750,0)</f>
        <v>0</v>
      </c>
      <c r="BI750" s="186">
        <f>IF(N750="nulová",J750,0)</f>
        <v>0</v>
      </c>
      <c r="BJ750" s="24" t="s">
        <v>80</v>
      </c>
      <c r="BK750" s="186">
        <f>ROUND(I750*H750,2)</f>
        <v>0</v>
      </c>
      <c r="BL750" s="24" t="s">
        <v>373</v>
      </c>
      <c r="BM750" s="24" t="s">
        <v>3141</v>
      </c>
    </row>
    <row r="751" spans="2:65" s="1" customFormat="1" ht="40.5">
      <c r="B751" s="41"/>
      <c r="D751" s="187" t="s">
        <v>195</v>
      </c>
      <c r="F751" s="188" t="s">
        <v>3142</v>
      </c>
      <c r="I751" s="189"/>
      <c r="L751" s="41"/>
      <c r="M751" s="190"/>
      <c r="N751" s="42"/>
      <c r="O751" s="42"/>
      <c r="P751" s="42"/>
      <c r="Q751" s="42"/>
      <c r="R751" s="42"/>
      <c r="S751" s="42"/>
      <c r="T751" s="70"/>
      <c r="AT751" s="24" t="s">
        <v>195</v>
      </c>
      <c r="AU751" s="24" t="s">
        <v>82</v>
      </c>
    </row>
    <row r="752" spans="2:65" s="11" customFormat="1" ht="27">
      <c r="B752" s="191"/>
      <c r="D752" s="187" t="s">
        <v>197</v>
      </c>
      <c r="E752" s="192" t="s">
        <v>5</v>
      </c>
      <c r="F752" s="193" t="s">
        <v>3143</v>
      </c>
      <c r="H752" s="194">
        <v>385.09500000000003</v>
      </c>
      <c r="I752" s="195"/>
      <c r="L752" s="191"/>
      <c r="M752" s="196"/>
      <c r="N752" s="197"/>
      <c r="O752" s="197"/>
      <c r="P752" s="197"/>
      <c r="Q752" s="197"/>
      <c r="R752" s="197"/>
      <c r="S752" s="197"/>
      <c r="T752" s="198"/>
      <c r="AT752" s="192" t="s">
        <v>197</v>
      </c>
      <c r="AU752" s="192" t="s">
        <v>82</v>
      </c>
      <c r="AV752" s="11" t="s">
        <v>82</v>
      </c>
      <c r="AW752" s="11" t="s">
        <v>35</v>
      </c>
      <c r="AX752" s="11" t="s">
        <v>72</v>
      </c>
      <c r="AY752" s="192" t="s">
        <v>185</v>
      </c>
    </row>
    <row r="753" spans="2:65" s="11" customFormat="1" ht="27">
      <c r="B753" s="191"/>
      <c r="D753" s="187" t="s">
        <v>197</v>
      </c>
      <c r="E753" s="192" t="s">
        <v>5</v>
      </c>
      <c r="F753" s="193" t="s">
        <v>3144</v>
      </c>
      <c r="H753" s="194">
        <v>385.09500000000003</v>
      </c>
      <c r="I753" s="195"/>
      <c r="L753" s="191"/>
      <c r="M753" s="196"/>
      <c r="N753" s="197"/>
      <c r="O753" s="197"/>
      <c r="P753" s="197"/>
      <c r="Q753" s="197"/>
      <c r="R753" s="197"/>
      <c r="S753" s="197"/>
      <c r="T753" s="198"/>
      <c r="AT753" s="192" t="s">
        <v>197</v>
      </c>
      <c r="AU753" s="192" t="s">
        <v>82</v>
      </c>
      <c r="AV753" s="11" t="s">
        <v>82</v>
      </c>
      <c r="AW753" s="11" t="s">
        <v>35</v>
      </c>
      <c r="AX753" s="11" t="s">
        <v>72</v>
      </c>
      <c r="AY753" s="192" t="s">
        <v>185</v>
      </c>
    </row>
    <row r="754" spans="2:65" s="11" customFormat="1">
      <c r="B754" s="191"/>
      <c r="D754" s="187" t="s">
        <v>197</v>
      </c>
      <c r="E754" s="192" t="s">
        <v>5</v>
      </c>
      <c r="F754" s="193" t="s">
        <v>3145</v>
      </c>
      <c r="H754" s="194">
        <v>33.524999999999999</v>
      </c>
      <c r="I754" s="195"/>
      <c r="L754" s="191"/>
      <c r="M754" s="196"/>
      <c r="N754" s="197"/>
      <c r="O754" s="197"/>
      <c r="P754" s="197"/>
      <c r="Q754" s="197"/>
      <c r="R754" s="197"/>
      <c r="S754" s="197"/>
      <c r="T754" s="198"/>
      <c r="AT754" s="192" t="s">
        <v>197</v>
      </c>
      <c r="AU754" s="192" t="s">
        <v>82</v>
      </c>
      <c r="AV754" s="11" t="s">
        <v>82</v>
      </c>
      <c r="AW754" s="11" t="s">
        <v>35</v>
      </c>
      <c r="AX754" s="11" t="s">
        <v>72</v>
      </c>
      <c r="AY754" s="192" t="s">
        <v>185</v>
      </c>
    </row>
    <row r="755" spans="2:65" s="11" customFormat="1" ht="27">
      <c r="B755" s="191"/>
      <c r="D755" s="187" t="s">
        <v>197</v>
      </c>
      <c r="E755" s="192" t="s">
        <v>5</v>
      </c>
      <c r="F755" s="193" t="s">
        <v>3126</v>
      </c>
      <c r="H755" s="194">
        <v>33.524999999999999</v>
      </c>
      <c r="I755" s="195"/>
      <c r="L755" s="191"/>
      <c r="M755" s="196"/>
      <c r="N755" s="197"/>
      <c r="O755" s="197"/>
      <c r="P755" s="197"/>
      <c r="Q755" s="197"/>
      <c r="R755" s="197"/>
      <c r="S755" s="197"/>
      <c r="T755" s="198"/>
      <c r="AT755" s="192" t="s">
        <v>197</v>
      </c>
      <c r="AU755" s="192" t="s">
        <v>82</v>
      </c>
      <c r="AV755" s="11" t="s">
        <v>82</v>
      </c>
      <c r="AW755" s="11" t="s">
        <v>35</v>
      </c>
      <c r="AX755" s="11" t="s">
        <v>72</v>
      </c>
      <c r="AY755" s="192" t="s">
        <v>185</v>
      </c>
    </row>
    <row r="756" spans="2:65" s="13" customFormat="1">
      <c r="B756" s="207"/>
      <c r="D756" s="208" t="s">
        <v>197</v>
      </c>
      <c r="E756" s="209" t="s">
        <v>5</v>
      </c>
      <c r="F756" s="210" t="s">
        <v>222</v>
      </c>
      <c r="H756" s="211">
        <v>837.24</v>
      </c>
      <c r="I756" s="212"/>
      <c r="L756" s="207"/>
      <c r="M756" s="213"/>
      <c r="N756" s="214"/>
      <c r="O756" s="214"/>
      <c r="P756" s="214"/>
      <c r="Q756" s="214"/>
      <c r="R756" s="214"/>
      <c r="S756" s="214"/>
      <c r="T756" s="215"/>
      <c r="AT756" s="216" t="s">
        <v>197</v>
      </c>
      <c r="AU756" s="216" t="s">
        <v>82</v>
      </c>
      <c r="AV756" s="13" t="s">
        <v>193</v>
      </c>
      <c r="AW756" s="13" t="s">
        <v>35</v>
      </c>
      <c r="AX756" s="13" t="s">
        <v>80</v>
      </c>
      <c r="AY756" s="216" t="s">
        <v>185</v>
      </c>
    </row>
    <row r="757" spans="2:65" s="1" customFormat="1" ht="22.5" customHeight="1">
      <c r="B757" s="174"/>
      <c r="C757" s="221" t="s">
        <v>2096</v>
      </c>
      <c r="D757" s="221" t="s">
        <v>258</v>
      </c>
      <c r="E757" s="222" t="s">
        <v>2560</v>
      </c>
      <c r="F757" s="223" t="s">
        <v>2561</v>
      </c>
      <c r="G757" s="224" t="s">
        <v>232</v>
      </c>
      <c r="H757" s="225">
        <v>854.91200000000003</v>
      </c>
      <c r="I757" s="226"/>
      <c r="J757" s="227">
        <f>ROUND(I757*H757,2)</f>
        <v>0</v>
      </c>
      <c r="K757" s="223" t="s">
        <v>192</v>
      </c>
      <c r="L757" s="228"/>
      <c r="M757" s="229" t="s">
        <v>5</v>
      </c>
      <c r="N757" s="230" t="s">
        <v>43</v>
      </c>
      <c r="O757" s="42"/>
      <c r="P757" s="184">
        <f>O757*H757</f>
        <v>0</v>
      </c>
      <c r="Q757" s="184">
        <v>2.9999999999999997E-4</v>
      </c>
      <c r="R757" s="184">
        <f>Q757*H757</f>
        <v>0.25647359999999997</v>
      </c>
      <c r="S757" s="184">
        <v>0</v>
      </c>
      <c r="T757" s="185">
        <f>S757*H757</f>
        <v>0</v>
      </c>
      <c r="AR757" s="24" t="s">
        <v>261</v>
      </c>
      <c r="AT757" s="24" t="s">
        <v>258</v>
      </c>
      <c r="AU757" s="24" t="s">
        <v>82</v>
      </c>
      <c r="AY757" s="24" t="s">
        <v>185</v>
      </c>
      <c r="BE757" s="186">
        <f>IF(N757="základní",J757,0)</f>
        <v>0</v>
      </c>
      <c r="BF757" s="186">
        <f>IF(N757="snížená",J757,0)</f>
        <v>0</v>
      </c>
      <c r="BG757" s="186">
        <f>IF(N757="zákl. přenesená",J757,0)</f>
        <v>0</v>
      </c>
      <c r="BH757" s="186">
        <f>IF(N757="sníž. přenesená",J757,0)</f>
        <v>0</v>
      </c>
      <c r="BI757" s="186">
        <f>IF(N757="nulová",J757,0)</f>
        <v>0</v>
      </c>
      <c r="BJ757" s="24" t="s">
        <v>80</v>
      </c>
      <c r="BK757" s="186">
        <f>ROUND(I757*H757,2)</f>
        <v>0</v>
      </c>
      <c r="BL757" s="24" t="s">
        <v>193</v>
      </c>
      <c r="BM757" s="24" t="s">
        <v>3146</v>
      </c>
    </row>
    <row r="758" spans="2:65" s="11" customFormat="1">
      <c r="B758" s="191"/>
      <c r="D758" s="208" t="s">
        <v>197</v>
      </c>
      <c r="E758" s="217" t="s">
        <v>5</v>
      </c>
      <c r="F758" s="218" t="s">
        <v>3147</v>
      </c>
      <c r="H758" s="219">
        <v>854.91200000000003</v>
      </c>
      <c r="I758" s="195"/>
      <c r="L758" s="191"/>
      <c r="M758" s="196"/>
      <c r="N758" s="197"/>
      <c r="O758" s="197"/>
      <c r="P758" s="197"/>
      <c r="Q758" s="197"/>
      <c r="R758" s="197"/>
      <c r="S758" s="197"/>
      <c r="T758" s="198"/>
      <c r="AT758" s="192" t="s">
        <v>197</v>
      </c>
      <c r="AU758" s="192" t="s">
        <v>82</v>
      </c>
      <c r="AV758" s="11" t="s">
        <v>82</v>
      </c>
      <c r="AW758" s="11" t="s">
        <v>35</v>
      </c>
      <c r="AX758" s="11" t="s">
        <v>80</v>
      </c>
      <c r="AY758" s="192" t="s">
        <v>185</v>
      </c>
    </row>
    <row r="759" spans="2:65" s="1" customFormat="1" ht="22.5" customHeight="1">
      <c r="B759" s="174"/>
      <c r="C759" s="175" t="s">
        <v>685</v>
      </c>
      <c r="D759" s="175" t="s">
        <v>188</v>
      </c>
      <c r="E759" s="176" t="s">
        <v>3148</v>
      </c>
      <c r="F759" s="177" t="s">
        <v>3149</v>
      </c>
      <c r="G759" s="178" t="s">
        <v>232</v>
      </c>
      <c r="H759" s="179">
        <v>381.68</v>
      </c>
      <c r="I759" s="180"/>
      <c r="J759" s="181">
        <f>ROUND(I759*H759,2)</f>
        <v>0</v>
      </c>
      <c r="K759" s="177" t="s">
        <v>192</v>
      </c>
      <c r="L759" s="41"/>
      <c r="M759" s="182" t="s">
        <v>5</v>
      </c>
      <c r="N759" s="183" t="s">
        <v>43</v>
      </c>
      <c r="O759" s="42"/>
      <c r="P759" s="184">
        <f>O759*H759</f>
        <v>0</v>
      </c>
      <c r="Q759" s="184">
        <v>0</v>
      </c>
      <c r="R759" s="184">
        <f>Q759*H759</f>
        <v>0</v>
      </c>
      <c r="S759" s="184">
        <v>0</v>
      </c>
      <c r="T759" s="185">
        <f>S759*H759</f>
        <v>0</v>
      </c>
      <c r="AR759" s="24" t="s">
        <v>373</v>
      </c>
      <c r="AT759" s="24" t="s">
        <v>188</v>
      </c>
      <c r="AU759" s="24" t="s">
        <v>82</v>
      </c>
      <c r="AY759" s="24" t="s">
        <v>185</v>
      </c>
      <c r="BE759" s="186">
        <f>IF(N759="základní",J759,0)</f>
        <v>0</v>
      </c>
      <c r="BF759" s="186">
        <f>IF(N759="snížená",J759,0)</f>
        <v>0</v>
      </c>
      <c r="BG759" s="186">
        <f>IF(N759="zákl. přenesená",J759,0)</f>
        <v>0</v>
      </c>
      <c r="BH759" s="186">
        <f>IF(N759="sníž. přenesená",J759,0)</f>
        <v>0</v>
      </c>
      <c r="BI759" s="186">
        <f>IF(N759="nulová",J759,0)</f>
        <v>0</v>
      </c>
      <c r="BJ759" s="24" t="s">
        <v>80</v>
      </c>
      <c r="BK759" s="186">
        <f>ROUND(I759*H759,2)</f>
        <v>0</v>
      </c>
      <c r="BL759" s="24" t="s">
        <v>373</v>
      </c>
      <c r="BM759" s="24" t="s">
        <v>3150</v>
      </c>
    </row>
    <row r="760" spans="2:65" s="1" customFormat="1" ht="40.5">
      <c r="B760" s="41"/>
      <c r="D760" s="187" t="s">
        <v>195</v>
      </c>
      <c r="F760" s="188" t="s">
        <v>3142</v>
      </c>
      <c r="I760" s="189"/>
      <c r="L760" s="41"/>
      <c r="M760" s="190"/>
      <c r="N760" s="42"/>
      <c r="O760" s="42"/>
      <c r="P760" s="42"/>
      <c r="Q760" s="42"/>
      <c r="R760" s="42"/>
      <c r="S760" s="42"/>
      <c r="T760" s="70"/>
      <c r="AT760" s="24" t="s">
        <v>195</v>
      </c>
      <c r="AU760" s="24" t="s">
        <v>82</v>
      </c>
    </row>
    <row r="761" spans="2:65" s="12" customFormat="1">
      <c r="B761" s="199"/>
      <c r="D761" s="187" t="s">
        <v>197</v>
      </c>
      <c r="E761" s="200" t="s">
        <v>5</v>
      </c>
      <c r="F761" s="201" t="s">
        <v>3130</v>
      </c>
      <c r="H761" s="202" t="s">
        <v>5</v>
      </c>
      <c r="I761" s="203"/>
      <c r="L761" s="199"/>
      <c r="M761" s="204"/>
      <c r="N761" s="205"/>
      <c r="O761" s="205"/>
      <c r="P761" s="205"/>
      <c r="Q761" s="205"/>
      <c r="R761" s="205"/>
      <c r="S761" s="205"/>
      <c r="T761" s="206"/>
      <c r="AT761" s="202" t="s">
        <v>197</v>
      </c>
      <c r="AU761" s="202" t="s">
        <v>82</v>
      </c>
      <c r="AV761" s="12" t="s">
        <v>80</v>
      </c>
      <c r="AW761" s="12" t="s">
        <v>35</v>
      </c>
      <c r="AX761" s="12" t="s">
        <v>72</v>
      </c>
      <c r="AY761" s="202" t="s">
        <v>185</v>
      </c>
    </row>
    <row r="762" spans="2:65" s="11" customFormat="1">
      <c r="B762" s="191"/>
      <c r="D762" s="187" t="s">
        <v>197</v>
      </c>
      <c r="E762" s="192" t="s">
        <v>5</v>
      </c>
      <c r="F762" s="193" t="s">
        <v>3131</v>
      </c>
      <c r="H762" s="194">
        <v>313.976</v>
      </c>
      <c r="I762" s="195"/>
      <c r="L762" s="191"/>
      <c r="M762" s="196"/>
      <c r="N762" s="197"/>
      <c r="O762" s="197"/>
      <c r="P762" s="197"/>
      <c r="Q762" s="197"/>
      <c r="R762" s="197"/>
      <c r="S762" s="197"/>
      <c r="T762" s="198"/>
      <c r="AT762" s="192" t="s">
        <v>197</v>
      </c>
      <c r="AU762" s="192" t="s">
        <v>82</v>
      </c>
      <c r="AV762" s="11" t="s">
        <v>82</v>
      </c>
      <c r="AW762" s="11" t="s">
        <v>35</v>
      </c>
      <c r="AX762" s="11" t="s">
        <v>72</v>
      </c>
      <c r="AY762" s="192" t="s">
        <v>185</v>
      </c>
    </row>
    <row r="763" spans="2:65" s="11" customFormat="1">
      <c r="B763" s="191"/>
      <c r="D763" s="187" t="s">
        <v>197</v>
      </c>
      <c r="E763" s="192" t="s">
        <v>5</v>
      </c>
      <c r="F763" s="193" t="s">
        <v>3132</v>
      </c>
      <c r="H763" s="194">
        <v>9.85</v>
      </c>
      <c r="I763" s="195"/>
      <c r="L763" s="191"/>
      <c r="M763" s="196"/>
      <c r="N763" s="197"/>
      <c r="O763" s="197"/>
      <c r="P763" s="197"/>
      <c r="Q763" s="197"/>
      <c r="R763" s="197"/>
      <c r="S763" s="197"/>
      <c r="T763" s="198"/>
      <c r="AT763" s="192" t="s">
        <v>197</v>
      </c>
      <c r="AU763" s="192" t="s">
        <v>82</v>
      </c>
      <c r="AV763" s="11" t="s">
        <v>82</v>
      </c>
      <c r="AW763" s="11" t="s">
        <v>35</v>
      </c>
      <c r="AX763" s="11" t="s">
        <v>72</v>
      </c>
      <c r="AY763" s="192" t="s">
        <v>185</v>
      </c>
    </row>
    <row r="764" spans="2:65" s="11" customFormat="1">
      <c r="B764" s="191"/>
      <c r="D764" s="187" t="s">
        <v>197</v>
      </c>
      <c r="E764" s="192" t="s">
        <v>5</v>
      </c>
      <c r="F764" s="193" t="s">
        <v>3133</v>
      </c>
      <c r="H764" s="194">
        <v>57.853999999999999</v>
      </c>
      <c r="I764" s="195"/>
      <c r="L764" s="191"/>
      <c r="M764" s="196"/>
      <c r="N764" s="197"/>
      <c r="O764" s="197"/>
      <c r="P764" s="197"/>
      <c r="Q764" s="197"/>
      <c r="R764" s="197"/>
      <c r="S764" s="197"/>
      <c r="T764" s="198"/>
      <c r="AT764" s="192" t="s">
        <v>197</v>
      </c>
      <c r="AU764" s="192" t="s">
        <v>82</v>
      </c>
      <c r="AV764" s="11" t="s">
        <v>82</v>
      </c>
      <c r="AW764" s="11" t="s">
        <v>35</v>
      </c>
      <c r="AX764" s="11" t="s">
        <v>72</v>
      </c>
      <c r="AY764" s="192" t="s">
        <v>185</v>
      </c>
    </row>
    <row r="765" spans="2:65" s="13" customFormat="1">
      <c r="B765" s="207"/>
      <c r="D765" s="208" t="s">
        <v>197</v>
      </c>
      <c r="E765" s="209" t="s">
        <v>5</v>
      </c>
      <c r="F765" s="210" t="s">
        <v>222</v>
      </c>
      <c r="H765" s="211">
        <v>381.68</v>
      </c>
      <c r="I765" s="212"/>
      <c r="L765" s="207"/>
      <c r="M765" s="213"/>
      <c r="N765" s="214"/>
      <c r="O765" s="214"/>
      <c r="P765" s="214"/>
      <c r="Q765" s="214"/>
      <c r="R765" s="214"/>
      <c r="S765" s="214"/>
      <c r="T765" s="215"/>
      <c r="AT765" s="216" t="s">
        <v>197</v>
      </c>
      <c r="AU765" s="216" t="s">
        <v>82</v>
      </c>
      <c r="AV765" s="13" t="s">
        <v>193</v>
      </c>
      <c r="AW765" s="13" t="s">
        <v>35</v>
      </c>
      <c r="AX765" s="13" t="s">
        <v>80</v>
      </c>
      <c r="AY765" s="216" t="s">
        <v>185</v>
      </c>
    </row>
    <row r="766" spans="2:65" s="1" customFormat="1" ht="22.5" customHeight="1">
      <c r="B766" s="174"/>
      <c r="C766" s="175" t="s">
        <v>3151</v>
      </c>
      <c r="D766" s="175" t="s">
        <v>188</v>
      </c>
      <c r="E766" s="176" t="s">
        <v>1524</v>
      </c>
      <c r="F766" s="177" t="s">
        <v>1525</v>
      </c>
      <c r="G766" s="178" t="s">
        <v>232</v>
      </c>
      <c r="H766" s="179">
        <v>418.62</v>
      </c>
      <c r="I766" s="180"/>
      <c r="J766" s="181">
        <f>ROUND(I766*H766,2)</f>
        <v>0</v>
      </c>
      <c r="K766" s="177" t="s">
        <v>192</v>
      </c>
      <c r="L766" s="41"/>
      <c r="M766" s="182" t="s">
        <v>5</v>
      </c>
      <c r="N766" s="183" t="s">
        <v>43</v>
      </c>
      <c r="O766" s="42"/>
      <c r="P766" s="184">
        <f>O766*H766</f>
        <v>0</v>
      </c>
      <c r="Q766" s="184">
        <v>4.0000000000000002E-4</v>
      </c>
      <c r="R766" s="184">
        <f>Q766*H766</f>
        <v>0.16744800000000001</v>
      </c>
      <c r="S766" s="184">
        <v>0</v>
      </c>
      <c r="T766" s="185">
        <f>S766*H766</f>
        <v>0</v>
      </c>
      <c r="AR766" s="24" t="s">
        <v>373</v>
      </c>
      <c r="AT766" s="24" t="s">
        <v>188</v>
      </c>
      <c r="AU766" s="24" t="s">
        <v>82</v>
      </c>
      <c r="AY766" s="24" t="s">
        <v>185</v>
      </c>
      <c r="BE766" s="186">
        <f>IF(N766="základní",J766,0)</f>
        <v>0</v>
      </c>
      <c r="BF766" s="186">
        <f>IF(N766="snížená",J766,0)</f>
        <v>0</v>
      </c>
      <c r="BG766" s="186">
        <f>IF(N766="zákl. přenesená",J766,0)</f>
        <v>0</v>
      </c>
      <c r="BH766" s="186">
        <f>IF(N766="sníž. přenesená",J766,0)</f>
        <v>0</v>
      </c>
      <c r="BI766" s="186">
        <f>IF(N766="nulová",J766,0)</f>
        <v>0</v>
      </c>
      <c r="BJ766" s="24" t="s">
        <v>80</v>
      </c>
      <c r="BK766" s="186">
        <f>ROUND(I766*H766,2)</f>
        <v>0</v>
      </c>
      <c r="BL766" s="24" t="s">
        <v>373</v>
      </c>
      <c r="BM766" s="24" t="s">
        <v>3152</v>
      </c>
    </row>
    <row r="767" spans="2:65" s="1" customFormat="1" ht="40.5">
      <c r="B767" s="41"/>
      <c r="D767" s="187" t="s">
        <v>195</v>
      </c>
      <c r="F767" s="188" t="s">
        <v>1527</v>
      </c>
      <c r="I767" s="189"/>
      <c r="L767" s="41"/>
      <c r="M767" s="190"/>
      <c r="N767" s="42"/>
      <c r="O767" s="42"/>
      <c r="P767" s="42"/>
      <c r="Q767" s="42"/>
      <c r="R767" s="42"/>
      <c r="S767" s="42"/>
      <c r="T767" s="70"/>
      <c r="AT767" s="24" t="s">
        <v>195</v>
      </c>
      <c r="AU767" s="24" t="s">
        <v>82</v>
      </c>
    </row>
    <row r="768" spans="2:65" s="11" customFormat="1">
      <c r="B768" s="191"/>
      <c r="D768" s="187" t="s">
        <v>197</v>
      </c>
      <c r="E768" s="192" t="s">
        <v>5</v>
      </c>
      <c r="F768" s="193" t="s">
        <v>3153</v>
      </c>
      <c r="H768" s="194">
        <v>385.09500000000003</v>
      </c>
      <c r="I768" s="195"/>
      <c r="L768" s="191"/>
      <c r="M768" s="196"/>
      <c r="N768" s="197"/>
      <c r="O768" s="197"/>
      <c r="P768" s="197"/>
      <c r="Q768" s="197"/>
      <c r="R768" s="197"/>
      <c r="S768" s="197"/>
      <c r="T768" s="198"/>
      <c r="AT768" s="192" t="s">
        <v>197</v>
      </c>
      <c r="AU768" s="192" t="s">
        <v>82</v>
      </c>
      <c r="AV768" s="11" t="s">
        <v>82</v>
      </c>
      <c r="AW768" s="11" t="s">
        <v>35</v>
      </c>
      <c r="AX768" s="11" t="s">
        <v>72</v>
      </c>
      <c r="AY768" s="192" t="s">
        <v>185</v>
      </c>
    </row>
    <row r="769" spans="2:65" s="11" customFormat="1" ht="27">
      <c r="B769" s="191"/>
      <c r="D769" s="187" t="s">
        <v>197</v>
      </c>
      <c r="E769" s="192" t="s">
        <v>5</v>
      </c>
      <c r="F769" s="193" t="s">
        <v>3126</v>
      </c>
      <c r="H769" s="194">
        <v>33.524999999999999</v>
      </c>
      <c r="I769" s="195"/>
      <c r="L769" s="191"/>
      <c r="M769" s="196"/>
      <c r="N769" s="197"/>
      <c r="O769" s="197"/>
      <c r="P769" s="197"/>
      <c r="Q769" s="197"/>
      <c r="R769" s="197"/>
      <c r="S769" s="197"/>
      <c r="T769" s="198"/>
      <c r="AT769" s="192" t="s">
        <v>197</v>
      </c>
      <c r="AU769" s="192" t="s">
        <v>82</v>
      </c>
      <c r="AV769" s="11" t="s">
        <v>82</v>
      </c>
      <c r="AW769" s="11" t="s">
        <v>35</v>
      </c>
      <c r="AX769" s="11" t="s">
        <v>72</v>
      </c>
      <c r="AY769" s="192" t="s">
        <v>185</v>
      </c>
    </row>
    <row r="770" spans="2:65" s="13" customFormat="1">
      <c r="B770" s="207"/>
      <c r="D770" s="208" t="s">
        <v>197</v>
      </c>
      <c r="E770" s="209" t="s">
        <v>5</v>
      </c>
      <c r="F770" s="210" t="s">
        <v>222</v>
      </c>
      <c r="H770" s="211">
        <v>418.62</v>
      </c>
      <c r="I770" s="212"/>
      <c r="L770" s="207"/>
      <c r="M770" s="213"/>
      <c r="N770" s="214"/>
      <c r="O770" s="214"/>
      <c r="P770" s="214"/>
      <c r="Q770" s="214"/>
      <c r="R770" s="214"/>
      <c r="S770" s="214"/>
      <c r="T770" s="215"/>
      <c r="AT770" s="216" t="s">
        <v>197</v>
      </c>
      <c r="AU770" s="216" t="s">
        <v>82</v>
      </c>
      <c r="AV770" s="13" t="s">
        <v>193</v>
      </c>
      <c r="AW770" s="13" t="s">
        <v>35</v>
      </c>
      <c r="AX770" s="13" t="s">
        <v>80</v>
      </c>
      <c r="AY770" s="216" t="s">
        <v>185</v>
      </c>
    </row>
    <row r="771" spans="2:65" s="1" customFormat="1" ht="22.5" customHeight="1">
      <c r="B771" s="174"/>
      <c r="C771" s="221" t="s">
        <v>2084</v>
      </c>
      <c r="D771" s="221" t="s">
        <v>258</v>
      </c>
      <c r="E771" s="222" t="s">
        <v>3154</v>
      </c>
      <c r="F771" s="223" t="s">
        <v>3155</v>
      </c>
      <c r="G771" s="224" t="s">
        <v>232</v>
      </c>
      <c r="H771" s="225">
        <v>77.108000000000004</v>
      </c>
      <c r="I771" s="226"/>
      <c r="J771" s="227">
        <f>ROUND(I771*H771,2)</f>
        <v>0</v>
      </c>
      <c r="K771" s="223" t="s">
        <v>192</v>
      </c>
      <c r="L771" s="228"/>
      <c r="M771" s="229" t="s">
        <v>5</v>
      </c>
      <c r="N771" s="230" t="s">
        <v>43</v>
      </c>
      <c r="O771" s="42"/>
      <c r="P771" s="184">
        <f>O771*H771</f>
        <v>0</v>
      </c>
      <c r="Q771" s="184">
        <v>4.4999999999999997E-3</v>
      </c>
      <c r="R771" s="184">
        <f>Q771*H771</f>
        <v>0.34698600000000002</v>
      </c>
      <c r="S771" s="184">
        <v>0</v>
      </c>
      <c r="T771" s="185">
        <f>S771*H771</f>
        <v>0</v>
      </c>
      <c r="AR771" s="24" t="s">
        <v>932</v>
      </c>
      <c r="AT771" s="24" t="s">
        <v>258</v>
      </c>
      <c r="AU771" s="24" t="s">
        <v>82</v>
      </c>
      <c r="AY771" s="24" t="s">
        <v>185</v>
      </c>
      <c r="BE771" s="186">
        <f>IF(N771="základní",J771,0)</f>
        <v>0</v>
      </c>
      <c r="BF771" s="186">
        <f>IF(N771="snížená",J771,0)</f>
        <v>0</v>
      </c>
      <c r="BG771" s="186">
        <f>IF(N771="zákl. přenesená",J771,0)</f>
        <v>0</v>
      </c>
      <c r="BH771" s="186">
        <f>IF(N771="sníž. přenesená",J771,0)</f>
        <v>0</v>
      </c>
      <c r="BI771" s="186">
        <f>IF(N771="nulová",J771,0)</f>
        <v>0</v>
      </c>
      <c r="BJ771" s="24" t="s">
        <v>80</v>
      </c>
      <c r="BK771" s="186">
        <f>ROUND(I771*H771,2)</f>
        <v>0</v>
      </c>
      <c r="BL771" s="24" t="s">
        <v>373</v>
      </c>
      <c r="BM771" s="24" t="s">
        <v>3156</v>
      </c>
    </row>
    <row r="772" spans="2:65" s="11" customFormat="1" ht="27">
      <c r="B772" s="191"/>
      <c r="D772" s="187" t="s">
        <v>197</v>
      </c>
      <c r="E772" s="192" t="s">
        <v>5</v>
      </c>
      <c r="F772" s="193" t="s">
        <v>3157</v>
      </c>
      <c r="H772" s="194">
        <v>38.554000000000002</v>
      </c>
      <c r="I772" s="195"/>
      <c r="L772" s="191"/>
      <c r="M772" s="196"/>
      <c r="N772" s="197"/>
      <c r="O772" s="197"/>
      <c r="P772" s="197"/>
      <c r="Q772" s="197"/>
      <c r="R772" s="197"/>
      <c r="S772" s="197"/>
      <c r="T772" s="198"/>
      <c r="AT772" s="192" t="s">
        <v>197</v>
      </c>
      <c r="AU772" s="192" t="s">
        <v>82</v>
      </c>
      <c r="AV772" s="11" t="s">
        <v>82</v>
      </c>
      <c r="AW772" s="11" t="s">
        <v>35</v>
      </c>
      <c r="AX772" s="11" t="s">
        <v>72</v>
      </c>
      <c r="AY772" s="192" t="s">
        <v>185</v>
      </c>
    </row>
    <row r="773" spans="2:65" s="11" customFormat="1" ht="27">
      <c r="B773" s="191"/>
      <c r="D773" s="187" t="s">
        <v>197</v>
      </c>
      <c r="E773" s="192" t="s">
        <v>5</v>
      </c>
      <c r="F773" s="193" t="s">
        <v>3158</v>
      </c>
      <c r="H773" s="194">
        <v>38.554000000000002</v>
      </c>
      <c r="I773" s="195"/>
      <c r="L773" s="191"/>
      <c r="M773" s="196"/>
      <c r="N773" s="197"/>
      <c r="O773" s="197"/>
      <c r="P773" s="197"/>
      <c r="Q773" s="197"/>
      <c r="R773" s="197"/>
      <c r="S773" s="197"/>
      <c r="T773" s="198"/>
      <c r="AT773" s="192" t="s">
        <v>197</v>
      </c>
      <c r="AU773" s="192" t="s">
        <v>82</v>
      </c>
      <c r="AV773" s="11" t="s">
        <v>82</v>
      </c>
      <c r="AW773" s="11" t="s">
        <v>35</v>
      </c>
      <c r="AX773" s="11" t="s">
        <v>72</v>
      </c>
      <c r="AY773" s="192" t="s">
        <v>185</v>
      </c>
    </row>
    <row r="774" spans="2:65" s="13" customFormat="1">
      <c r="B774" s="207"/>
      <c r="D774" s="208" t="s">
        <v>197</v>
      </c>
      <c r="E774" s="209" t="s">
        <v>5</v>
      </c>
      <c r="F774" s="210" t="s">
        <v>222</v>
      </c>
      <c r="H774" s="211">
        <v>77.108000000000004</v>
      </c>
      <c r="I774" s="212"/>
      <c r="L774" s="207"/>
      <c r="M774" s="213"/>
      <c r="N774" s="214"/>
      <c r="O774" s="214"/>
      <c r="P774" s="214"/>
      <c r="Q774" s="214"/>
      <c r="R774" s="214"/>
      <c r="S774" s="214"/>
      <c r="T774" s="215"/>
      <c r="AT774" s="216" t="s">
        <v>197</v>
      </c>
      <c r="AU774" s="216" t="s">
        <v>82</v>
      </c>
      <c r="AV774" s="13" t="s">
        <v>193</v>
      </c>
      <c r="AW774" s="13" t="s">
        <v>35</v>
      </c>
      <c r="AX774" s="13" t="s">
        <v>80</v>
      </c>
      <c r="AY774" s="216" t="s">
        <v>185</v>
      </c>
    </row>
    <row r="775" spans="2:65" s="1" customFormat="1" ht="22.5" customHeight="1">
      <c r="B775" s="174"/>
      <c r="C775" s="221" t="s">
        <v>2088</v>
      </c>
      <c r="D775" s="221" t="s">
        <v>258</v>
      </c>
      <c r="E775" s="222" t="s">
        <v>3159</v>
      </c>
      <c r="F775" s="223" t="s">
        <v>3160</v>
      </c>
      <c r="G775" s="224" t="s">
        <v>232</v>
      </c>
      <c r="H775" s="225">
        <v>900.875</v>
      </c>
      <c r="I775" s="226"/>
      <c r="J775" s="227">
        <f>ROUND(I775*H775,2)</f>
        <v>0</v>
      </c>
      <c r="K775" s="223" t="s">
        <v>192</v>
      </c>
      <c r="L775" s="228"/>
      <c r="M775" s="229" t="s">
        <v>5</v>
      </c>
      <c r="N775" s="230" t="s">
        <v>43</v>
      </c>
      <c r="O775" s="42"/>
      <c r="P775" s="184">
        <f>O775*H775</f>
        <v>0</v>
      </c>
      <c r="Q775" s="184">
        <v>5.0000000000000001E-3</v>
      </c>
      <c r="R775" s="184">
        <f>Q775*H775</f>
        <v>4.5043750000000005</v>
      </c>
      <c r="S775" s="184">
        <v>0</v>
      </c>
      <c r="T775" s="185">
        <f>S775*H775</f>
        <v>0</v>
      </c>
      <c r="AR775" s="24" t="s">
        <v>932</v>
      </c>
      <c r="AT775" s="24" t="s">
        <v>258</v>
      </c>
      <c r="AU775" s="24" t="s">
        <v>82</v>
      </c>
      <c r="AY775" s="24" t="s">
        <v>185</v>
      </c>
      <c r="BE775" s="186">
        <f>IF(N775="základní",J775,0)</f>
        <v>0</v>
      </c>
      <c r="BF775" s="186">
        <f>IF(N775="snížená",J775,0)</f>
        <v>0</v>
      </c>
      <c r="BG775" s="186">
        <f>IF(N775="zákl. přenesená",J775,0)</f>
        <v>0</v>
      </c>
      <c r="BH775" s="186">
        <f>IF(N775="sníž. přenesená",J775,0)</f>
        <v>0</v>
      </c>
      <c r="BI775" s="186">
        <f>IF(N775="nulová",J775,0)</f>
        <v>0</v>
      </c>
      <c r="BJ775" s="24" t="s">
        <v>80</v>
      </c>
      <c r="BK775" s="186">
        <f>ROUND(I775*H775,2)</f>
        <v>0</v>
      </c>
      <c r="BL775" s="24" t="s">
        <v>373</v>
      </c>
      <c r="BM775" s="24" t="s">
        <v>3161</v>
      </c>
    </row>
    <row r="776" spans="2:65" s="11" customFormat="1">
      <c r="B776" s="191"/>
      <c r="D776" s="187" t="s">
        <v>197</v>
      </c>
      <c r="E776" s="192" t="s">
        <v>5</v>
      </c>
      <c r="F776" s="193" t="s">
        <v>3162</v>
      </c>
      <c r="H776" s="194">
        <v>442.86</v>
      </c>
      <c r="I776" s="195"/>
      <c r="L776" s="191"/>
      <c r="M776" s="196"/>
      <c r="N776" s="197"/>
      <c r="O776" s="197"/>
      <c r="P776" s="197"/>
      <c r="Q776" s="197"/>
      <c r="R776" s="197"/>
      <c r="S776" s="197"/>
      <c r="T776" s="198"/>
      <c r="AT776" s="192" t="s">
        <v>197</v>
      </c>
      <c r="AU776" s="192" t="s">
        <v>82</v>
      </c>
      <c r="AV776" s="11" t="s">
        <v>82</v>
      </c>
      <c r="AW776" s="11" t="s">
        <v>35</v>
      </c>
      <c r="AX776" s="11" t="s">
        <v>72</v>
      </c>
      <c r="AY776" s="192" t="s">
        <v>185</v>
      </c>
    </row>
    <row r="777" spans="2:65" s="12" customFormat="1">
      <c r="B777" s="199"/>
      <c r="D777" s="187" t="s">
        <v>197</v>
      </c>
      <c r="E777" s="200" t="s">
        <v>5</v>
      </c>
      <c r="F777" s="201" t="s">
        <v>3130</v>
      </c>
      <c r="H777" s="202" t="s">
        <v>5</v>
      </c>
      <c r="I777" s="203"/>
      <c r="L777" s="199"/>
      <c r="M777" s="204"/>
      <c r="N777" s="205"/>
      <c r="O777" s="205"/>
      <c r="P777" s="205"/>
      <c r="Q777" s="205"/>
      <c r="R777" s="205"/>
      <c r="S777" s="205"/>
      <c r="T777" s="206"/>
      <c r="AT777" s="202" t="s">
        <v>197</v>
      </c>
      <c r="AU777" s="202" t="s">
        <v>82</v>
      </c>
      <c r="AV777" s="12" t="s">
        <v>80</v>
      </c>
      <c r="AW777" s="12" t="s">
        <v>35</v>
      </c>
      <c r="AX777" s="12" t="s">
        <v>72</v>
      </c>
      <c r="AY777" s="202" t="s">
        <v>185</v>
      </c>
    </row>
    <row r="778" spans="2:65" s="11" customFormat="1">
      <c r="B778" s="191"/>
      <c r="D778" s="187" t="s">
        <v>197</v>
      </c>
      <c r="E778" s="192" t="s">
        <v>5</v>
      </c>
      <c r="F778" s="193" t="s">
        <v>3163</v>
      </c>
      <c r="H778" s="194">
        <v>376.77100000000002</v>
      </c>
      <c r="I778" s="195"/>
      <c r="L778" s="191"/>
      <c r="M778" s="196"/>
      <c r="N778" s="197"/>
      <c r="O778" s="197"/>
      <c r="P778" s="197"/>
      <c r="Q778" s="197"/>
      <c r="R778" s="197"/>
      <c r="S778" s="197"/>
      <c r="T778" s="198"/>
      <c r="AT778" s="192" t="s">
        <v>197</v>
      </c>
      <c r="AU778" s="192" t="s">
        <v>82</v>
      </c>
      <c r="AV778" s="11" t="s">
        <v>82</v>
      </c>
      <c r="AW778" s="11" t="s">
        <v>35</v>
      </c>
      <c r="AX778" s="11" t="s">
        <v>72</v>
      </c>
      <c r="AY778" s="192" t="s">
        <v>185</v>
      </c>
    </row>
    <row r="779" spans="2:65" s="11" customFormat="1">
      <c r="B779" s="191"/>
      <c r="D779" s="187" t="s">
        <v>197</v>
      </c>
      <c r="E779" s="192" t="s">
        <v>5</v>
      </c>
      <c r="F779" s="193" t="s">
        <v>3164</v>
      </c>
      <c r="H779" s="194">
        <v>11.82</v>
      </c>
      <c r="I779" s="195"/>
      <c r="L779" s="191"/>
      <c r="M779" s="196"/>
      <c r="N779" s="197"/>
      <c r="O779" s="197"/>
      <c r="P779" s="197"/>
      <c r="Q779" s="197"/>
      <c r="R779" s="197"/>
      <c r="S779" s="197"/>
      <c r="T779" s="198"/>
      <c r="AT779" s="192" t="s">
        <v>197</v>
      </c>
      <c r="AU779" s="192" t="s">
        <v>82</v>
      </c>
      <c r="AV779" s="11" t="s">
        <v>82</v>
      </c>
      <c r="AW779" s="11" t="s">
        <v>35</v>
      </c>
      <c r="AX779" s="11" t="s">
        <v>72</v>
      </c>
      <c r="AY779" s="192" t="s">
        <v>185</v>
      </c>
    </row>
    <row r="780" spans="2:65" s="11" customFormat="1">
      <c r="B780" s="191"/>
      <c r="D780" s="187" t="s">
        <v>197</v>
      </c>
      <c r="E780" s="192" t="s">
        <v>5</v>
      </c>
      <c r="F780" s="193" t="s">
        <v>3165</v>
      </c>
      <c r="H780" s="194">
        <v>69.424000000000007</v>
      </c>
      <c r="I780" s="195"/>
      <c r="L780" s="191"/>
      <c r="M780" s="196"/>
      <c r="N780" s="197"/>
      <c r="O780" s="197"/>
      <c r="P780" s="197"/>
      <c r="Q780" s="197"/>
      <c r="R780" s="197"/>
      <c r="S780" s="197"/>
      <c r="T780" s="198"/>
      <c r="AT780" s="192" t="s">
        <v>197</v>
      </c>
      <c r="AU780" s="192" t="s">
        <v>82</v>
      </c>
      <c r="AV780" s="11" t="s">
        <v>82</v>
      </c>
      <c r="AW780" s="11" t="s">
        <v>35</v>
      </c>
      <c r="AX780" s="11" t="s">
        <v>72</v>
      </c>
      <c r="AY780" s="192" t="s">
        <v>185</v>
      </c>
    </row>
    <row r="781" spans="2:65" s="13" customFormat="1">
      <c r="B781" s="207"/>
      <c r="D781" s="208" t="s">
        <v>197</v>
      </c>
      <c r="E781" s="209" t="s">
        <v>5</v>
      </c>
      <c r="F781" s="210" t="s">
        <v>222</v>
      </c>
      <c r="H781" s="211">
        <v>900.875</v>
      </c>
      <c r="I781" s="212"/>
      <c r="L781" s="207"/>
      <c r="M781" s="213"/>
      <c r="N781" s="214"/>
      <c r="O781" s="214"/>
      <c r="P781" s="214"/>
      <c r="Q781" s="214"/>
      <c r="R781" s="214"/>
      <c r="S781" s="214"/>
      <c r="T781" s="215"/>
      <c r="AT781" s="216" t="s">
        <v>197</v>
      </c>
      <c r="AU781" s="216" t="s">
        <v>82</v>
      </c>
      <c r="AV781" s="13" t="s">
        <v>193</v>
      </c>
      <c r="AW781" s="13" t="s">
        <v>35</v>
      </c>
      <c r="AX781" s="13" t="s">
        <v>80</v>
      </c>
      <c r="AY781" s="216" t="s">
        <v>185</v>
      </c>
    </row>
    <row r="782" spans="2:65" s="1" customFormat="1" ht="31.5" customHeight="1">
      <c r="B782" s="174"/>
      <c r="C782" s="175" t="s">
        <v>3166</v>
      </c>
      <c r="D782" s="175" t="s">
        <v>188</v>
      </c>
      <c r="E782" s="176" t="s">
        <v>1536</v>
      </c>
      <c r="F782" s="177" t="s">
        <v>1537</v>
      </c>
      <c r="G782" s="178" t="s">
        <v>232</v>
      </c>
      <c r="H782" s="179">
        <v>385.09500000000003</v>
      </c>
      <c r="I782" s="180"/>
      <c r="J782" s="181">
        <f>ROUND(I782*H782,2)</f>
        <v>0</v>
      </c>
      <c r="K782" s="177" t="s">
        <v>192</v>
      </c>
      <c r="L782" s="41"/>
      <c r="M782" s="182" t="s">
        <v>5</v>
      </c>
      <c r="N782" s="183" t="s">
        <v>43</v>
      </c>
      <c r="O782" s="42"/>
      <c r="P782" s="184">
        <f>O782*H782</f>
        <v>0</v>
      </c>
      <c r="Q782" s="184">
        <v>0</v>
      </c>
      <c r="R782" s="184">
        <f>Q782*H782</f>
        <v>0</v>
      </c>
      <c r="S782" s="184">
        <v>0</v>
      </c>
      <c r="T782" s="185">
        <f>S782*H782</f>
        <v>0</v>
      </c>
      <c r="AR782" s="24" t="s">
        <v>373</v>
      </c>
      <c r="AT782" s="24" t="s">
        <v>188</v>
      </c>
      <c r="AU782" s="24" t="s">
        <v>82</v>
      </c>
      <c r="AY782" s="24" t="s">
        <v>185</v>
      </c>
      <c r="BE782" s="186">
        <f>IF(N782="základní",J782,0)</f>
        <v>0</v>
      </c>
      <c r="BF782" s="186">
        <f>IF(N782="snížená",J782,0)</f>
        <v>0</v>
      </c>
      <c r="BG782" s="186">
        <f>IF(N782="zákl. přenesená",J782,0)</f>
        <v>0</v>
      </c>
      <c r="BH782" s="186">
        <f>IF(N782="sníž. přenesená",J782,0)</f>
        <v>0</v>
      </c>
      <c r="BI782" s="186">
        <f>IF(N782="nulová",J782,0)</f>
        <v>0</v>
      </c>
      <c r="BJ782" s="24" t="s">
        <v>80</v>
      </c>
      <c r="BK782" s="186">
        <f>ROUND(I782*H782,2)</f>
        <v>0</v>
      </c>
      <c r="BL782" s="24" t="s">
        <v>373</v>
      </c>
      <c r="BM782" s="24" t="s">
        <v>3167</v>
      </c>
    </row>
    <row r="783" spans="2:65" s="12" customFormat="1">
      <c r="B783" s="199"/>
      <c r="D783" s="187" t="s">
        <v>197</v>
      </c>
      <c r="E783" s="200" t="s">
        <v>5</v>
      </c>
      <c r="F783" s="201" t="s">
        <v>3168</v>
      </c>
      <c r="H783" s="202" t="s">
        <v>5</v>
      </c>
      <c r="I783" s="203"/>
      <c r="L783" s="199"/>
      <c r="M783" s="204"/>
      <c r="N783" s="205"/>
      <c r="O783" s="205"/>
      <c r="P783" s="205"/>
      <c r="Q783" s="205"/>
      <c r="R783" s="205"/>
      <c r="S783" s="205"/>
      <c r="T783" s="206"/>
      <c r="AT783" s="202" t="s">
        <v>197</v>
      </c>
      <c r="AU783" s="202" t="s">
        <v>82</v>
      </c>
      <c r="AV783" s="12" t="s">
        <v>80</v>
      </c>
      <c r="AW783" s="12" t="s">
        <v>35</v>
      </c>
      <c r="AX783" s="12" t="s">
        <v>72</v>
      </c>
      <c r="AY783" s="202" t="s">
        <v>185</v>
      </c>
    </row>
    <row r="784" spans="2:65" s="11" customFormat="1">
      <c r="B784" s="191"/>
      <c r="D784" s="208" t="s">
        <v>197</v>
      </c>
      <c r="E784" s="217" t="s">
        <v>5</v>
      </c>
      <c r="F784" s="218" t="s">
        <v>3125</v>
      </c>
      <c r="H784" s="219">
        <v>385.09500000000003</v>
      </c>
      <c r="I784" s="195"/>
      <c r="L784" s="191"/>
      <c r="M784" s="196"/>
      <c r="N784" s="197"/>
      <c r="O784" s="197"/>
      <c r="P784" s="197"/>
      <c r="Q784" s="197"/>
      <c r="R784" s="197"/>
      <c r="S784" s="197"/>
      <c r="T784" s="198"/>
      <c r="AT784" s="192" t="s">
        <v>197</v>
      </c>
      <c r="AU784" s="192" t="s">
        <v>82</v>
      </c>
      <c r="AV784" s="11" t="s">
        <v>82</v>
      </c>
      <c r="AW784" s="11" t="s">
        <v>35</v>
      </c>
      <c r="AX784" s="11" t="s">
        <v>80</v>
      </c>
      <c r="AY784" s="192" t="s">
        <v>185</v>
      </c>
    </row>
    <row r="785" spans="2:65" s="1" customFormat="1" ht="22.5" customHeight="1">
      <c r="B785" s="174"/>
      <c r="C785" s="221" t="s">
        <v>2012</v>
      </c>
      <c r="D785" s="221" t="s">
        <v>258</v>
      </c>
      <c r="E785" s="222" t="s">
        <v>1542</v>
      </c>
      <c r="F785" s="223" t="s">
        <v>1543</v>
      </c>
      <c r="G785" s="224" t="s">
        <v>232</v>
      </c>
      <c r="H785" s="225">
        <v>423.60500000000002</v>
      </c>
      <c r="I785" s="226"/>
      <c r="J785" s="227">
        <f>ROUND(I785*H785,2)</f>
        <v>0</v>
      </c>
      <c r="K785" s="223" t="s">
        <v>192</v>
      </c>
      <c r="L785" s="228"/>
      <c r="M785" s="229" t="s">
        <v>5</v>
      </c>
      <c r="N785" s="230" t="s">
        <v>43</v>
      </c>
      <c r="O785" s="42"/>
      <c r="P785" s="184">
        <f>O785*H785</f>
        <v>0</v>
      </c>
      <c r="Q785" s="184">
        <v>1.1E-4</v>
      </c>
      <c r="R785" s="184">
        <f>Q785*H785</f>
        <v>4.659655E-2</v>
      </c>
      <c r="S785" s="184">
        <v>0</v>
      </c>
      <c r="T785" s="185">
        <f>S785*H785</f>
        <v>0</v>
      </c>
      <c r="AR785" s="24" t="s">
        <v>932</v>
      </c>
      <c r="AT785" s="24" t="s">
        <v>258</v>
      </c>
      <c r="AU785" s="24" t="s">
        <v>82</v>
      </c>
      <c r="AY785" s="24" t="s">
        <v>185</v>
      </c>
      <c r="BE785" s="186">
        <f>IF(N785="základní",J785,0)</f>
        <v>0</v>
      </c>
      <c r="BF785" s="186">
        <f>IF(N785="snížená",J785,0)</f>
        <v>0</v>
      </c>
      <c r="BG785" s="186">
        <f>IF(N785="zákl. přenesená",J785,0)</f>
        <v>0</v>
      </c>
      <c r="BH785" s="186">
        <f>IF(N785="sníž. přenesená",J785,0)</f>
        <v>0</v>
      </c>
      <c r="BI785" s="186">
        <f>IF(N785="nulová",J785,0)</f>
        <v>0</v>
      </c>
      <c r="BJ785" s="24" t="s">
        <v>80</v>
      </c>
      <c r="BK785" s="186">
        <f>ROUND(I785*H785,2)</f>
        <v>0</v>
      </c>
      <c r="BL785" s="24" t="s">
        <v>373</v>
      </c>
      <c r="BM785" s="24" t="s">
        <v>3169</v>
      </c>
    </row>
    <row r="786" spans="2:65" s="11" customFormat="1">
      <c r="B786" s="191"/>
      <c r="D786" s="208" t="s">
        <v>197</v>
      </c>
      <c r="F786" s="218" t="s">
        <v>3170</v>
      </c>
      <c r="H786" s="219">
        <v>423.60500000000002</v>
      </c>
      <c r="I786" s="195"/>
      <c r="L786" s="191"/>
      <c r="M786" s="196"/>
      <c r="N786" s="197"/>
      <c r="O786" s="197"/>
      <c r="P786" s="197"/>
      <c r="Q786" s="197"/>
      <c r="R786" s="197"/>
      <c r="S786" s="197"/>
      <c r="T786" s="198"/>
      <c r="AT786" s="192" t="s">
        <v>197</v>
      </c>
      <c r="AU786" s="192" t="s">
        <v>82</v>
      </c>
      <c r="AV786" s="11" t="s">
        <v>82</v>
      </c>
      <c r="AW786" s="11" t="s">
        <v>6</v>
      </c>
      <c r="AX786" s="11" t="s">
        <v>80</v>
      </c>
      <c r="AY786" s="192" t="s">
        <v>185</v>
      </c>
    </row>
    <row r="787" spans="2:65" s="1" customFormat="1" ht="44.25" customHeight="1">
      <c r="B787" s="174"/>
      <c r="C787" s="175" t="s">
        <v>431</v>
      </c>
      <c r="D787" s="175" t="s">
        <v>188</v>
      </c>
      <c r="E787" s="176" t="s">
        <v>1548</v>
      </c>
      <c r="F787" s="177" t="s">
        <v>1549</v>
      </c>
      <c r="G787" s="178" t="s">
        <v>191</v>
      </c>
      <c r="H787" s="179">
        <v>5.1909999999999998</v>
      </c>
      <c r="I787" s="180"/>
      <c r="J787" s="181">
        <f>ROUND(I787*H787,2)</f>
        <v>0</v>
      </c>
      <c r="K787" s="177" t="s">
        <v>192</v>
      </c>
      <c r="L787" s="41"/>
      <c r="M787" s="182" t="s">
        <v>5</v>
      </c>
      <c r="N787" s="183" t="s">
        <v>43</v>
      </c>
      <c r="O787" s="42"/>
      <c r="P787" s="184">
        <f>O787*H787</f>
        <v>0</v>
      </c>
      <c r="Q787" s="184">
        <v>0</v>
      </c>
      <c r="R787" s="184">
        <f>Q787*H787</f>
        <v>0</v>
      </c>
      <c r="S787" s="184">
        <v>0</v>
      </c>
      <c r="T787" s="185">
        <f>S787*H787</f>
        <v>0</v>
      </c>
      <c r="AR787" s="24" t="s">
        <v>373</v>
      </c>
      <c r="AT787" s="24" t="s">
        <v>188</v>
      </c>
      <c r="AU787" s="24" t="s">
        <v>82</v>
      </c>
      <c r="AY787" s="24" t="s">
        <v>185</v>
      </c>
      <c r="BE787" s="186">
        <f>IF(N787="základní",J787,0)</f>
        <v>0</v>
      </c>
      <c r="BF787" s="186">
        <f>IF(N787="snížená",J787,0)</f>
        <v>0</v>
      </c>
      <c r="BG787" s="186">
        <f>IF(N787="zákl. přenesená",J787,0)</f>
        <v>0</v>
      </c>
      <c r="BH787" s="186">
        <f>IF(N787="sníž. přenesená",J787,0)</f>
        <v>0</v>
      </c>
      <c r="BI787" s="186">
        <f>IF(N787="nulová",J787,0)</f>
        <v>0</v>
      </c>
      <c r="BJ787" s="24" t="s">
        <v>80</v>
      </c>
      <c r="BK787" s="186">
        <f>ROUND(I787*H787,2)</f>
        <v>0</v>
      </c>
      <c r="BL787" s="24" t="s">
        <v>373</v>
      </c>
      <c r="BM787" s="24" t="s">
        <v>3171</v>
      </c>
    </row>
    <row r="788" spans="2:65" s="1" customFormat="1" ht="121.5">
      <c r="B788" s="41"/>
      <c r="D788" s="187" t="s">
        <v>195</v>
      </c>
      <c r="F788" s="188" t="s">
        <v>1551</v>
      </c>
      <c r="I788" s="189"/>
      <c r="L788" s="41"/>
      <c r="M788" s="190"/>
      <c r="N788" s="42"/>
      <c r="O788" s="42"/>
      <c r="P788" s="42"/>
      <c r="Q788" s="42"/>
      <c r="R788" s="42"/>
      <c r="S788" s="42"/>
      <c r="T788" s="70"/>
      <c r="AT788" s="24" t="s">
        <v>195</v>
      </c>
      <c r="AU788" s="24" t="s">
        <v>82</v>
      </c>
    </row>
    <row r="789" spans="2:65" s="10" customFormat="1" ht="29.85" customHeight="1">
      <c r="B789" s="160"/>
      <c r="D789" s="171" t="s">
        <v>71</v>
      </c>
      <c r="E789" s="172" t="s">
        <v>3172</v>
      </c>
      <c r="F789" s="172" t="s">
        <v>3173</v>
      </c>
      <c r="I789" s="163"/>
      <c r="J789" s="173">
        <f>BK789</f>
        <v>0</v>
      </c>
      <c r="L789" s="160"/>
      <c r="M789" s="165"/>
      <c r="N789" s="166"/>
      <c r="O789" s="166"/>
      <c r="P789" s="167">
        <f>SUM(P790:P835)</f>
        <v>0</v>
      </c>
      <c r="Q789" s="166"/>
      <c r="R789" s="167">
        <f>SUM(R790:R835)</f>
        <v>9.8291464600000005</v>
      </c>
      <c r="S789" s="166"/>
      <c r="T789" s="168">
        <f>SUM(T790:T835)</f>
        <v>0</v>
      </c>
      <c r="AR789" s="161" t="s">
        <v>82</v>
      </c>
      <c r="AT789" s="169" t="s">
        <v>71</v>
      </c>
      <c r="AU789" s="169" t="s">
        <v>80</v>
      </c>
      <c r="AY789" s="161" t="s">
        <v>185</v>
      </c>
      <c r="BK789" s="170">
        <f>SUM(BK790:BK835)</f>
        <v>0</v>
      </c>
    </row>
    <row r="790" spans="2:65" s="1" customFormat="1" ht="31.5" customHeight="1">
      <c r="B790" s="174"/>
      <c r="C790" s="175" t="s">
        <v>1632</v>
      </c>
      <c r="D790" s="175" t="s">
        <v>188</v>
      </c>
      <c r="E790" s="176" t="s">
        <v>3174</v>
      </c>
      <c r="F790" s="177" t="s">
        <v>3175</v>
      </c>
      <c r="G790" s="178" t="s">
        <v>232</v>
      </c>
      <c r="H790" s="179">
        <v>322.012</v>
      </c>
      <c r="I790" s="180"/>
      <c r="J790" s="181">
        <f>ROUND(I790*H790,2)</f>
        <v>0</v>
      </c>
      <c r="K790" s="177" t="s">
        <v>192</v>
      </c>
      <c r="L790" s="41"/>
      <c r="M790" s="182" t="s">
        <v>5</v>
      </c>
      <c r="N790" s="183" t="s">
        <v>43</v>
      </c>
      <c r="O790" s="42"/>
      <c r="P790" s="184">
        <f>O790*H790</f>
        <v>0</v>
      </c>
      <c r="Q790" s="184">
        <v>0</v>
      </c>
      <c r="R790" s="184">
        <f>Q790*H790</f>
        <v>0</v>
      </c>
      <c r="S790" s="184">
        <v>0</v>
      </c>
      <c r="T790" s="185">
        <f>S790*H790</f>
        <v>0</v>
      </c>
      <c r="AR790" s="24" t="s">
        <v>373</v>
      </c>
      <c r="AT790" s="24" t="s">
        <v>188</v>
      </c>
      <c r="AU790" s="24" t="s">
        <v>82</v>
      </c>
      <c r="AY790" s="24" t="s">
        <v>185</v>
      </c>
      <c r="BE790" s="186">
        <f>IF(N790="základní",J790,0)</f>
        <v>0</v>
      </c>
      <c r="BF790" s="186">
        <f>IF(N790="snížená",J790,0)</f>
        <v>0</v>
      </c>
      <c r="BG790" s="186">
        <f>IF(N790="zákl. přenesená",J790,0)</f>
        <v>0</v>
      </c>
      <c r="BH790" s="186">
        <f>IF(N790="sníž. přenesená",J790,0)</f>
        <v>0</v>
      </c>
      <c r="BI790" s="186">
        <f>IF(N790="nulová",J790,0)</f>
        <v>0</v>
      </c>
      <c r="BJ790" s="24" t="s">
        <v>80</v>
      </c>
      <c r="BK790" s="186">
        <f>ROUND(I790*H790,2)</f>
        <v>0</v>
      </c>
      <c r="BL790" s="24" t="s">
        <v>373</v>
      </c>
      <c r="BM790" s="24" t="s">
        <v>3176</v>
      </c>
    </row>
    <row r="791" spans="2:65" s="1" customFormat="1" ht="40.5">
      <c r="B791" s="41"/>
      <c r="D791" s="187" t="s">
        <v>195</v>
      </c>
      <c r="F791" s="188" t="s">
        <v>3177</v>
      </c>
      <c r="I791" s="189"/>
      <c r="L791" s="41"/>
      <c r="M791" s="190"/>
      <c r="N791" s="42"/>
      <c r="O791" s="42"/>
      <c r="P791" s="42"/>
      <c r="Q791" s="42"/>
      <c r="R791" s="42"/>
      <c r="S791" s="42"/>
      <c r="T791" s="70"/>
      <c r="AT791" s="24" t="s">
        <v>195</v>
      </c>
      <c r="AU791" s="24" t="s">
        <v>82</v>
      </c>
    </row>
    <row r="792" spans="2:65" s="11" customFormat="1">
      <c r="B792" s="191"/>
      <c r="D792" s="187" t="s">
        <v>197</v>
      </c>
      <c r="E792" s="192" t="s">
        <v>5</v>
      </c>
      <c r="F792" s="193" t="s">
        <v>3178</v>
      </c>
      <c r="H792" s="194">
        <v>240.35</v>
      </c>
      <c r="I792" s="195"/>
      <c r="L792" s="191"/>
      <c r="M792" s="196"/>
      <c r="N792" s="197"/>
      <c r="O792" s="197"/>
      <c r="P792" s="197"/>
      <c r="Q792" s="197"/>
      <c r="R792" s="197"/>
      <c r="S792" s="197"/>
      <c r="T792" s="198"/>
      <c r="AT792" s="192" t="s">
        <v>197</v>
      </c>
      <c r="AU792" s="192" t="s">
        <v>82</v>
      </c>
      <c r="AV792" s="11" t="s">
        <v>82</v>
      </c>
      <c r="AW792" s="11" t="s">
        <v>35</v>
      </c>
      <c r="AX792" s="11" t="s">
        <v>72</v>
      </c>
      <c r="AY792" s="192" t="s">
        <v>185</v>
      </c>
    </row>
    <row r="793" spans="2:65" s="11" customFormat="1">
      <c r="B793" s="191"/>
      <c r="D793" s="187" t="s">
        <v>197</v>
      </c>
      <c r="E793" s="192" t="s">
        <v>5</v>
      </c>
      <c r="F793" s="193" t="s">
        <v>3179</v>
      </c>
      <c r="H793" s="194">
        <v>81.662000000000006</v>
      </c>
      <c r="I793" s="195"/>
      <c r="L793" s="191"/>
      <c r="M793" s="196"/>
      <c r="N793" s="197"/>
      <c r="O793" s="197"/>
      <c r="P793" s="197"/>
      <c r="Q793" s="197"/>
      <c r="R793" s="197"/>
      <c r="S793" s="197"/>
      <c r="T793" s="198"/>
      <c r="AT793" s="192" t="s">
        <v>197</v>
      </c>
      <c r="AU793" s="192" t="s">
        <v>82</v>
      </c>
      <c r="AV793" s="11" t="s">
        <v>82</v>
      </c>
      <c r="AW793" s="11" t="s">
        <v>35</v>
      </c>
      <c r="AX793" s="11" t="s">
        <v>72</v>
      </c>
      <c r="AY793" s="192" t="s">
        <v>185</v>
      </c>
    </row>
    <row r="794" spans="2:65" s="13" customFormat="1">
      <c r="B794" s="207"/>
      <c r="D794" s="208" t="s">
        <v>197</v>
      </c>
      <c r="E794" s="209" t="s">
        <v>5</v>
      </c>
      <c r="F794" s="210" t="s">
        <v>222</v>
      </c>
      <c r="H794" s="211">
        <v>322.012</v>
      </c>
      <c r="I794" s="212"/>
      <c r="L794" s="207"/>
      <c r="M794" s="213"/>
      <c r="N794" s="214"/>
      <c r="O794" s="214"/>
      <c r="P794" s="214"/>
      <c r="Q794" s="214"/>
      <c r="R794" s="214"/>
      <c r="S794" s="214"/>
      <c r="T794" s="215"/>
      <c r="AT794" s="216" t="s">
        <v>197</v>
      </c>
      <c r="AU794" s="216" t="s">
        <v>82</v>
      </c>
      <c r="AV794" s="13" t="s">
        <v>193</v>
      </c>
      <c r="AW794" s="13" t="s">
        <v>35</v>
      </c>
      <c r="AX794" s="13" t="s">
        <v>80</v>
      </c>
      <c r="AY794" s="216" t="s">
        <v>185</v>
      </c>
    </row>
    <row r="795" spans="2:65" s="1" customFormat="1" ht="22.5" customHeight="1">
      <c r="B795" s="174"/>
      <c r="C795" s="221" t="s">
        <v>2242</v>
      </c>
      <c r="D795" s="221" t="s">
        <v>258</v>
      </c>
      <c r="E795" s="222" t="s">
        <v>3134</v>
      </c>
      <c r="F795" s="223" t="s">
        <v>3135</v>
      </c>
      <c r="G795" s="224" t="s">
        <v>191</v>
      </c>
      <c r="H795" s="225">
        <v>9.7000000000000003E-2</v>
      </c>
      <c r="I795" s="226"/>
      <c r="J795" s="227">
        <f>ROUND(I795*H795,2)</f>
        <v>0</v>
      </c>
      <c r="K795" s="223" t="s">
        <v>192</v>
      </c>
      <c r="L795" s="228"/>
      <c r="M795" s="229" t="s">
        <v>5</v>
      </c>
      <c r="N795" s="230" t="s">
        <v>43</v>
      </c>
      <c r="O795" s="42"/>
      <c r="P795" s="184">
        <f>O795*H795</f>
        <v>0</v>
      </c>
      <c r="Q795" s="184">
        <v>1</v>
      </c>
      <c r="R795" s="184">
        <f>Q795*H795</f>
        <v>9.7000000000000003E-2</v>
      </c>
      <c r="S795" s="184">
        <v>0</v>
      </c>
      <c r="T795" s="185">
        <f>S795*H795</f>
        <v>0</v>
      </c>
      <c r="AR795" s="24" t="s">
        <v>932</v>
      </c>
      <c r="AT795" s="24" t="s">
        <v>258</v>
      </c>
      <c r="AU795" s="24" t="s">
        <v>82</v>
      </c>
      <c r="AY795" s="24" t="s">
        <v>185</v>
      </c>
      <c r="BE795" s="186">
        <f>IF(N795="základní",J795,0)</f>
        <v>0</v>
      </c>
      <c r="BF795" s="186">
        <f>IF(N795="snížená",J795,0)</f>
        <v>0</v>
      </c>
      <c r="BG795" s="186">
        <f>IF(N795="zákl. přenesená",J795,0)</f>
        <v>0</v>
      </c>
      <c r="BH795" s="186">
        <f>IF(N795="sníž. přenesená",J795,0)</f>
        <v>0</v>
      </c>
      <c r="BI795" s="186">
        <f>IF(N795="nulová",J795,0)</f>
        <v>0</v>
      </c>
      <c r="BJ795" s="24" t="s">
        <v>80</v>
      </c>
      <c r="BK795" s="186">
        <f>ROUND(I795*H795,2)</f>
        <v>0</v>
      </c>
      <c r="BL795" s="24" t="s">
        <v>373</v>
      </c>
      <c r="BM795" s="24" t="s">
        <v>3180</v>
      </c>
    </row>
    <row r="796" spans="2:65" s="1" customFormat="1" ht="22.5" customHeight="1">
      <c r="B796" s="174"/>
      <c r="C796" s="175" t="s">
        <v>2177</v>
      </c>
      <c r="D796" s="175" t="s">
        <v>188</v>
      </c>
      <c r="E796" s="176" t="s">
        <v>3181</v>
      </c>
      <c r="F796" s="177" t="s">
        <v>3182</v>
      </c>
      <c r="G796" s="178" t="s">
        <v>232</v>
      </c>
      <c r="H796" s="179">
        <v>322.012</v>
      </c>
      <c r="I796" s="180"/>
      <c r="J796" s="181">
        <f>ROUND(I796*H796,2)</f>
        <v>0</v>
      </c>
      <c r="K796" s="177" t="s">
        <v>192</v>
      </c>
      <c r="L796" s="41"/>
      <c r="M796" s="182" t="s">
        <v>5</v>
      </c>
      <c r="N796" s="183" t="s">
        <v>43</v>
      </c>
      <c r="O796" s="42"/>
      <c r="P796" s="184">
        <f>O796*H796</f>
        <v>0</v>
      </c>
      <c r="Q796" s="184">
        <v>8.8000000000000003E-4</v>
      </c>
      <c r="R796" s="184">
        <f>Q796*H796</f>
        <v>0.28337055999999999</v>
      </c>
      <c r="S796" s="184">
        <v>0</v>
      </c>
      <c r="T796" s="185">
        <f>S796*H796</f>
        <v>0</v>
      </c>
      <c r="AR796" s="24" t="s">
        <v>373</v>
      </c>
      <c r="AT796" s="24" t="s">
        <v>188</v>
      </c>
      <c r="AU796" s="24" t="s">
        <v>82</v>
      </c>
      <c r="AY796" s="24" t="s">
        <v>185</v>
      </c>
      <c r="BE796" s="186">
        <f>IF(N796="základní",J796,0)</f>
        <v>0</v>
      </c>
      <c r="BF796" s="186">
        <f>IF(N796="snížená",J796,0)</f>
        <v>0</v>
      </c>
      <c r="BG796" s="186">
        <f>IF(N796="zákl. přenesená",J796,0)</f>
        <v>0</v>
      </c>
      <c r="BH796" s="186">
        <f>IF(N796="sníž. přenesená",J796,0)</f>
        <v>0</v>
      </c>
      <c r="BI796" s="186">
        <f>IF(N796="nulová",J796,0)</f>
        <v>0</v>
      </c>
      <c r="BJ796" s="24" t="s">
        <v>80</v>
      </c>
      <c r="BK796" s="186">
        <f>ROUND(I796*H796,2)</f>
        <v>0</v>
      </c>
      <c r="BL796" s="24" t="s">
        <v>373</v>
      </c>
      <c r="BM796" s="24" t="s">
        <v>3183</v>
      </c>
    </row>
    <row r="797" spans="2:65" s="1" customFormat="1" ht="40.5">
      <c r="B797" s="41"/>
      <c r="D797" s="187" t="s">
        <v>195</v>
      </c>
      <c r="F797" s="188" t="s">
        <v>3184</v>
      </c>
      <c r="I797" s="189"/>
      <c r="L797" s="41"/>
      <c r="M797" s="190"/>
      <c r="N797" s="42"/>
      <c r="O797" s="42"/>
      <c r="P797" s="42"/>
      <c r="Q797" s="42"/>
      <c r="R797" s="42"/>
      <c r="S797" s="42"/>
      <c r="T797" s="70"/>
      <c r="AT797" s="24" t="s">
        <v>195</v>
      </c>
      <c r="AU797" s="24" t="s">
        <v>82</v>
      </c>
    </row>
    <row r="798" spans="2:65" s="11" customFormat="1">
      <c r="B798" s="191"/>
      <c r="D798" s="187" t="s">
        <v>197</v>
      </c>
      <c r="E798" s="192" t="s">
        <v>5</v>
      </c>
      <c r="F798" s="193" t="s">
        <v>3178</v>
      </c>
      <c r="H798" s="194">
        <v>240.35</v>
      </c>
      <c r="I798" s="195"/>
      <c r="L798" s="191"/>
      <c r="M798" s="196"/>
      <c r="N798" s="197"/>
      <c r="O798" s="197"/>
      <c r="P798" s="197"/>
      <c r="Q798" s="197"/>
      <c r="R798" s="197"/>
      <c r="S798" s="197"/>
      <c r="T798" s="198"/>
      <c r="AT798" s="192" t="s">
        <v>197</v>
      </c>
      <c r="AU798" s="192" t="s">
        <v>82</v>
      </c>
      <c r="AV798" s="11" t="s">
        <v>82</v>
      </c>
      <c r="AW798" s="11" t="s">
        <v>35</v>
      </c>
      <c r="AX798" s="11" t="s">
        <v>72</v>
      </c>
      <c r="AY798" s="192" t="s">
        <v>185</v>
      </c>
    </row>
    <row r="799" spans="2:65" s="11" customFormat="1">
      <c r="B799" s="191"/>
      <c r="D799" s="187" t="s">
        <v>197</v>
      </c>
      <c r="E799" s="192" t="s">
        <v>5</v>
      </c>
      <c r="F799" s="193" t="s">
        <v>3179</v>
      </c>
      <c r="H799" s="194">
        <v>81.662000000000006</v>
      </c>
      <c r="I799" s="195"/>
      <c r="L799" s="191"/>
      <c r="M799" s="196"/>
      <c r="N799" s="197"/>
      <c r="O799" s="197"/>
      <c r="P799" s="197"/>
      <c r="Q799" s="197"/>
      <c r="R799" s="197"/>
      <c r="S799" s="197"/>
      <c r="T799" s="198"/>
      <c r="AT799" s="192" t="s">
        <v>197</v>
      </c>
      <c r="AU799" s="192" t="s">
        <v>82</v>
      </c>
      <c r="AV799" s="11" t="s">
        <v>82</v>
      </c>
      <c r="AW799" s="11" t="s">
        <v>35</v>
      </c>
      <c r="AX799" s="11" t="s">
        <v>72</v>
      </c>
      <c r="AY799" s="192" t="s">
        <v>185</v>
      </c>
    </row>
    <row r="800" spans="2:65" s="13" customFormat="1">
      <c r="B800" s="207"/>
      <c r="D800" s="208" t="s">
        <v>197</v>
      </c>
      <c r="E800" s="209" t="s">
        <v>5</v>
      </c>
      <c r="F800" s="210" t="s">
        <v>222</v>
      </c>
      <c r="H800" s="211">
        <v>322.012</v>
      </c>
      <c r="I800" s="212"/>
      <c r="L800" s="207"/>
      <c r="M800" s="213"/>
      <c r="N800" s="214"/>
      <c r="O800" s="214"/>
      <c r="P800" s="214"/>
      <c r="Q800" s="214"/>
      <c r="R800" s="214"/>
      <c r="S800" s="214"/>
      <c r="T800" s="215"/>
      <c r="AT800" s="216" t="s">
        <v>197</v>
      </c>
      <c r="AU800" s="216" t="s">
        <v>82</v>
      </c>
      <c r="AV800" s="13" t="s">
        <v>193</v>
      </c>
      <c r="AW800" s="13" t="s">
        <v>35</v>
      </c>
      <c r="AX800" s="13" t="s">
        <v>80</v>
      </c>
      <c r="AY800" s="216" t="s">
        <v>185</v>
      </c>
    </row>
    <row r="801" spans="2:65" s="1" customFormat="1" ht="22.5" customHeight="1">
      <c r="B801" s="174"/>
      <c r="C801" s="221" t="s">
        <v>2249</v>
      </c>
      <c r="D801" s="221" t="s">
        <v>258</v>
      </c>
      <c r="E801" s="222" t="s">
        <v>3154</v>
      </c>
      <c r="F801" s="223" t="s">
        <v>3155</v>
      </c>
      <c r="G801" s="224" t="s">
        <v>232</v>
      </c>
      <c r="H801" s="225">
        <v>370.31400000000002</v>
      </c>
      <c r="I801" s="226"/>
      <c r="J801" s="227">
        <f>ROUND(I801*H801,2)</f>
        <v>0</v>
      </c>
      <c r="K801" s="223" t="s">
        <v>192</v>
      </c>
      <c r="L801" s="228"/>
      <c r="M801" s="229" t="s">
        <v>5</v>
      </c>
      <c r="N801" s="230" t="s">
        <v>43</v>
      </c>
      <c r="O801" s="42"/>
      <c r="P801" s="184">
        <f>O801*H801</f>
        <v>0</v>
      </c>
      <c r="Q801" s="184">
        <v>4.4999999999999997E-3</v>
      </c>
      <c r="R801" s="184">
        <f>Q801*H801</f>
        <v>1.6664129999999999</v>
      </c>
      <c r="S801" s="184">
        <v>0</v>
      </c>
      <c r="T801" s="185">
        <f>S801*H801</f>
        <v>0</v>
      </c>
      <c r="AR801" s="24" t="s">
        <v>932</v>
      </c>
      <c r="AT801" s="24" t="s">
        <v>258</v>
      </c>
      <c r="AU801" s="24" t="s">
        <v>82</v>
      </c>
      <c r="AY801" s="24" t="s">
        <v>185</v>
      </c>
      <c r="BE801" s="186">
        <f>IF(N801="základní",J801,0)</f>
        <v>0</v>
      </c>
      <c r="BF801" s="186">
        <f>IF(N801="snížená",J801,0)</f>
        <v>0</v>
      </c>
      <c r="BG801" s="186">
        <f>IF(N801="zákl. přenesená",J801,0)</f>
        <v>0</v>
      </c>
      <c r="BH801" s="186">
        <f>IF(N801="sníž. přenesená",J801,0)</f>
        <v>0</v>
      </c>
      <c r="BI801" s="186">
        <f>IF(N801="nulová",J801,0)</f>
        <v>0</v>
      </c>
      <c r="BJ801" s="24" t="s">
        <v>80</v>
      </c>
      <c r="BK801" s="186">
        <f>ROUND(I801*H801,2)</f>
        <v>0</v>
      </c>
      <c r="BL801" s="24" t="s">
        <v>373</v>
      </c>
      <c r="BM801" s="24" t="s">
        <v>3185</v>
      </c>
    </row>
    <row r="802" spans="2:65" s="1" customFormat="1" ht="31.5" customHeight="1">
      <c r="B802" s="174"/>
      <c r="C802" s="175" t="s">
        <v>2187</v>
      </c>
      <c r="D802" s="175" t="s">
        <v>188</v>
      </c>
      <c r="E802" s="176" t="s">
        <v>3186</v>
      </c>
      <c r="F802" s="177" t="s">
        <v>3187</v>
      </c>
      <c r="G802" s="178" t="s">
        <v>232</v>
      </c>
      <c r="H802" s="179">
        <v>439.99400000000003</v>
      </c>
      <c r="I802" s="180"/>
      <c r="J802" s="181">
        <f>ROUND(I802*H802,2)</f>
        <v>0</v>
      </c>
      <c r="K802" s="177" t="s">
        <v>192</v>
      </c>
      <c r="L802" s="41"/>
      <c r="M802" s="182" t="s">
        <v>5</v>
      </c>
      <c r="N802" s="183" t="s">
        <v>43</v>
      </c>
      <c r="O802" s="42"/>
      <c r="P802" s="184">
        <f>O802*H802</f>
        <v>0</v>
      </c>
      <c r="Q802" s="184">
        <v>0</v>
      </c>
      <c r="R802" s="184">
        <f>Q802*H802</f>
        <v>0</v>
      </c>
      <c r="S802" s="184">
        <v>0</v>
      </c>
      <c r="T802" s="185">
        <f>S802*H802</f>
        <v>0</v>
      </c>
      <c r="AR802" s="24" t="s">
        <v>373</v>
      </c>
      <c r="AT802" s="24" t="s">
        <v>188</v>
      </c>
      <c r="AU802" s="24" t="s">
        <v>82</v>
      </c>
      <c r="AY802" s="24" t="s">
        <v>185</v>
      </c>
      <c r="BE802" s="186">
        <f>IF(N802="základní",J802,0)</f>
        <v>0</v>
      </c>
      <c r="BF802" s="186">
        <f>IF(N802="snížená",J802,0)</f>
        <v>0</v>
      </c>
      <c r="BG802" s="186">
        <f>IF(N802="zákl. přenesená",J802,0)</f>
        <v>0</v>
      </c>
      <c r="BH802" s="186">
        <f>IF(N802="sníž. přenesená",J802,0)</f>
        <v>0</v>
      </c>
      <c r="BI802" s="186">
        <f>IF(N802="nulová",J802,0)</f>
        <v>0</v>
      </c>
      <c r="BJ802" s="24" t="s">
        <v>80</v>
      </c>
      <c r="BK802" s="186">
        <f>ROUND(I802*H802,2)</f>
        <v>0</v>
      </c>
      <c r="BL802" s="24" t="s">
        <v>373</v>
      </c>
      <c r="BM802" s="24" t="s">
        <v>3188</v>
      </c>
    </row>
    <row r="803" spans="2:65" s="1" customFormat="1" ht="40.5">
      <c r="B803" s="41"/>
      <c r="D803" s="187" t="s">
        <v>195</v>
      </c>
      <c r="F803" s="188" t="s">
        <v>3184</v>
      </c>
      <c r="I803" s="189"/>
      <c r="L803" s="41"/>
      <c r="M803" s="190"/>
      <c r="N803" s="42"/>
      <c r="O803" s="42"/>
      <c r="P803" s="42"/>
      <c r="Q803" s="42"/>
      <c r="R803" s="42"/>
      <c r="S803" s="42"/>
      <c r="T803" s="70"/>
      <c r="AT803" s="24" t="s">
        <v>195</v>
      </c>
      <c r="AU803" s="24" t="s">
        <v>82</v>
      </c>
    </row>
    <row r="804" spans="2:65" s="12" customFormat="1">
      <c r="B804" s="199"/>
      <c r="D804" s="187" t="s">
        <v>197</v>
      </c>
      <c r="E804" s="200" t="s">
        <v>5</v>
      </c>
      <c r="F804" s="201" t="s">
        <v>3189</v>
      </c>
      <c r="H804" s="202" t="s">
        <v>5</v>
      </c>
      <c r="I804" s="203"/>
      <c r="L804" s="199"/>
      <c r="M804" s="204"/>
      <c r="N804" s="205"/>
      <c r="O804" s="205"/>
      <c r="P804" s="205"/>
      <c r="Q804" s="205"/>
      <c r="R804" s="205"/>
      <c r="S804" s="205"/>
      <c r="T804" s="206"/>
      <c r="AT804" s="202" t="s">
        <v>197</v>
      </c>
      <c r="AU804" s="202" t="s">
        <v>82</v>
      </c>
      <c r="AV804" s="12" t="s">
        <v>80</v>
      </c>
      <c r="AW804" s="12" t="s">
        <v>35</v>
      </c>
      <c r="AX804" s="12" t="s">
        <v>72</v>
      </c>
      <c r="AY804" s="202" t="s">
        <v>185</v>
      </c>
    </row>
    <row r="805" spans="2:65" s="11" customFormat="1">
      <c r="B805" s="191"/>
      <c r="D805" s="187" t="s">
        <v>197</v>
      </c>
      <c r="E805" s="192" t="s">
        <v>5</v>
      </c>
      <c r="F805" s="193" t="s">
        <v>3190</v>
      </c>
      <c r="H805" s="194">
        <v>274.685</v>
      </c>
      <c r="I805" s="195"/>
      <c r="L805" s="191"/>
      <c r="M805" s="196"/>
      <c r="N805" s="197"/>
      <c r="O805" s="197"/>
      <c r="P805" s="197"/>
      <c r="Q805" s="197"/>
      <c r="R805" s="197"/>
      <c r="S805" s="197"/>
      <c r="T805" s="198"/>
      <c r="AT805" s="192" t="s">
        <v>197</v>
      </c>
      <c r="AU805" s="192" t="s">
        <v>82</v>
      </c>
      <c r="AV805" s="11" t="s">
        <v>82</v>
      </c>
      <c r="AW805" s="11" t="s">
        <v>35</v>
      </c>
      <c r="AX805" s="11" t="s">
        <v>72</v>
      </c>
      <c r="AY805" s="192" t="s">
        <v>185</v>
      </c>
    </row>
    <row r="806" spans="2:65" s="11" customFormat="1">
      <c r="B806" s="191"/>
      <c r="D806" s="187" t="s">
        <v>197</v>
      </c>
      <c r="E806" s="192" t="s">
        <v>5</v>
      </c>
      <c r="F806" s="193" t="s">
        <v>3191</v>
      </c>
      <c r="H806" s="194">
        <v>50</v>
      </c>
      <c r="I806" s="195"/>
      <c r="L806" s="191"/>
      <c r="M806" s="196"/>
      <c r="N806" s="197"/>
      <c r="O806" s="197"/>
      <c r="P806" s="197"/>
      <c r="Q806" s="197"/>
      <c r="R806" s="197"/>
      <c r="S806" s="197"/>
      <c r="T806" s="198"/>
      <c r="AT806" s="192" t="s">
        <v>197</v>
      </c>
      <c r="AU806" s="192" t="s">
        <v>82</v>
      </c>
      <c r="AV806" s="11" t="s">
        <v>82</v>
      </c>
      <c r="AW806" s="11" t="s">
        <v>35</v>
      </c>
      <c r="AX806" s="11" t="s">
        <v>72</v>
      </c>
      <c r="AY806" s="192" t="s">
        <v>185</v>
      </c>
    </row>
    <row r="807" spans="2:65" s="11" customFormat="1">
      <c r="B807" s="191"/>
      <c r="D807" s="187" t="s">
        <v>197</v>
      </c>
      <c r="E807" s="192" t="s">
        <v>5</v>
      </c>
      <c r="F807" s="193" t="s">
        <v>3192</v>
      </c>
      <c r="H807" s="194">
        <v>85.381</v>
      </c>
      <c r="I807" s="195"/>
      <c r="L807" s="191"/>
      <c r="M807" s="196"/>
      <c r="N807" s="197"/>
      <c r="O807" s="197"/>
      <c r="P807" s="197"/>
      <c r="Q807" s="197"/>
      <c r="R807" s="197"/>
      <c r="S807" s="197"/>
      <c r="T807" s="198"/>
      <c r="AT807" s="192" t="s">
        <v>197</v>
      </c>
      <c r="AU807" s="192" t="s">
        <v>82</v>
      </c>
      <c r="AV807" s="11" t="s">
        <v>82</v>
      </c>
      <c r="AW807" s="11" t="s">
        <v>35</v>
      </c>
      <c r="AX807" s="11" t="s">
        <v>72</v>
      </c>
      <c r="AY807" s="192" t="s">
        <v>185</v>
      </c>
    </row>
    <row r="808" spans="2:65" s="11" customFormat="1">
      <c r="B808" s="191"/>
      <c r="D808" s="187" t="s">
        <v>197</v>
      </c>
      <c r="E808" s="192" t="s">
        <v>5</v>
      </c>
      <c r="F808" s="193" t="s">
        <v>3193</v>
      </c>
      <c r="H808" s="194">
        <v>29.928000000000001</v>
      </c>
      <c r="I808" s="195"/>
      <c r="L808" s="191"/>
      <c r="M808" s="196"/>
      <c r="N808" s="197"/>
      <c r="O808" s="197"/>
      <c r="P808" s="197"/>
      <c r="Q808" s="197"/>
      <c r="R808" s="197"/>
      <c r="S808" s="197"/>
      <c r="T808" s="198"/>
      <c r="AT808" s="192" t="s">
        <v>197</v>
      </c>
      <c r="AU808" s="192" t="s">
        <v>82</v>
      </c>
      <c r="AV808" s="11" t="s">
        <v>82</v>
      </c>
      <c r="AW808" s="11" t="s">
        <v>35</v>
      </c>
      <c r="AX808" s="11" t="s">
        <v>72</v>
      </c>
      <c r="AY808" s="192" t="s">
        <v>185</v>
      </c>
    </row>
    <row r="809" spans="2:65" s="13" customFormat="1">
      <c r="B809" s="207"/>
      <c r="D809" s="208" t="s">
        <v>197</v>
      </c>
      <c r="E809" s="209" t="s">
        <v>5</v>
      </c>
      <c r="F809" s="210" t="s">
        <v>222</v>
      </c>
      <c r="H809" s="211">
        <v>439.99400000000003</v>
      </c>
      <c r="I809" s="212"/>
      <c r="L809" s="207"/>
      <c r="M809" s="213"/>
      <c r="N809" s="214"/>
      <c r="O809" s="214"/>
      <c r="P809" s="214"/>
      <c r="Q809" s="214"/>
      <c r="R809" s="214"/>
      <c r="S809" s="214"/>
      <c r="T809" s="215"/>
      <c r="AT809" s="216" t="s">
        <v>197</v>
      </c>
      <c r="AU809" s="216" t="s">
        <v>82</v>
      </c>
      <c r="AV809" s="13" t="s">
        <v>193</v>
      </c>
      <c r="AW809" s="13" t="s">
        <v>35</v>
      </c>
      <c r="AX809" s="13" t="s">
        <v>80</v>
      </c>
      <c r="AY809" s="216" t="s">
        <v>185</v>
      </c>
    </row>
    <row r="810" spans="2:65" s="1" customFormat="1" ht="31.5" customHeight="1">
      <c r="B810" s="174"/>
      <c r="C810" s="175" t="s">
        <v>2200</v>
      </c>
      <c r="D810" s="175" t="s">
        <v>188</v>
      </c>
      <c r="E810" s="176" t="s">
        <v>3194</v>
      </c>
      <c r="F810" s="177" t="s">
        <v>3195</v>
      </c>
      <c r="G810" s="178" t="s">
        <v>376</v>
      </c>
      <c r="H810" s="179">
        <v>366.66199999999998</v>
      </c>
      <c r="I810" s="180"/>
      <c r="J810" s="181">
        <f>ROUND(I810*H810,2)</f>
        <v>0</v>
      </c>
      <c r="K810" s="177" t="s">
        <v>192</v>
      </c>
      <c r="L810" s="41"/>
      <c r="M810" s="182" t="s">
        <v>5</v>
      </c>
      <c r="N810" s="183" t="s">
        <v>43</v>
      </c>
      <c r="O810" s="42"/>
      <c r="P810" s="184">
        <f>O810*H810</f>
        <v>0</v>
      </c>
      <c r="Q810" s="184">
        <v>0</v>
      </c>
      <c r="R810" s="184">
        <f>Q810*H810</f>
        <v>0</v>
      </c>
      <c r="S810" s="184">
        <v>0</v>
      </c>
      <c r="T810" s="185">
        <f>S810*H810</f>
        <v>0</v>
      </c>
      <c r="AR810" s="24" t="s">
        <v>373</v>
      </c>
      <c r="AT810" s="24" t="s">
        <v>188</v>
      </c>
      <c r="AU810" s="24" t="s">
        <v>82</v>
      </c>
      <c r="AY810" s="24" t="s">
        <v>185</v>
      </c>
      <c r="BE810" s="186">
        <f>IF(N810="základní",J810,0)</f>
        <v>0</v>
      </c>
      <c r="BF810" s="186">
        <f>IF(N810="snížená",J810,0)</f>
        <v>0</v>
      </c>
      <c r="BG810" s="186">
        <f>IF(N810="zákl. přenesená",J810,0)</f>
        <v>0</v>
      </c>
      <c r="BH810" s="186">
        <f>IF(N810="sníž. přenesená",J810,0)</f>
        <v>0</v>
      </c>
      <c r="BI810" s="186">
        <f>IF(N810="nulová",J810,0)</f>
        <v>0</v>
      </c>
      <c r="BJ810" s="24" t="s">
        <v>80</v>
      </c>
      <c r="BK810" s="186">
        <f>ROUND(I810*H810,2)</f>
        <v>0</v>
      </c>
      <c r="BL810" s="24" t="s">
        <v>373</v>
      </c>
      <c r="BM810" s="24" t="s">
        <v>3196</v>
      </c>
    </row>
    <row r="811" spans="2:65" s="1" customFormat="1" ht="40.5">
      <c r="B811" s="41"/>
      <c r="D811" s="187" t="s">
        <v>195</v>
      </c>
      <c r="F811" s="188" t="s">
        <v>3184</v>
      </c>
      <c r="I811" s="189"/>
      <c r="L811" s="41"/>
      <c r="M811" s="190"/>
      <c r="N811" s="42"/>
      <c r="O811" s="42"/>
      <c r="P811" s="42"/>
      <c r="Q811" s="42"/>
      <c r="R811" s="42"/>
      <c r="S811" s="42"/>
      <c r="T811" s="70"/>
      <c r="AT811" s="24" t="s">
        <v>195</v>
      </c>
      <c r="AU811" s="24" t="s">
        <v>82</v>
      </c>
    </row>
    <row r="812" spans="2:65" s="11" customFormat="1">
      <c r="B812" s="191"/>
      <c r="D812" s="208" t="s">
        <v>197</v>
      </c>
      <c r="E812" s="217" t="s">
        <v>5</v>
      </c>
      <c r="F812" s="218" t="s">
        <v>3197</v>
      </c>
      <c r="H812" s="219">
        <v>366.66199999999998</v>
      </c>
      <c r="I812" s="195"/>
      <c r="L812" s="191"/>
      <c r="M812" s="196"/>
      <c r="N812" s="197"/>
      <c r="O812" s="197"/>
      <c r="P812" s="197"/>
      <c r="Q812" s="197"/>
      <c r="R812" s="197"/>
      <c r="S812" s="197"/>
      <c r="T812" s="198"/>
      <c r="AT812" s="192" t="s">
        <v>197</v>
      </c>
      <c r="AU812" s="192" t="s">
        <v>82</v>
      </c>
      <c r="AV812" s="11" t="s">
        <v>82</v>
      </c>
      <c r="AW812" s="11" t="s">
        <v>35</v>
      </c>
      <c r="AX812" s="11" t="s">
        <v>80</v>
      </c>
      <c r="AY812" s="192" t="s">
        <v>185</v>
      </c>
    </row>
    <row r="813" spans="2:65" s="1" customFormat="1" ht="22.5" customHeight="1">
      <c r="B813" s="174"/>
      <c r="C813" s="221" t="s">
        <v>2193</v>
      </c>
      <c r="D813" s="221" t="s">
        <v>258</v>
      </c>
      <c r="E813" s="222" t="s">
        <v>3198</v>
      </c>
      <c r="F813" s="223" t="s">
        <v>3199</v>
      </c>
      <c r="G813" s="224" t="s">
        <v>232</v>
      </c>
      <c r="H813" s="225">
        <v>505.99299999999999</v>
      </c>
      <c r="I813" s="226"/>
      <c r="J813" s="227">
        <f>ROUND(I813*H813,2)</f>
        <v>0</v>
      </c>
      <c r="K813" s="223" t="s">
        <v>192</v>
      </c>
      <c r="L813" s="228"/>
      <c r="M813" s="229" t="s">
        <v>5</v>
      </c>
      <c r="N813" s="230" t="s">
        <v>43</v>
      </c>
      <c r="O813" s="42"/>
      <c r="P813" s="184">
        <f>O813*H813</f>
        <v>0</v>
      </c>
      <c r="Q813" s="184">
        <v>1.2999999999999999E-3</v>
      </c>
      <c r="R813" s="184">
        <f>Q813*H813</f>
        <v>0.65779089999999996</v>
      </c>
      <c r="S813" s="184">
        <v>0</v>
      </c>
      <c r="T813" s="185">
        <f>S813*H813</f>
        <v>0</v>
      </c>
      <c r="AR813" s="24" t="s">
        <v>932</v>
      </c>
      <c r="AT813" s="24" t="s">
        <v>258</v>
      </c>
      <c r="AU813" s="24" t="s">
        <v>82</v>
      </c>
      <c r="AY813" s="24" t="s">
        <v>185</v>
      </c>
      <c r="BE813" s="186">
        <f>IF(N813="základní",J813,0)</f>
        <v>0</v>
      </c>
      <c r="BF813" s="186">
        <f>IF(N813="snížená",J813,0)</f>
        <v>0</v>
      </c>
      <c r="BG813" s="186">
        <f>IF(N813="zákl. přenesená",J813,0)</f>
        <v>0</v>
      </c>
      <c r="BH813" s="186">
        <f>IF(N813="sníž. přenesená",J813,0)</f>
        <v>0</v>
      </c>
      <c r="BI813" s="186">
        <f>IF(N813="nulová",J813,0)</f>
        <v>0</v>
      </c>
      <c r="BJ813" s="24" t="s">
        <v>80</v>
      </c>
      <c r="BK813" s="186">
        <f>ROUND(I813*H813,2)</f>
        <v>0</v>
      </c>
      <c r="BL813" s="24" t="s">
        <v>373</v>
      </c>
      <c r="BM813" s="24" t="s">
        <v>3200</v>
      </c>
    </row>
    <row r="814" spans="2:65" s="11" customFormat="1">
      <c r="B814" s="191"/>
      <c r="D814" s="208" t="s">
        <v>197</v>
      </c>
      <c r="F814" s="218" t="s">
        <v>3201</v>
      </c>
      <c r="H814" s="219">
        <v>505.99299999999999</v>
      </c>
      <c r="I814" s="195"/>
      <c r="L814" s="191"/>
      <c r="M814" s="196"/>
      <c r="N814" s="197"/>
      <c r="O814" s="197"/>
      <c r="P814" s="197"/>
      <c r="Q814" s="197"/>
      <c r="R814" s="197"/>
      <c r="S814" s="197"/>
      <c r="T814" s="198"/>
      <c r="AT814" s="192" t="s">
        <v>197</v>
      </c>
      <c r="AU814" s="192" t="s">
        <v>82</v>
      </c>
      <c r="AV814" s="11" t="s">
        <v>82</v>
      </c>
      <c r="AW814" s="11" t="s">
        <v>6</v>
      </c>
      <c r="AX814" s="11" t="s">
        <v>80</v>
      </c>
      <c r="AY814" s="192" t="s">
        <v>185</v>
      </c>
    </row>
    <row r="815" spans="2:65" s="1" customFormat="1" ht="22.5" customHeight="1">
      <c r="B815" s="174"/>
      <c r="C815" s="221" t="s">
        <v>2254</v>
      </c>
      <c r="D815" s="221" t="s">
        <v>258</v>
      </c>
      <c r="E815" s="222" t="s">
        <v>3202</v>
      </c>
      <c r="F815" s="223" t="s">
        <v>3203</v>
      </c>
      <c r="G815" s="224" t="s">
        <v>254</v>
      </c>
      <c r="H815" s="225">
        <v>9.0969999999999995</v>
      </c>
      <c r="I815" s="226"/>
      <c r="J815" s="227">
        <f>ROUND(I815*H815,2)</f>
        <v>0</v>
      </c>
      <c r="K815" s="223" t="s">
        <v>192</v>
      </c>
      <c r="L815" s="228"/>
      <c r="M815" s="229" t="s">
        <v>5</v>
      </c>
      <c r="N815" s="230" t="s">
        <v>43</v>
      </c>
      <c r="O815" s="42"/>
      <c r="P815" s="184">
        <f>O815*H815</f>
        <v>0</v>
      </c>
      <c r="Q815" s="184">
        <v>2.0000000000000001E-4</v>
      </c>
      <c r="R815" s="184">
        <f>Q815*H815</f>
        <v>1.8194000000000001E-3</v>
      </c>
      <c r="S815" s="184">
        <v>0</v>
      </c>
      <c r="T815" s="185">
        <f>S815*H815</f>
        <v>0</v>
      </c>
      <c r="AR815" s="24" t="s">
        <v>932</v>
      </c>
      <c r="AT815" s="24" t="s">
        <v>258</v>
      </c>
      <c r="AU815" s="24" t="s">
        <v>82</v>
      </c>
      <c r="AY815" s="24" t="s">
        <v>185</v>
      </c>
      <c r="BE815" s="186">
        <f>IF(N815="základní",J815,0)</f>
        <v>0</v>
      </c>
      <c r="BF815" s="186">
        <f>IF(N815="snížená",J815,0)</f>
        <v>0</v>
      </c>
      <c r="BG815" s="186">
        <f>IF(N815="zákl. přenesená",J815,0)</f>
        <v>0</v>
      </c>
      <c r="BH815" s="186">
        <f>IF(N815="sníž. přenesená",J815,0)</f>
        <v>0</v>
      </c>
      <c r="BI815" s="186">
        <f>IF(N815="nulová",J815,0)</f>
        <v>0</v>
      </c>
      <c r="BJ815" s="24" t="s">
        <v>80</v>
      </c>
      <c r="BK815" s="186">
        <f>ROUND(I815*H815,2)</f>
        <v>0</v>
      </c>
      <c r="BL815" s="24" t="s">
        <v>373</v>
      </c>
      <c r="BM815" s="24" t="s">
        <v>3204</v>
      </c>
    </row>
    <row r="816" spans="2:65" s="1" customFormat="1" ht="22.5" customHeight="1">
      <c r="B816" s="174"/>
      <c r="C816" s="221" t="s">
        <v>2259</v>
      </c>
      <c r="D816" s="221" t="s">
        <v>258</v>
      </c>
      <c r="E816" s="222" t="s">
        <v>3205</v>
      </c>
      <c r="F816" s="223" t="s">
        <v>3206</v>
      </c>
      <c r="G816" s="224" t="s">
        <v>254</v>
      </c>
      <c r="H816" s="225">
        <v>1.0109999999999999</v>
      </c>
      <c r="I816" s="226"/>
      <c r="J816" s="227">
        <f>ROUND(I816*H816,2)</f>
        <v>0</v>
      </c>
      <c r="K816" s="223" t="s">
        <v>192</v>
      </c>
      <c r="L816" s="228"/>
      <c r="M816" s="229" t="s">
        <v>5</v>
      </c>
      <c r="N816" s="230" t="s">
        <v>43</v>
      </c>
      <c r="O816" s="42"/>
      <c r="P816" s="184">
        <f>O816*H816</f>
        <v>0</v>
      </c>
      <c r="Q816" s="184">
        <v>2.0000000000000001E-4</v>
      </c>
      <c r="R816" s="184">
        <f>Q816*H816</f>
        <v>2.0219999999999998E-4</v>
      </c>
      <c r="S816" s="184">
        <v>0</v>
      </c>
      <c r="T816" s="185">
        <f>S816*H816</f>
        <v>0</v>
      </c>
      <c r="AR816" s="24" t="s">
        <v>932</v>
      </c>
      <c r="AT816" s="24" t="s">
        <v>258</v>
      </c>
      <c r="AU816" s="24" t="s">
        <v>82</v>
      </c>
      <c r="AY816" s="24" t="s">
        <v>185</v>
      </c>
      <c r="BE816" s="186">
        <f>IF(N816="základní",J816,0)</f>
        <v>0</v>
      </c>
      <c r="BF816" s="186">
        <f>IF(N816="snížená",J816,0)</f>
        <v>0</v>
      </c>
      <c r="BG816" s="186">
        <f>IF(N816="zákl. přenesená",J816,0)</f>
        <v>0</v>
      </c>
      <c r="BH816" s="186">
        <f>IF(N816="sníž. přenesená",J816,0)</f>
        <v>0</v>
      </c>
      <c r="BI816" s="186">
        <f>IF(N816="nulová",J816,0)</f>
        <v>0</v>
      </c>
      <c r="BJ816" s="24" t="s">
        <v>80</v>
      </c>
      <c r="BK816" s="186">
        <f>ROUND(I816*H816,2)</f>
        <v>0</v>
      </c>
      <c r="BL816" s="24" t="s">
        <v>373</v>
      </c>
      <c r="BM816" s="24" t="s">
        <v>3207</v>
      </c>
    </row>
    <row r="817" spans="2:65" s="1" customFormat="1" ht="31.5" customHeight="1">
      <c r="B817" s="174"/>
      <c r="C817" s="175" t="s">
        <v>2218</v>
      </c>
      <c r="D817" s="175" t="s">
        <v>188</v>
      </c>
      <c r="E817" s="176" t="s">
        <v>3208</v>
      </c>
      <c r="F817" s="177" t="s">
        <v>3209</v>
      </c>
      <c r="G817" s="178" t="s">
        <v>232</v>
      </c>
      <c r="H817" s="179">
        <v>85.381</v>
      </c>
      <c r="I817" s="180"/>
      <c r="J817" s="181">
        <f>ROUND(I817*H817,2)</f>
        <v>0</v>
      </c>
      <c r="K817" s="177" t="s">
        <v>192</v>
      </c>
      <c r="L817" s="41"/>
      <c r="M817" s="182" t="s">
        <v>5</v>
      </c>
      <c r="N817" s="183" t="s">
        <v>43</v>
      </c>
      <c r="O817" s="42"/>
      <c r="P817" s="184">
        <f>O817*H817</f>
        <v>0</v>
      </c>
      <c r="Q817" s="184">
        <v>0</v>
      </c>
      <c r="R817" s="184">
        <f>Q817*H817</f>
        <v>0</v>
      </c>
      <c r="S817" s="184">
        <v>0</v>
      </c>
      <c r="T817" s="185">
        <f>S817*H817</f>
        <v>0</v>
      </c>
      <c r="AR817" s="24" t="s">
        <v>373</v>
      </c>
      <c r="AT817" s="24" t="s">
        <v>188</v>
      </c>
      <c r="AU817" s="24" t="s">
        <v>82</v>
      </c>
      <c r="AY817" s="24" t="s">
        <v>185</v>
      </c>
      <c r="BE817" s="186">
        <f>IF(N817="základní",J817,0)</f>
        <v>0</v>
      </c>
      <c r="BF817" s="186">
        <f>IF(N817="snížená",J817,0)</f>
        <v>0</v>
      </c>
      <c r="BG817" s="186">
        <f>IF(N817="zákl. přenesená",J817,0)</f>
        <v>0</v>
      </c>
      <c r="BH817" s="186">
        <f>IF(N817="sníž. přenesená",J817,0)</f>
        <v>0</v>
      </c>
      <c r="BI817" s="186">
        <f>IF(N817="nulová",J817,0)</f>
        <v>0</v>
      </c>
      <c r="BJ817" s="24" t="s">
        <v>80</v>
      </c>
      <c r="BK817" s="186">
        <f>ROUND(I817*H817,2)</f>
        <v>0</v>
      </c>
      <c r="BL817" s="24" t="s">
        <v>373</v>
      </c>
      <c r="BM817" s="24" t="s">
        <v>3210</v>
      </c>
    </row>
    <row r="818" spans="2:65" s="1" customFormat="1" ht="40.5">
      <c r="B818" s="41"/>
      <c r="D818" s="187" t="s">
        <v>195</v>
      </c>
      <c r="F818" s="188" t="s">
        <v>3211</v>
      </c>
      <c r="I818" s="189"/>
      <c r="L818" s="41"/>
      <c r="M818" s="190"/>
      <c r="N818" s="42"/>
      <c r="O818" s="42"/>
      <c r="P818" s="42"/>
      <c r="Q818" s="42"/>
      <c r="R818" s="42"/>
      <c r="S818" s="42"/>
      <c r="T818" s="70"/>
      <c r="AT818" s="24" t="s">
        <v>195</v>
      </c>
      <c r="AU818" s="24" t="s">
        <v>82</v>
      </c>
    </row>
    <row r="819" spans="2:65" s="12" customFormat="1">
      <c r="B819" s="199"/>
      <c r="D819" s="187" t="s">
        <v>197</v>
      </c>
      <c r="E819" s="200" t="s">
        <v>5</v>
      </c>
      <c r="F819" s="201" t="s">
        <v>3189</v>
      </c>
      <c r="H819" s="202" t="s">
        <v>5</v>
      </c>
      <c r="I819" s="203"/>
      <c r="L819" s="199"/>
      <c r="M819" s="204"/>
      <c r="N819" s="205"/>
      <c r="O819" s="205"/>
      <c r="P819" s="205"/>
      <c r="Q819" s="205"/>
      <c r="R819" s="205"/>
      <c r="S819" s="205"/>
      <c r="T819" s="206"/>
      <c r="AT819" s="202" t="s">
        <v>197</v>
      </c>
      <c r="AU819" s="202" t="s">
        <v>82</v>
      </c>
      <c r="AV819" s="12" t="s">
        <v>80</v>
      </c>
      <c r="AW819" s="12" t="s">
        <v>35</v>
      </c>
      <c r="AX819" s="12" t="s">
        <v>72</v>
      </c>
      <c r="AY819" s="202" t="s">
        <v>185</v>
      </c>
    </row>
    <row r="820" spans="2:65" s="11" customFormat="1">
      <c r="B820" s="191"/>
      <c r="D820" s="187" t="s">
        <v>197</v>
      </c>
      <c r="E820" s="192" t="s">
        <v>5</v>
      </c>
      <c r="F820" s="193" t="s">
        <v>3190</v>
      </c>
      <c r="H820" s="194">
        <v>274.685</v>
      </c>
      <c r="I820" s="195"/>
      <c r="L820" s="191"/>
      <c r="M820" s="196"/>
      <c r="N820" s="197"/>
      <c r="O820" s="197"/>
      <c r="P820" s="197"/>
      <c r="Q820" s="197"/>
      <c r="R820" s="197"/>
      <c r="S820" s="197"/>
      <c r="T820" s="198"/>
      <c r="AT820" s="192" t="s">
        <v>197</v>
      </c>
      <c r="AU820" s="192" t="s">
        <v>82</v>
      </c>
      <c r="AV820" s="11" t="s">
        <v>82</v>
      </c>
      <c r="AW820" s="11" t="s">
        <v>35</v>
      </c>
      <c r="AX820" s="11" t="s">
        <v>72</v>
      </c>
      <c r="AY820" s="192" t="s">
        <v>185</v>
      </c>
    </row>
    <row r="821" spans="2:65" s="11" customFormat="1">
      <c r="B821" s="191"/>
      <c r="D821" s="208" t="s">
        <v>197</v>
      </c>
      <c r="E821" s="217" t="s">
        <v>5</v>
      </c>
      <c r="F821" s="218" t="s">
        <v>3192</v>
      </c>
      <c r="H821" s="219">
        <v>85.381</v>
      </c>
      <c r="I821" s="195"/>
      <c r="L821" s="191"/>
      <c r="M821" s="196"/>
      <c r="N821" s="197"/>
      <c r="O821" s="197"/>
      <c r="P821" s="197"/>
      <c r="Q821" s="197"/>
      <c r="R821" s="197"/>
      <c r="S821" s="197"/>
      <c r="T821" s="198"/>
      <c r="AT821" s="192" t="s">
        <v>197</v>
      </c>
      <c r="AU821" s="192" t="s">
        <v>82</v>
      </c>
      <c r="AV821" s="11" t="s">
        <v>82</v>
      </c>
      <c r="AW821" s="11" t="s">
        <v>35</v>
      </c>
      <c r="AX821" s="11" t="s">
        <v>80</v>
      </c>
      <c r="AY821" s="192" t="s">
        <v>185</v>
      </c>
    </row>
    <row r="822" spans="2:65" s="1" customFormat="1" ht="22.5" customHeight="1">
      <c r="B822" s="174"/>
      <c r="C822" s="221" t="s">
        <v>2224</v>
      </c>
      <c r="D822" s="221" t="s">
        <v>258</v>
      </c>
      <c r="E822" s="222" t="s">
        <v>3212</v>
      </c>
      <c r="F822" s="223" t="s">
        <v>3213</v>
      </c>
      <c r="G822" s="224" t="s">
        <v>232</v>
      </c>
      <c r="H822" s="225">
        <v>98.188000000000002</v>
      </c>
      <c r="I822" s="226"/>
      <c r="J822" s="227">
        <f>ROUND(I822*H822,2)</f>
        <v>0</v>
      </c>
      <c r="K822" s="223" t="s">
        <v>192</v>
      </c>
      <c r="L822" s="228"/>
      <c r="M822" s="229" t="s">
        <v>5</v>
      </c>
      <c r="N822" s="230" t="s">
        <v>43</v>
      </c>
      <c r="O822" s="42"/>
      <c r="P822" s="184">
        <f>O822*H822</f>
        <v>0</v>
      </c>
      <c r="Q822" s="184">
        <v>2.9999999999999997E-4</v>
      </c>
      <c r="R822" s="184">
        <f>Q822*H822</f>
        <v>2.9456399999999997E-2</v>
      </c>
      <c r="S822" s="184">
        <v>0</v>
      </c>
      <c r="T822" s="185">
        <f>S822*H822</f>
        <v>0</v>
      </c>
      <c r="AR822" s="24" t="s">
        <v>932</v>
      </c>
      <c r="AT822" s="24" t="s">
        <v>258</v>
      </c>
      <c r="AU822" s="24" t="s">
        <v>82</v>
      </c>
      <c r="AY822" s="24" t="s">
        <v>185</v>
      </c>
      <c r="BE822" s="186">
        <f>IF(N822="základní",J822,0)</f>
        <v>0</v>
      </c>
      <c r="BF822" s="186">
        <f>IF(N822="snížená",J822,0)</f>
        <v>0</v>
      </c>
      <c r="BG822" s="186">
        <f>IF(N822="zákl. přenesená",J822,0)</f>
        <v>0</v>
      </c>
      <c r="BH822" s="186">
        <f>IF(N822="sníž. přenesená",J822,0)</f>
        <v>0</v>
      </c>
      <c r="BI822" s="186">
        <f>IF(N822="nulová",J822,0)</f>
        <v>0</v>
      </c>
      <c r="BJ822" s="24" t="s">
        <v>80</v>
      </c>
      <c r="BK822" s="186">
        <f>ROUND(I822*H822,2)</f>
        <v>0</v>
      </c>
      <c r="BL822" s="24" t="s">
        <v>373</v>
      </c>
      <c r="BM822" s="24" t="s">
        <v>3214</v>
      </c>
    </row>
    <row r="823" spans="2:65" s="11" customFormat="1">
      <c r="B823" s="191"/>
      <c r="D823" s="208" t="s">
        <v>197</v>
      </c>
      <c r="F823" s="218" t="s">
        <v>3215</v>
      </c>
      <c r="H823" s="219">
        <v>98.188000000000002</v>
      </c>
      <c r="I823" s="195"/>
      <c r="L823" s="191"/>
      <c r="M823" s="196"/>
      <c r="N823" s="197"/>
      <c r="O823" s="197"/>
      <c r="P823" s="197"/>
      <c r="Q823" s="197"/>
      <c r="R823" s="197"/>
      <c r="S823" s="197"/>
      <c r="T823" s="198"/>
      <c r="AT823" s="192" t="s">
        <v>197</v>
      </c>
      <c r="AU823" s="192" t="s">
        <v>82</v>
      </c>
      <c r="AV823" s="11" t="s">
        <v>82</v>
      </c>
      <c r="AW823" s="11" t="s">
        <v>6</v>
      </c>
      <c r="AX823" s="11" t="s">
        <v>80</v>
      </c>
      <c r="AY823" s="192" t="s">
        <v>185</v>
      </c>
    </row>
    <row r="824" spans="2:65" s="1" customFormat="1" ht="31.5" customHeight="1">
      <c r="B824" s="174"/>
      <c r="C824" s="175" t="s">
        <v>562</v>
      </c>
      <c r="D824" s="175" t="s">
        <v>188</v>
      </c>
      <c r="E824" s="176" t="s">
        <v>3216</v>
      </c>
      <c r="F824" s="177" t="s">
        <v>3217</v>
      </c>
      <c r="G824" s="178" t="s">
        <v>232</v>
      </c>
      <c r="H824" s="179">
        <v>85.381</v>
      </c>
      <c r="I824" s="180"/>
      <c r="J824" s="181">
        <f>ROUND(I824*H824,2)</f>
        <v>0</v>
      </c>
      <c r="K824" s="177" t="s">
        <v>192</v>
      </c>
      <c r="L824" s="41"/>
      <c r="M824" s="182" t="s">
        <v>5</v>
      </c>
      <c r="N824" s="183" t="s">
        <v>43</v>
      </c>
      <c r="O824" s="42"/>
      <c r="P824" s="184">
        <f>O824*H824</f>
        <v>0</v>
      </c>
      <c r="Q824" s="184">
        <v>0</v>
      </c>
      <c r="R824" s="184">
        <f>Q824*H824</f>
        <v>0</v>
      </c>
      <c r="S824" s="184">
        <v>0</v>
      </c>
      <c r="T824" s="185">
        <f>S824*H824</f>
        <v>0</v>
      </c>
      <c r="AR824" s="24" t="s">
        <v>373</v>
      </c>
      <c r="AT824" s="24" t="s">
        <v>188</v>
      </c>
      <c r="AU824" s="24" t="s">
        <v>82</v>
      </c>
      <c r="AY824" s="24" t="s">
        <v>185</v>
      </c>
      <c r="BE824" s="186">
        <f>IF(N824="základní",J824,0)</f>
        <v>0</v>
      </c>
      <c r="BF824" s="186">
        <f>IF(N824="snížená",J824,0)</f>
        <v>0</v>
      </c>
      <c r="BG824" s="186">
        <f>IF(N824="zákl. přenesená",J824,0)</f>
        <v>0</v>
      </c>
      <c r="BH824" s="186">
        <f>IF(N824="sníž. přenesená",J824,0)</f>
        <v>0</v>
      </c>
      <c r="BI824" s="186">
        <f>IF(N824="nulová",J824,0)</f>
        <v>0</v>
      </c>
      <c r="BJ824" s="24" t="s">
        <v>80</v>
      </c>
      <c r="BK824" s="186">
        <f>ROUND(I824*H824,2)</f>
        <v>0</v>
      </c>
      <c r="BL824" s="24" t="s">
        <v>373</v>
      </c>
      <c r="BM824" s="24" t="s">
        <v>3218</v>
      </c>
    </row>
    <row r="825" spans="2:65" s="1" customFormat="1" ht="40.5">
      <c r="B825" s="41"/>
      <c r="D825" s="187" t="s">
        <v>195</v>
      </c>
      <c r="F825" s="188" t="s">
        <v>3211</v>
      </c>
      <c r="I825" s="189"/>
      <c r="L825" s="41"/>
      <c r="M825" s="190"/>
      <c r="N825" s="42"/>
      <c r="O825" s="42"/>
      <c r="P825" s="42"/>
      <c r="Q825" s="42"/>
      <c r="R825" s="42"/>
      <c r="S825" s="42"/>
      <c r="T825" s="70"/>
      <c r="AT825" s="24" t="s">
        <v>195</v>
      </c>
      <c r="AU825" s="24" t="s">
        <v>82</v>
      </c>
    </row>
    <row r="826" spans="2:65" s="11" customFormat="1">
      <c r="B826" s="191"/>
      <c r="D826" s="208" t="s">
        <v>197</v>
      </c>
      <c r="E826" s="217" t="s">
        <v>5</v>
      </c>
      <c r="F826" s="218" t="s">
        <v>3219</v>
      </c>
      <c r="H826" s="219">
        <v>85.381</v>
      </c>
      <c r="I826" s="195"/>
      <c r="L826" s="191"/>
      <c r="M826" s="196"/>
      <c r="N826" s="197"/>
      <c r="O826" s="197"/>
      <c r="P826" s="197"/>
      <c r="Q826" s="197"/>
      <c r="R826" s="197"/>
      <c r="S826" s="197"/>
      <c r="T826" s="198"/>
      <c r="AT826" s="192" t="s">
        <v>197</v>
      </c>
      <c r="AU826" s="192" t="s">
        <v>82</v>
      </c>
      <c r="AV826" s="11" t="s">
        <v>82</v>
      </c>
      <c r="AW826" s="11" t="s">
        <v>35</v>
      </c>
      <c r="AX826" s="11" t="s">
        <v>80</v>
      </c>
      <c r="AY826" s="192" t="s">
        <v>185</v>
      </c>
    </row>
    <row r="827" spans="2:65" s="1" customFormat="1" ht="22.5" customHeight="1">
      <c r="B827" s="174"/>
      <c r="C827" s="221" t="s">
        <v>581</v>
      </c>
      <c r="D827" s="221" t="s">
        <v>258</v>
      </c>
      <c r="E827" s="222" t="s">
        <v>3220</v>
      </c>
      <c r="F827" s="223" t="s">
        <v>3221</v>
      </c>
      <c r="G827" s="224" t="s">
        <v>232</v>
      </c>
      <c r="H827" s="225">
        <v>98.188000000000002</v>
      </c>
      <c r="I827" s="226"/>
      <c r="J827" s="227">
        <f>ROUND(I827*H827,2)</f>
        <v>0</v>
      </c>
      <c r="K827" s="223" t="s">
        <v>192</v>
      </c>
      <c r="L827" s="228"/>
      <c r="M827" s="229" t="s">
        <v>5</v>
      </c>
      <c r="N827" s="230" t="s">
        <v>43</v>
      </c>
      <c r="O827" s="42"/>
      <c r="P827" s="184">
        <f>O827*H827</f>
        <v>0</v>
      </c>
      <c r="Q827" s="184">
        <v>5.0000000000000001E-4</v>
      </c>
      <c r="R827" s="184">
        <f>Q827*H827</f>
        <v>4.9093999999999999E-2</v>
      </c>
      <c r="S827" s="184">
        <v>0</v>
      </c>
      <c r="T827" s="185">
        <f>S827*H827</f>
        <v>0</v>
      </c>
      <c r="AR827" s="24" t="s">
        <v>932</v>
      </c>
      <c r="AT827" s="24" t="s">
        <v>258</v>
      </c>
      <c r="AU827" s="24" t="s">
        <v>82</v>
      </c>
      <c r="AY827" s="24" t="s">
        <v>185</v>
      </c>
      <c r="BE827" s="186">
        <f>IF(N827="základní",J827,0)</f>
        <v>0</v>
      </c>
      <c r="BF827" s="186">
        <f>IF(N827="snížená",J827,0)</f>
        <v>0</v>
      </c>
      <c r="BG827" s="186">
        <f>IF(N827="zákl. přenesená",J827,0)</f>
        <v>0</v>
      </c>
      <c r="BH827" s="186">
        <f>IF(N827="sníž. přenesená",J827,0)</f>
        <v>0</v>
      </c>
      <c r="BI827" s="186">
        <f>IF(N827="nulová",J827,0)</f>
        <v>0</v>
      </c>
      <c r="BJ827" s="24" t="s">
        <v>80</v>
      </c>
      <c r="BK827" s="186">
        <f>ROUND(I827*H827,2)</f>
        <v>0</v>
      </c>
      <c r="BL827" s="24" t="s">
        <v>373</v>
      </c>
      <c r="BM827" s="24" t="s">
        <v>3222</v>
      </c>
    </row>
    <row r="828" spans="2:65" s="11" customFormat="1">
      <c r="B828" s="191"/>
      <c r="D828" s="208" t="s">
        <v>197</v>
      </c>
      <c r="F828" s="218" t="s">
        <v>3215</v>
      </c>
      <c r="H828" s="219">
        <v>98.188000000000002</v>
      </c>
      <c r="I828" s="195"/>
      <c r="L828" s="191"/>
      <c r="M828" s="196"/>
      <c r="N828" s="197"/>
      <c r="O828" s="197"/>
      <c r="P828" s="197"/>
      <c r="Q828" s="197"/>
      <c r="R828" s="197"/>
      <c r="S828" s="197"/>
      <c r="T828" s="198"/>
      <c r="AT828" s="192" t="s">
        <v>197</v>
      </c>
      <c r="AU828" s="192" t="s">
        <v>82</v>
      </c>
      <c r="AV828" s="11" t="s">
        <v>82</v>
      </c>
      <c r="AW828" s="11" t="s">
        <v>6</v>
      </c>
      <c r="AX828" s="11" t="s">
        <v>80</v>
      </c>
      <c r="AY828" s="192" t="s">
        <v>185</v>
      </c>
    </row>
    <row r="829" spans="2:65" s="1" customFormat="1" ht="31.5" customHeight="1">
      <c r="B829" s="174"/>
      <c r="C829" s="175" t="s">
        <v>2230</v>
      </c>
      <c r="D829" s="175" t="s">
        <v>188</v>
      </c>
      <c r="E829" s="176" t="s">
        <v>3223</v>
      </c>
      <c r="F829" s="177" t="s">
        <v>3224</v>
      </c>
      <c r="G829" s="178" t="s">
        <v>232</v>
      </c>
      <c r="H829" s="179">
        <v>85.381</v>
      </c>
      <c r="I829" s="180"/>
      <c r="J829" s="181">
        <f>ROUND(I829*H829,2)</f>
        <v>0</v>
      </c>
      <c r="K829" s="177" t="s">
        <v>192</v>
      </c>
      <c r="L829" s="41"/>
      <c r="M829" s="182" t="s">
        <v>5</v>
      </c>
      <c r="N829" s="183" t="s">
        <v>43</v>
      </c>
      <c r="O829" s="42"/>
      <c r="P829" s="184">
        <f>O829*H829</f>
        <v>0</v>
      </c>
      <c r="Q829" s="184">
        <v>0</v>
      </c>
      <c r="R829" s="184">
        <f>Q829*H829</f>
        <v>0</v>
      </c>
      <c r="S829" s="184">
        <v>0</v>
      </c>
      <c r="T829" s="185">
        <f>S829*H829</f>
        <v>0</v>
      </c>
      <c r="AR829" s="24" t="s">
        <v>373</v>
      </c>
      <c r="AT829" s="24" t="s">
        <v>188</v>
      </c>
      <c r="AU829" s="24" t="s">
        <v>82</v>
      </c>
      <c r="AY829" s="24" t="s">
        <v>185</v>
      </c>
      <c r="BE829" s="186">
        <f>IF(N829="základní",J829,0)</f>
        <v>0</v>
      </c>
      <c r="BF829" s="186">
        <f>IF(N829="snížená",J829,0)</f>
        <v>0</v>
      </c>
      <c r="BG829" s="186">
        <f>IF(N829="zákl. přenesená",J829,0)</f>
        <v>0</v>
      </c>
      <c r="BH829" s="186">
        <f>IF(N829="sníž. přenesená",J829,0)</f>
        <v>0</v>
      </c>
      <c r="BI829" s="186">
        <f>IF(N829="nulová",J829,0)</f>
        <v>0</v>
      </c>
      <c r="BJ829" s="24" t="s">
        <v>80</v>
      </c>
      <c r="BK829" s="186">
        <f>ROUND(I829*H829,2)</f>
        <v>0</v>
      </c>
      <c r="BL829" s="24" t="s">
        <v>373</v>
      </c>
      <c r="BM829" s="24" t="s">
        <v>3225</v>
      </c>
    </row>
    <row r="830" spans="2:65" s="1" customFormat="1" ht="40.5">
      <c r="B830" s="41"/>
      <c r="D830" s="187" t="s">
        <v>195</v>
      </c>
      <c r="F830" s="188" t="s">
        <v>3211</v>
      </c>
      <c r="I830" s="189"/>
      <c r="L830" s="41"/>
      <c r="M830" s="190"/>
      <c r="N830" s="42"/>
      <c r="O830" s="42"/>
      <c r="P830" s="42"/>
      <c r="Q830" s="42"/>
      <c r="R830" s="42"/>
      <c r="S830" s="42"/>
      <c r="T830" s="70"/>
      <c r="AT830" s="24" t="s">
        <v>195</v>
      </c>
      <c r="AU830" s="24" t="s">
        <v>82</v>
      </c>
    </row>
    <row r="831" spans="2:65" s="11" customFormat="1">
      <c r="B831" s="191"/>
      <c r="D831" s="208" t="s">
        <v>197</v>
      </c>
      <c r="E831" s="217" t="s">
        <v>5</v>
      </c>
      <c r="F831" s="218" t="s">
        <v>3219</v>
      </c>
      <c r="H831" s="219">
        <v>85.381</v>
      </c>
      <c r="I831" s="195"/>
      <c r="L831" s="191"/>
      <c r="M831" s="196"/>
      <c r="N831" s="197"/>
      <c r="O831" s="197"/>
      <c r="P831" s="197"/>
      <c r="Q831" s="197"/>
      <c r="R831" s="197"/>
      <c r="S831" s="197"/>
      <c r="T831" s="198"/>
      <c r="AT831" s="192" t="s">
        <v>197</v>
      </c>
      <c r="AU831" s="192" t="s">
        <v>82</v>
      </c>
      <c r="AV831" s="11" t="s">
        <v>82</v>
      </c>
      <c r="AW831" s="11" t="s">
        <v>35</v>
      </c>
      <c r="AX831" s="11" t="s">
        <v>80</v>
      </c>
      <c r="AY831" s="192" t="s">
        <v>185</v>
      </c>
    </row>
    <row r="832" spans="2:65" s="1" customFormat="1" ht="22.5" customHeight="1">
      <c r="B832" s="174"/>
      <c r="C832" s="221" t="s">
        <v>2237</v>
      </c>
      <c r="D832" s="221" t="s">
        <v>258</v>
      </c>
      <c r="E832" s="222" t="s">
        <v>3226</v>
      </c>
      <c r="F832" s="223" t="s">
        <v>3227</v>
      </c>
      <c r="G832" s="224" t="s">
        <v>191</v>
      </c>
      <c r="H832" s="225">
        <v>7.0439999999999996</v>
      </c>
      <c r="I832" s="226"/>
      <c r="J832" s="227">
        <f>ROUND(I832*H832,2)</f>
        <v>0</v>
      </c>
      <c r="K832" s="223" t="s">
        <v>192</v>
      </c>
      <c r="L832" s="228"/>
      <c r="M832" s="229" t="s">
        <v>5</v>
      </c>
      <c r="N832" s="230" t="s">
        <v>43</v>
      </c>
      <c r="O832" s="42"/>
      <c r="P832" s="184">
        <f>O832*H832</f>
        <v>0</v>
      </c>
      <c r="Q832" s="184">
        <v>1</v>
      </c>
      <c r="R832" s="184">
        <f>Q832*H832</f>
        <v>7.0439999999999996</v>
      </c>
      <c r="S832" s="184">
        <v>0</v>
      </c>
      <c r="T832" s="185">
        <f>S832*H832</f>
        <v>0</v>
      </c>
      <c r="AR832" s="24" t="s">
        <v>932</v>
      </c>
      <c r="AT832" s="24" t="s">
        <v>258</v>
      </c>
      <c r="AU832" s="24" t="s">
        <v>82</v>
      </c>
      <c r="AY832" s="24" t="s">
        <v>185</v>
      </c>
      <c r="BE832" s="186">
        <f>IF(N832="základní",J832,0)</f>
        <v>0</v>
      </c>
      <c r="BF832" s="186">
        <f>IF(N832="snížená",J832,0)</f>
        <v>0</v>
      </c>
      <c r="BG832" s="186">
        <f>IF(N832="zákl. přenesená",J832,0)</f>
        <v>0</v>
      </c>
      <c r="BH832" s="186">
        <f>IF(N832="sníž. přenesená",J832,0)</f>
        <v>0</v>
      </c>
      <c r="BI832" s="186">
        <f>IF(N832="nulová",J832,0)</f>
        <v>0</v>
      </c>
      <c r="BJ832" s="24" t="s">
        <v>80</v>
      </c>
      <c r="BK832" s="186">
        <f>ROUND(I832*H832,2)</f>
        <v>0</v>
      </c>
      <c r="BL832" s="24" t="s">
        <v>373</v>
      </c>
      <c r="BM832" s="24" t="s">
        <v>3228</v>
      </c>
    </row>
    <row r="833" spans="2:65" s="11" customFormat="1">
      <c r="B833" s="191"/>
      <c r="D833" s="208" t="s">
        <v>197</v>
      </c>
      <c r="F833" s="218" t="s">
        <v>3229</v>
      </c>
      <c r="H833" s="219">
        <v>7.0439999999999996</v>
      </c>
      <c r="I833" s="195"/>
      <c r="L833" s="191"/>
      <c r="M833" s="196"/>
      <c r="N833" s="197"/>
      <c r="O833" s="197"/>
      <c r="P833" s="197"/>
      <c r="Q833" s="197"/>
      <c r="R833" s="197"/>
      <c r="S833" s="197"/>
      <c r="T833" s="198"/>
      <c r="AT833" s="192" t="s">
        <v>197</v>
      </c>
      <c r="AU833" s="192" t="s">
        <v>82</v>
      </c>
      <c r="AV833" s="11" t="s">
        <v>82</v>
      </c>
      <c r="AW833" s="11" t="s">
        <v>6</v>
      </c>
      <c r="AX833" s="11" t="s">
        <v>80</v>
      </c>
      <c r="AY833" s="192" t="s">
        <v>185</v>
      </c>
    </row>
    <row r="834" spans="2:65" s="1" customFormat="1" ht="31.5" customHeight="1">
      <c r="B834" s="174"/>
      <c r="C834" s="175" t="s">
        <v>2264</v>
      </c>
      <c r="D834" s="175" t="s">
        <v>188</v>
      </c>
      <c r="E834" s="176" t="s">
        <v>3230</v>
      </c>
      <c r="F834" s="177" t="s">
        <v>3231</v>
      </c>
      <c r="G834" s="178" t="s">
        <v>191</v>
      </c>
      <c r="H834" s="179">
        <v>9.8290000000000006</v>
      </c>
      <c r="I834" s="180"/>
      <c r="J834" s="181">
        <f>ROUND(I834*H834,2)</f>
        <v>0</v>
      </c>
      <c r="K834" s="177" t="s">
        <v>192</v>
      </c>
      <c r="L834" s="41"/>
      <c r="M834" s="182" t="s">
        <v>5</v>
      </c>
      <c r="N834" s="183" t="s">
        <v>43</v>
      </c>
      <c r="O834" s="42"/>
      <c r="P834" s="184">
        <f>O834*H834</f>
        <v>0</v>
      </c>
      <c r="Q834" s="184">
        <v>0</v>
      </c>
      <c r="R834" s="184">
        <f>Q834*H834</f>
        <v>0</v>
      </c>
      <c r="S834" s="184">
        <v>0</v>
      </c>
      <c r="T834" s="185">
        <f>S834*H834</f>
        <v>0</v>
      </c>
      <c r="AR834" s="24" t="s">
        <v>373</v>
      </c>
      <c r="AT834" s="24" t="s">
        <v>188</v>
      </c>
      <c r="AU834" s="24" t="s">
        <v>82</v>
      </c>
      <c r="AY834" s="24" t="s">
        <v>185</v>
      </c>
      <c r="BE834" s="186">
        <f>IF(N834="základní",J834,0)</f>
        <v>0</v>
      </c>
      <c r="BF834" s="186">
        <f>IF(N834="snížená",J834,0)</f>
        <v>0</v>
      </c>
      <c r="BG834" s="186">
        <f>IF(N834="zákl. přenesená",J834,0)</f>
        <v>0</v>
      </c>
      <c r="BH834" s="186">
        <f>IF(N834="sníž. přenesená",J834,0)</f>
        <v>0</v>
      </c>
      <c r="BI834" s="186">
        <f>IF(N834="nulová",J834,0)</f>
        <v>0</v>
      </c>
      <c r="BJ834" s="24" t="s">
        <v>80</v>
      </c>
      <c r="BK834" s="186">
        <f>ROUND(I834*H834,2)</f>
        <v>0</v>
      </c>
      <c r="BL834" s="24" t="s">
        <v>373</v>
      </c>
      <c r="BM834" s="24" t="s">
        <v>3232</v>
      </c>
    </row>
    <row r="835" spans="2:65" s="1" customFormat="1" ht="121.5">
      <c r="B835" s="41"/>
      <c r="D835" s="187" t="s">
        <v>195</v>
      </c>
      <c r="F835" s="188" t="s">
        <v>3233</v>
      </c>
      <c r="I835" s="189"/>
      <c r="L835" s="41"/>
      <c r="M835" s="190"/>
      <c r="N835" s="42"/>
      <c r="O835" s="42"/>
      <c r="P835" s="42"/>
      <c r="Q835" s="42"/>
      <c r="R835" s="42"/>
      <c r="S835" s="42"/>
      <c r="T835" s="70"/>
      <c r="AT835" s="24" t="s">
        <v>195</v>
      </c>
      <c r="AU835" s="24" t="s">
        <v>82</v>
      </c>
    </row>
    <row r="836" spans="2:65" s="10" customFormat="1" ht="29.85" customHeight="1">
      <c r="B836" s="160"/>
      <c r="D836" s="171" t="s">
        <v>71</v>
      </c>
      <c r="E836" s="172" t="s">
        <v>1552</v>
      </c>
      <c r="F836" s="172" t="s">
        <v>1553</v>
      </c>
      <c r="I836" s="163"/>
      <c r="J836" s="173">
        <f>BK836</f>
        <v>0</v>
      </c>
      <c r="L836" s="160"/>
      <c r="M836" s="165"/>
      <c r="N836" s="166"/>
      <c r="O836" s="166"/>
      <c r="P836" s="167">
        <f>SUM(P837:P870)</f>
        <v>0</v>
      </c>
      <c r="Q836" s="166"/>
      <c r="R836" s="167">
        <f>SUM(R837:R870)</f>
        <v>6.4213826300000001</v>
      </c>
      <c r="S836" s="166"/>
      <c r="T836" s="168">
        <f>SUM(T837:T870)</f>
        <v>0</v>
      </c>
      <c r="AR836" s="161" t="s">
        <v>82</v>
      </c>
      <c r="AT836" s="169" t="s">
        <v>71</v>
      </c>
      <c r="AU836" s="169" t="s">
        <v>80</v>
      </c>
      <c r="AY836" s="161" t="s">
        <v>185</v>
      </c>
      <c r="BK836" s="170">
        <f>SUM(BK837:BK870)</f>
        <v>0</v>
      </c>
    </row>
    <row r="837" spans="2:65" s="1" customFormat="1" ht="31.5" customHeight="1">
      <c r="B837" s="174"/>
      <c r="C837" s="175" t="s">
        <v>3234</v>
      </c>
      <c r="D837" s="175" t="s">
        <v>188</v>
      </c>
      <c r="E837" s="176" t="s">
        <v>3235</v>
      </c>
      <c r="F837" s="177" t="s">
        <v>3236</v>
      </c>
      <c r="G837" s="178" t="s">
        <v>232</v>
      </c>
      <c r="H837" s="179">
        <v>33.524999999999999</v>
      </c>
      <c r="I837" s="180"/>
      <c r="J837" s="181">
        <f>ROUND(I837*H837,2)</f>
        <v>0</v>
      </c>
      <c r="K837" s="177" t="s">
        <v>192</v>
      </c>
      <c r="L837" s="41"/>
      <c r="M837" s="182" t="s">
        <v>5</v>
      </c>
      <c r="N837" s="183" t="s">
        <v>43</v>
      </c>
      <c r="O837" s="42"/>
      <c r="P837" s="184">
        <f>O837*H837</f>
        <v>0</v>
      </c>
      <c r="Q837" s="184">
        <v>0</v>
      </c>
      <c r="R837" s="184">
        <f>Q837*H837</f>
        <v>0</v>
      </c>
      <c r="S837" s="184">
        <v>0</v>
      </c>
      <c r="T837" s="185">
        <f>S837*H837</f>
        <v>0</v>
      </c>
      <c r="AR837" s="24" t="s">
        <v>373</v>
      </c>
      <c r="AT837" s="24" t="s">
        <v>188</v>
      </c>
      <c r="AU837" s="24" t="s">
        <v>82</v>
      </c>
      <c r="AY837" s="24" t="s">
        <v>185</v>
      </c>
      <c r="BE837" s="186">
        <f>IF(N837="základní",J837,0)</f>
        <v>0</v>
      </c>
      <c r="BF837" s="186">
        <f>IF(N837="snížená",J837,0)</f>
        <v>0</v>
      </c>
      <c r="BG837" s="186">
        <f>IF(N837="zákl. přenesená",J837,0)</f>
        <v>0</v>
      </c>
      <c r="BH837" s="186">
        <f>IF(N837="sníž. přenesená",J837,0)</f>
        <v>0</v>
      </c>
      <c r="BI837" s="186">
        <f>IF(N837="nulová",J837,0)</f>
        <v>0</v>
      </c>
      <c r="BJ837" s="24" t="s">
        <v>80</v>
      </c>
      <c r="BK837" s="186">
        <f>ROUND(I837*H837,2)</f>
        <v>0</v>
      </c>
      <c r="BL837" s="24" t="s">
        <v>373</v>
      </c>
      <c r="BM837" s="24" t="s">
        <v>3237</v>
      </c>
    </row>
    <row r="838" spans="2:65" s="11" customFormat="1">
      <c r="B838" s="191"/>
      <c r="D838" s="208" t="s">
        <v>197</v>
      </c>
      <c r="E838" s="217" t="s">
        <v>5</v>
      </c>
      <c r="F838" s="218" t="s">
        <v>3238</v>
      </c>
      <c r="H838" s="219">
        <v>33.524999999999999</v>
      </c>
      <c r="I838" s="195"/>
      <c r="L838" s="191"/>
      <c r="M838" s="196"/>
      <c r="N838" s="197"/>
      <c r="O838" s="197"/>
      <c r="P838" s="197"/>
      <c r="Q838" s="197"/>
      <c r="R838" s="197"/>
      <c r="S838" s="197"/>
      <c r="T838" s="198"/>
      <c r="AT838" s="192" t="s">
        <v>197</v>
      </c>
      <c r="AU838" s="192" t="s">
        <v>82</v>
      </c>
      <c r="AV838" s="11" t="s">
        <v>82</v>
      </c>
      <c r="AW838" s="11" t="s">
        <v>35</v>
      </c>
      <c r="AX838" s="11" t="s">
        <v>80</v>
      </c>
      <c r="AY838" s="192" t="s">
        <v>185</v>
      </c>
    </row>
    <row r="839" spans="2:65" s="1" customFormat="1" ht="31.5" customHeight="1">
      <c r="B839" s="174"/>
      <c r="C839" s="221" t="s">
        <v>3239</v>
      </c>
      <c r="D839" s="221" t="s">
        <v>258</v>
      </c>
      <c r="E839" s="222" t="s">
        <v>2787</v>
      </c>
      <c r="F839" s="223" t="s">
        <v>2788</v>
      </c>
      <c r="G839" s="224" t="s">
        <v>203</v>
      </c>
      <c r="H839" s="225">
        <v>7.04</v>
      </c>
      <c r="I839" s="226"/>
      <c r="J839" s="227">
        <f>ROUND(I839*H839,2)</f>
        <v>0</v>
      </c>
      <c r="K839" s="223" t="s">
        <v>192</v>
      </c>
      <c r="L839" s="228"/>
      <c r="M839" s="229" t="s">
        <v>5</v>
      </c>
      <c r="N839" s="230" t="s">
        <v>43</v>
      </c>
      <c r="O839" s="42"/>
      <c r="P839" s="184">
        <f>O839*H839</f>
        <v>0</v>
      </c>
      <c r="Q839" s="184">
        <v>3.2000000000000001E-2</v>
      </c>
      <c r="R839" s="184">
        <f>Q839*H839</f>
        <v>0.22528000000000001</v>
      </c>
      <c r="S839" s="184">
        <v>0</v>
      </c>
      <c r="T839" s="185">
        <f>S839*H839</f>
        <v>0</v>
      </c>
      <c r="AR839" s="24" t="s">
        <v>932</v>
      </c>
      <c r="AT839" s="24" t="s">
        <v>258</v>
      </c>
      <c r="AU839" s="24" t="s">
        <v>82</v>
      </c>
      <c r="AY839" s="24" t="s">
        <v>185</v>
      </c>
      <c r="BE839" s="186">
        <f>IF(N839="základní",J839,0)</f>
        <v>0</v>
      </c>
      <c r="BF839" s="186">
        <f>IF(N839="snížená",J839,0)</f>
        <v>0</v>
      </c>
      <c r="BG839" s="186">
        <f>IF(N839="zákl. přenesená",J839,0)</f>
        <v>0</v>
      </c>
      <c r="BH839" s="186">
        <f>IF(N839="sníž. přenesená",J839,0)</f>
        <v>0</v>
      </c>
      <c r="BI839" s="186">
        <f>IF(N839="nulová",J839,0)</f>
        <v>0</v>
      </c>
      <c r="BJ839" s="24" t="s">
        <v>80</v>
      </c>
      <c r="BK839" s="186">
        <f>ROUND(I839*H839,2)</f>
        <v>0</v>
      </c>
      <c r="BL839" s="24" t="s">
        <v>373</v>
      </c>
      <c r="BM839" s="24" t="s">
        <v>3240</v>
      </c>
    </row>
    <row r="840" spans="2:65" s="11" customFormat="1" ht="27">
      <c r="B840" s="191"/>
      <c r="D840" s="208" t="s">
        <v>197</v>
      </c>
      <c r="E840" s="217" t="s">
        <v>5</v>
      </c>
      <c r="F840" s="218" t="s">
        <v>3241</v>
      </c>
      <c r="H840" s="219">
        <v>7.04</v>
      </c>
      <c r="I840" s="195"/>
      <c r="L840" s="191"/>
      <c r="M840" s="196"/>
      <c r="N840" s="197"/>
      <c r="O840" s="197"/>
      <c r="P840" s="197"/>
      <c r="Q840" s="197"/>
      <c r="R840" s="197"/>
      <c r="S840" s="197"/>
      <c r="T840" s="198"/>
      <c r="AT840" s="192" t="s">
        <v>197</v>
      </c>
      <c r="AU840" s="192" t="s">
        <v>82</v>
      </c>
      <c r="AV840" s="11" t="s">
        <v>82</v>
      </c>
      <c r="AW840" s="11" t="s">
        <v>35</v>
      </c>
      <c r="AX840" s="11" t="s">
        <v>80</v>
      </c>
      <c r="AY840" s="192" t="s">
        <v>185</v>
      </c>
    </row>
    <row r="841" spans="2:65" s="1" customFormat="1" ht="31.5" customHeight="1">
      <c r="B841" s="174"/>
      <c r="C841" s="175" t="s">
        <v>3242</v>
      </c>
      <c r="D841" s="175" t="s">
        <v>188</v>
      </c>
      <c r="E841" s="176" t="s">
        <v>1565</v>
      </c>
      <c r="F841" s="177" t="s">
        <v>1566</v>
      </c>
      <c r="G841" s="178" t="s">
        <v>232</v>
      </c>
      <c r="H841" s="179">
        <v>714.65</v>
      </c>
      <c r="I841" s="180"/>
      <c r="J841" s="181">
        <f>ROUND(I841*H841,2)</f>
        <v>0</v>
      </c>
      <c r="K841" s="177" t="s">
        <v>192</v>
      </c>
      <c r="L841" s="41"/>
      <c r="M841" s="182" t="s">
        <v>5</v>
      </c>
      <c r="N841" s="183" t="s">
        <v>43</v>
      </c>
      <c r="O841" s="42"/>
      <c r="P841" s="184">
        <f>O841*H841</f>
        <v>0</v>
      </c>
      <c r="Q841" s="184">
        <v>0</v>
      </c>
      <c r="R841" s="184">
        <f>Q841*H841</f>
        <v>0</v>
      </c>
      <c r="S841" s="184">
        <v>0</v>
      </c>
      <c r="T841" s="185">
        <f>S841*H841</f>
        <v>0</v>
      </c>
      <c r="AR841" s="24" t="s">
        <v>373</v>
      </c>
      <c r="AT841" s="24" t="s">
        <v>188</v>
      </c>
      <c r="AU841" s="24" t="s">
        <v>82</v>
      </c>
      <c r="AY841" s="24" t="s">
        <v>185</v>
      </c>
      <c r="BE841" s="186">
        <f>IF(N841="základní",J841,0)</f>
        <v>0</v>
      </c>
      <c r="BF841" s="186">
        <f>IF(N841="snížená",J841,0)</f>
        <v>0</v>
      </c>
      <c r="BG841" s="186">
        <f>IF(N841="zákl. přenesená",J841,0)</f>
        <v>0</v>
      </c>
      <c r="BH841" s="186">
        <f>IF(N841="sníž. přenesená",J841,0)</f>
        <v>0</v>
      </c>
      <c r="BI841" s="186">
        <f>IF(N841="nulová",J841,0)</f>
        <v>0</v>
      </c>
      <c r="BJ841" s="24" t="s">
        <v>80</v>
      </c>
      <c r="BK841" s="186">
        <f>ROUND(I841*H841,2)</f>
        <v>0</v>
      </c>
      <c r="BL841" s="24" t="s">
        <v>373</v>
      </c>
      <c r="BM841" s="24" t="s">
        <v>3243</v>
      </c>
    </row>
    <row r="842" spans="2:65" s="1" customFormat="1" ht="40.5">
      <c r="B842" s="41"/>
      <c r="D842" s="187" t="s">
        <v>195</v>
      </c>
      <c r="F842" s="188" t="s">
        <v>1568</v>
      </c>
      <c r="I842" s="189"/>
      <c r="L842" s="41"/>
      <c r="M842" s="190"/>
      <c r="N842" s="42"/>
      <c r="O842" s="42"/>
      <c r="P842" s="42"/>
      <c r="Q842" s="42"/>
      <c r="R842" s="42"/>
      <c r="S842" s="42"/>
      <c r="T842" s="70"/>
      <c r="AT842" s="24" t="s">
        <v>195</v>
      </c>
      <c r="AU842" s="24" t="s">
        <v>82</v>
      </c>
    </row>
    <row r="843" spans="2:65" s="11" customFormat="1">
      <c r="B843" s="191"/>
      <c r="D843" s="187" t="s">
        <v>197</v>
      </c>
      <c r="E843" s="192" t="s">
        <v>5</v>
      </c>
      <c r="F843" s="193" t="s">
        <v>3244</v>
      </c>
      <c r="H843" s="194">
        <v>318.64</v>
      </c>
      <c r="I843" s="195"/>
      <c r="L843" s="191"/>
      <c r="M843" s="196"/>
      <c r="N843" s="197"/>
      <c r="O843" s="197"/>
      <c r="P843" s="197"/>
      <c r="Q843" s="197"/>
      <c r="R843" s="197"/>
      <c r="S843" s="197"/>
      <c r="T843" s="198"/>
      <c r="AT843" s="192" t="s">
        <v>197</v>
      </c>
      <c r="AU843" s="192" t="s">
        <v>82</v>
      </c>
      <c r="AV843" s="11" t="s">
        <v>82</v>
      </c>
      <c r="AW843" s="11" t="s">
        <v>35</v>
      </c>
      <c r="AX843" s="11" t="s">
        <v>72</v>
      </c>
      <c r="AY843" s="192" t="s">
        <v>185</v>
      </c>
    </row>
    <row r="844" spans="2:65" s="11" customFormat="1">
      <c r="B844" s="191"/>
      <c r="D844" s="187" t="s">
        <v>197</v>
      </c>
      <c r="E844" s="192" t="s">
        <v>5</v>
      </c>
      <c r="F844" s="193" t="s">
        <v>3029</v>
      </c>
      <c r="H844" s="194">
        <v>110.89</v>
      </c>
      <c r="I844" s="195"/>
      <c r="L844" s="191"/>
      <c r="M844" s="196"/>
      <c r="N844" s="197"/>
      <c r="O844" s="197"/>
      <c r="P844" s="197"/>
      <c r="Q844" s="197"/>
      <c r="R844" s="197"/>
      <c r="S844" s="197"/>
      <c r="T844" s="198"/>
      <c r="AT844" s="192" t="s">
        <v>197</v>
      </c>
      <c r="AU844" s="192" t="s">
        <v>82</v>
      </c>
      <c r="AV844" s="11" t="s">
        <v>82</v>
      </c>
      <c r="AW844" s="11" t="s">
        <v>35</v>
      </c>
      <c r="AX844" s="11" t="s">
        <v>72</v>
      </c>
      <c r="AY844" s="192" t="s">
        <v>185</v>
      </c>
    </row>
    <row r="845" spans="2:65" s="11" customFormat="1">
      <c r="B845" s="191"/>
      <c r="D845" s="187" t="s">
        <v>197</v>
      </c>
      <c r="E845" s="192" t="s">
        <v>5</v>
      </c>
      <c r="F845" s="193" t="s">
        <v>3245</v>
      </c>
      <c r="H845" s="194">
        <v>285.12</v>
      </c>
      <c r="I845" s="195"/>
      <c r="L845" s="191"/>
      <c r="M845" s="196"/>
      <c r="N845" s="197"/>
      <c r="O845" s="197"/>
      <c r="P845" s="197"/>
      <c r="Q845" s="197"/>
      <c r="R845" s="197"/>
      <c r="S845" s="197"/>
      <c r="T845" s="198"/>
      <c r="AT845" s="192" t="s">
        <v>197</v>
      </c>
      <c r="AU845" s="192" t="s">
        <v>82</v>
      </c>
      <c r="AV845" s="11" t="s">
        <v>82</v>
      </c>
      <c r="AW845" s="11" t="s">
        <v>35</v>
      </c>
      <c r="AX845" s="11" t="s">
        <v>72</v>
      </c>
      <c r="AY845" s="192" t="s">
        <v>185</v>
      </c>
    </row>
    <row r="846" spans="2:65" s="13" customFormat="1">
      <c r="B846" s="207"/>
      <c r="D846" s="208" t="s">
        <v>197</v>
      </c>
      <c r="E846" s="209" t="s">
        <v>5</v>
      </c>
      <c r="F846" s="210" t="s">
        <v>222</v>
      </c>
      <c r="H846" s="211">
        <v>714.65</v>
      </c>
      <c r="I846" s="212"/>
      <c r="L846" s="207"/>
      <c r="M846" s="213"/>
      <c r="N846" s="214"/>
      <c r="O846" s="214"/>
      <c r="P846" s="214"/>
      <c r="Q846" s="214"/>
      <c r="R846" s="214"/>
      <c r="S846" s="214"/>
      <c r="T846" s="215"/>
      <c r="AT846" s="216" t="s">
        <v>197</v>
      </c>
      <c r="AU846" s="216" t="s">
        <v>82</v>
      </c>
      <c r="AV846" s="13" t="s">
        <v>193</v>
      </c>
      <c r="AW846" s="13" t="s">
        <v>35</v>
      </c>
      <c r="AX846" s="13" t="s">
        <v>80</v>
      </c>
      <c r="AY846" s="216" t="s">
        <v>185</v>
      </c>
    </row>
    <row r="847" spans="2:65" s="1" customFormat="1" ht="31.5" customHeight="1">
      <c r="B847" s="174"/>
      <c r="C847" s="221" t="s">
        <v>753</v>
      </c>
      <c r="D847" s="221" t="s">
        <v>258</v>
      </c>
      <c r="E847" s="222" t="s">
        <v>3246</v>
      </c>
      <c r="F847" s="223" t="s">
        <v>3247</v>
      </c>
      <c r="G847" s="224" t="s">
        <v>232</v>
      </c>
      <c r="H847" s="225">
        <v>325.01299999999998</v>
      </c>
      <c r="I847" s="226"/>
      <c r="J847" s="227">
        <f>ROUND(I847*H847,2)</f>
        <v>0</v>
      </c>
      <c r="K847" s="223" t="s">
        <v>192</v>
      </c>
      <c r="L847" s="228"/>
      <c r="M847" s="229" t="s">
        <v>5</v>
      </c>
      <c r="N847" s="230" t="s">
        <v>43</v>
      </c>
      <c r="O847" s="42"/>
      <c r="P847" s="184">
        <f>O847*H847</f>
        <v>0</v>
      </c>
      <c r="Q847" s="184">
        <v>3.0000000000000001E-3</v>
      </c>
      <c r="R847" s="184">
        <f>Q847*H847</f>
        <v>0.97503899999999999</v>
      </c>
      <c r="S847" s="184">
        <v>0</v>
      </c>
      <c r="T847" s="185">
        <f>S847*H847</f>
        <v>0</v>
      </c>
      <c r="AR847" s="24" t="s">
        <v>932</v>
      </c>
      <c r="AT847" s="24" t="s">
        <v>258</v>
      </c>
      <c r="AU847" s="24" t="s">
        <v>82</v>
      </c>
      <c r="AY847" s="24" t="s">
        <v>185</v>
      </c>
      <c r="BE847" s="186">
        <f>IF(N847="základní",J847,0)</f>
        <v>0</v>
      </c>
      <c r="BF847" s="186">
        <f>IF(N847="snížená",J847,0)</f>
        <v>0</v>
      </c>
      <c r="BG847" s="186">
        <f>IF(N847="zákl. přenesená",J847,0)</f>
        <v>0</v>
      </c>
      <c r="BH847" s="186">
        <f>IF(N847="sníž. přenesená",J847,0)</f>
        <v>0</v>
      </c>
      <c r="BI847" s="186">
        <f>IF(N847="nulová",J847,0)</f>
        <v>0</v>
      </c>
      <c r="BJ847" s="24" t="s">
        <v>80</v>
      </c>
      <c r="BK847" s="186">
        <f>ROUND(I847*H847,2)</f>
        <v>0</v>
      </c>
      <c r="BL847" s="24" t="s">
        <v>373</v>
      </c>
      <c r="BM847" s="24" t="s">
        <v>3248</v>
      </c>
    </row>
    <row r="848" spans="2:65" s="11" customFormat="1">
      <c r="B848" s="191"/>
      <c r="D848" s="208" t="s">
        <v>197</v>
      </c>
      <c r="F848" s="218" t="s">
        <v>3249</v>
      </c>
      <c r="H848" s="219">
        <v>325.01299999999998</v>
      </c>
      <c r="I848" s="195"/>
      <c r="L848" s="191"/>
      <c r="M848" s="196"/>
      <c r="N848" s="197"/>
      <c r="O848" s="197"/>
      <c r="P848" s="197"/>
      <c r="Q848" s="197"/>
      <c r="R848" s="197"/>
      <c r="S848" s="197"/>
      <c r="T848" s="198"/>
      <c r="AT848" s="192" t="s">
        <v>197</v>
      </c>
      <c r="AU848" s="192" t="s">
        <v>82</v>
      </c>
      <c r="AV848" s="11" t="s">
        <v>82</v>
      </c>
      <c r="AW848" s="11" t="s">
        <v>6</v>
      </c>
      <c r="AX848" s="11" t="s">
        <v>80</v>
      </c>
      <c r="AY848" s="192" t="s">
        <v>185</v>
      </c>
    </row>
    <row r="849" spans="2:65" s="1" customFormat="1" ht="22.5" customHeight="1">
      <c r="B849" s="174"/>
      <c r="C849" s="221" t="s">
        <v>880</v>
      </c>
      <c r="D849" s="221" t="s">
        <v>258</v>
      </c>
      <c r="E849" s="222" t="s">
        <v>1570</v>
      </c>
      <c r="F849" s="223" t="s">
        <v>1571</v>
      </c>
      <c r="G849" s="224" t="s">
        <v>232</v>
      </c>
      <c r="H849" s="225">
        <v>415.81099999999998</v>
      </c>
      <c r="I849" s="226"/>
      <c r="J849" s="227">
        <f>ROUND(I849*H849,2)</f>
        <v>0</v>
      </c>
      <c r="K849" s="223" t="s">
        <v>192</v>
      </c>
      <c r="L849" s="228"/>
      <c r="M849" s="229" t="s">
        <v>5</v>
      </c>
      <c r="N849" s="230" t="s">
        <v>43</v>
      </c>
      <c r="O849" s="42"/>
      <c r="P849" s="184">
        <f>O849*H849</f>
        <v>0</v>
      </c>
      <c r="Q849" s="184">
        <v>2.0300000000000001E-3</v>
      </c>
      <c r="R849" s="184">
        <f>Q849*H849</f>
        <v>0.84409633000000006</v>
      </c>
      <c r="S849" s="184">
        <v>0</v>
      </c>
      <c r="T849" s="185">
        <f>S849*H849</f>
        <v>0</v>
      </c>
      <c r="AR849" s="24" t="s">
        <v>932</v>
      </c>
      <c r="AT849" s="24" t="s">
        <v>258</v>
      </c>
      <c r="AU849" s="24" t="s">
        <v>82</v>
      </c>
      <c r="AY849" s="24" t="s">
        <v>185</v>
      </c>
      <c r="BE849" s="186">
        <f>IF(N849="základní",J849,0)</f>
        <v>0</v>
      </c>
      <c r="BF849" s="186">
        <f>IF(N849="snížená",J849,0)</f>
        <v>0</v>
      </c>
      <c r="BG849" s="186">
        <f>IF(N849="zákl. přenesená",J849,0)</f>
        <v>0</v>
      </c>
      <c r="BH849" s="186">
        <f>IF(N849="sníž. přenesená",J849,0)</f>
        <v>0</v>
      </c>
      <c r="BI849" s="186">
        <f>IF(N849="nulová",J849,0)</f>
        <v>0</v>
      </c>
      <c r="BJ849" s="24" t="s">
        <v>80</v>
      </c>
      <c r="BK849" s="186">
        <f>ROUND(I849*H849,2)</f>
        <v>0</v>
      </c>
      <c r="BL849" s="24" t="s">
        <v>373</v>
      </c>
      <c r="BM849" s="24" t="s">
        <v>3250</v>
      </c>
    </row>
    <row r="850" spans="2:65" s="11" customFormat="1">
      <c r="B850" s="191"/>
      <c r="D850" s="187" t="s">
        <v>197</v>
      </c>
      <c r="E850" s="192" t="s">
        <v>5</v>
      </c>
      <c r="F850" s="193" t="s">
        <v>3251</v>
      </c>
      <c r="H850" s="194">
        <v>116.435</v>
      </c>
      <c r="I850" s="195"/>
      <c r="L850" s="191"/>
      <c r="M850" s="196"/>
      <c r="N850" s="197"/>
      <c r="O850" s="197"/>
      <c r="P850" s="197"/>
      <c r="Q850" s="197"/>
      <c r="R850" s="197"/>
      <c r="S850" s="197"/>
      <c r="T850" s="198"/>
      <c r="AT850" s="192" t="s">
        <v>197</v>
      </c>
      <c r="AU850" s="192" t="s">
        <v>82</v>
      </c>
      <c r="AV850" s="11" t="s">
        <v>82</v>
      </c>
      <c r="AW850" s="11" t="s">
        <v>35</v>
      </c>
      <c r="AX850" s="11" t="s">
        <v>72</v>
      </c>
      <c r="AY850" s="192" t="s">
        <v>185</v>
      </c>
    </row>
    <row r="851" spans="2:65" s="11" customFormat="1">
      <c r="B851" s="191"/>
      <c r="D851" s="187" t="s">
        <v>197</v>
      </c>
      <c r="E851" s="192" t="s">
        <v>5</v>
      </c>
      <c r="F851" s="193" t="s">
        <v>3252</v>
      </c>
      <c r="H851" s="194">
        <v>299.37599999999998</v>
      </c>
      <c r="I851" s="195"/>
      <c r="L851" s="191"/>
      <c r="M851" s="196"/>
      <c r="N851" s="197"/>
      <c r="O851" s="197"/>
      <c r="P851" s="197"/>
      <c r="Q851" s="197"/>
      <c r="R851" s="197"/>
      <c r="S851" s="197"/>
      <c r="T851" s="198"/>
      <c r="AT851" s="192" t="s">
        <v>197</v>
      </c>
      <c r="AU851" s="192" t="s">
        <v>82</v>
      </c>
      <c r="AV851" s="11" t="s">
        <v>82</v>
      </c>
      <c r="AW851" s="11" t="s">
        <v>35</v>
      </c>
      <c r="AX851" s="11" t="s">
        <v>72</v>
      </c>
      <c r="AY851" s="192" t="s">
        <v>185</v>
      </c>
    </row>
    <row r="852" spans="2:65" s="13" customFormat="1">
      <c r="B852" s="207"/>
      <c r="D852" s="208" t="s">
        <v>197</v>
      </c>
      <c r="E852" s="209" t="s">
        <v>5</v>
      </c>
      <c r="F852" s="210" t="s">
        <v>222</v>
      </c>
      <c r="H852" s="211">
        <v>415.81099999999998</v>
      </c>
      <c r="I852" s="212"/>
      <c r="L852" s="207"/>
      <c r="M852" s="213"/>
      <c r="N852" s="214"/>
      <c r="O852" s="214"/>
      <c r="P852" s="214"/>
      <c r="Q852" s="214"/>
      <c r="R852" s="214"/>
      <c r="S852" s="214"/>
      <c r="T852" s="215"/>
      <c r="AT852" s="216" t="s">
        <v>197</v>
      </c>
      <c r="AU852" s="216" t="s">
        <v>82</v>
      </c>
      <c r="AV852" s="13" t="s">
        <v>193</v>
      </c>
      <c r="AW852" s="13" t="s">
        <v>35</v>
      </c>
      <c r="AX852" s="13" t="s">
        <v>80</v>
      </c>
      <c r="AY852" s="216" t="s">
        <v>185</v>
      </c>
    </row>
    <row r="853" spans="2:65" s="1" customFormat="1" ht="22.5" customHeight="1">
      <c r="B853" s="174"/>
      <c r="C853" s="175" t="s">
        <v>889</v>
      </c>
      <c r="D853" s="175" t="s">
        <v>188</v>
      </c>
      <c r="E853" s="176" t="s">
        <v>3253</v>
      </c>
      <c r="F853" s="177" t="s">
        <v>3254</v>
      </c>
      <c r="G853" s="178" t="s">
        <v>376</v>
      </c>
      <c r="H853" s="179">
        <v>396.01</v>
      </c>
      <c r="I853" s="180"/>
      <c r="J853" s="181">
        <f>ROUND(I853*H853,2)</f>
        <v>0</v>
      </c>
      <c r="K853" s="177" t="s">
        <v>192</v>
      </c>
      <c r="L853" s="41"/>
      <c r="M853" s="182" t="s">
        <v>5</v>
      </c>
      <c r="N853" s="183" t="s">
        <v>43</v>
      </c>
      <c r="O853" s="42"/>
      <c r="P853" s="184">
        <f>O853*H853</f>
        <v>0</v>
      </c>
      <c r="Q853" s="184">
        <v>0</v>
      </c>
      <c r="R853" s="184">
        <f>Q853*H853</f>
        <v>0</v>
      </c>
      <c r="S853" s="184">
        <v>0</v>
      </c>
      <c r="T853" s="185">
        <f>S853*H853</f>
        <v>0</v>
      </c>
      <c r="AR853" s="24" t="s">
        <v>373</v>
      </c>
      <c r="AT853" s="24" t="s">
        <v>188</v>
      </c>
      <c r="AU853" s="24" t="s">
        <v>82</v>
      </c>
      <c r="AY853" s="24" t="s">
        <v>185</v>
      </c>
      <c r="BE853" s="186">
        <f>IF(N853="základní",J853,0)</f>
        <v>0</v>
      </c>
      <c r="BF853" s="186">
        <f>IF(N853="snížená",J853,0)</f>
        <v>0</v>
      </c>
      <c r="BG853" s="186">
        <f>IF(N853="zákl. přenesená",J853,0)</f>
        <v>0</v>
      </c>
      <c r="BH853" s="186">
        <f>IF(N853="sníž. přenesená",J853,0)</f>
        <v>0</v>
      </c>
      <c r="BI853" s="186">
        <f>IF(N853="nulová",J853,0)</f>
        <v>0</v>
      </c>
      <c r="BJ853" s="24" t="s">
        <v>80</v>
      </c>
      <c r="BK853" s="186">
        <f>ROUND(I853*H853,2)</f>
        <v>0</v>
      </c>
      <c r="BL853" s="24" t="s">
        <v>373</v>
      </c>
      <c r="BM853" s="24" t="s">
        <v>3255</v>
      </c>
    </row>
    <row r="854" spans="2:65" s="1" customFormat="1" ht="40.5">
      <c r="B854" s="41"/>
      <c r="D854" s="208" t="s">
        <v>195</v>
      </c>
      <c r="F854" s="220" t="s">
        <v>1568</v>
      </c>
      <c r="I854" s="189"/>
      <c r="L854" s="41"/>
      <c r="M854" s="190"/>
      <c r="N854" s="42"/>
      <c r="O854" s="42"/>
      <c r="P854" s="42"/>
      <c r="Q854" s="42"/>
      <c r="R854" s="42"/>
      <c r="S854" s="42"/>
      <c r="T854" s="70"/>
      <c r="AT854" s="24" t="s">
        <v>195</v>
      </c>
      <c r="AU854" s="24" t="s">
        <v>82</v>
      </c>
    </row>
    <row r="855" spans="2:65" s="1" customFormat="1" ht="22.5" customHeight="1">
      <c r="B855" s="174"/>
      <c r="C855" s="221" t="s">
        <v>885</v>
      </c>
      <c r="D855" s="221" t="s">
        <v>258</v>
      </c>
      <c r="E855" s="222" t="s">
        <v>3256</v>
      </c>
      <c r="F855" s="223" t="s">
        <v>3257</v>
      </c>
      <c r="G855" s="224" t="s">
        <v>254</v>
      </c>
      <c r="H855" s="225">
        <v>415.81099999999998</v>
      </c>
      <c r="I855" s="226"/>
      <c r="J855" s="227">
        <f>ROUND(I855*H855,2)</f>
        <v>0</v>
      </c>
      <c r="K855" s="223" t="s">
        <v>192</v>
      </c>
      <c r="L855" s="228"/>
      <c r="M855" s="229" t="s">
        <v>5</v>
      </c>
      <c r="N855" s="230" t="s">
        <v>43</v>
      </c>
      <c r="O855" s="42"/>
      <c r="P855" s="184">
        <f>O855*H855</f>
        <v>0</v>
      </c>
      <c r="Q855" s="184">
        <v>2.9999999999999997E-4</v>
      </c>
      <c r="R855" s="184">
        <f>Q855*H855</f>
        <v>0.12474329999999999</v>
      </c>
      <c r="S855" s="184">
        <v>0</v>
      </c>
      <c r="T855" s="185">
        <f>S855*H855</f>
        <v>0</v>
      </c>
      <c r="AR855" s="24" t="s">
        <v>932</v>
      </c>
      <c r="AT855" s="24" t="s">
        <v>258</v>
      </c>
      <c r="AU855" s="24" t="s">
        <v>82</v>
      </c>
      <c r="AY855" s="24" t="s">
        <v>185</v>
      </c>
      <c r="BE855" s="186">
        <f>IF(N855="základní",J855,0)</f>
        <v>0</v>
      </c>
      <c r="BF855" s="186">
        <f>IF(N855="snížená",J855,0)</f>
        <v>0</v>
      </c>
      <c r="BG855" s="186">
        <f>IF(N855="zákl. přenesená",J855,0)</f>
        <v>0</v>
      </c>
      <c r="BH855" s="186">
        <f>IF(N855="sníž. přenesená",J855,0)</f>
        <v>0</v>
      </c>
      <c r="BI855" s="186">
        <f>IF(N855="nulová",J855,0)</f>
        <v>0</v>
      </c>
      <c r="BJ855" s="24" t="s">
        <v>80</v>
      </c>
      <c r="BK855" s="186">
        <f>ROUND(I855*H855,2)</f>
        <v>0</v>
      </c>
      <c r="BL855" s="24" t="s">
        <v>373</v>
      </c>
      <c r="BM855" s="24" t="s">
        <v>3258</v>
      </c>
    </row>
    <row r="856" spans="2:65" s="11" customFormat="1">
      <c r="B856" s="191"/>
      <c r="D856" s="187" t="s">
        <v>197</v>
      </c>
      <c r="E856" s="192" t="s">
        <v>5</v>
      </c>
      <c r="F856" s="193" t="s">
        <v>3251</v>
      </c>
      <c r="H856" s="194">
        <v>116.435</v>
      </c>
      <c r="I856" s="195"/>
      <c r="L856" s="191"/>
      <c r="M856" s="196"/>
      <c r="N856" s="197"/>
      <c r="O856" s="197"/>
      <c r="P856" s="197"/>
      <c r="Q856" s="197"/>
      <c r="R856" s="197"/>
      <c r="S856" s="197"/>
      <c r="T856" s="198"/>
      <c r="AT856" s="192" t="s">
        <v>197</v>
      </c>
      <c r="AU856" s="192" t="s">
        <v>82</v>
      </c>
      <c r="AV856" s="11" t="s">
        <v>82</v>
      </c>
      <c r="AW856" s="11" t="s">
        <v>35</v>
      </c>
      <c r="AX856" s="11" t="s">
        <v>72</v>
      </c>
      <c r="AY856" s="192" t="s">
        <v>185</v>
      </c>
    </row>
    <row r="857" spans="2:65" s="11" customFormat="1">
      <c r="B857" s="191"/>
      <c r="D857" s="187" t="s">
        <v>197</v>
      </c>
      <c r="E857" s="192" t="s">
        <v>5</v>
      </c>
      <c r="F857" s="193" t="s">
        <v>3252</v>
      </c>
      <c r="H857" s="194">
        <v>299.37599999999998</v>
      </c>
      <c r="I857" s="195"/>
      <c r="L857" s="191"/>
      <c r="M857" s="196"/>
      <c r="N857" s="197"/>
      <c r="O857" s="197"/>
      <c r="P857" s="197"/>
      <c r="Q857" s="197"/>
      <c r="R857" s="197"/>
      <c r="S857" s="197"/>
      <c r="T857" s="198"/>
      <c r="AT857" s="192" t="s">
        <v>197</v>
      </c>
      <c r="AU857" s="192" t="s">
        <v>82</v>
      </c>
      <c r="AV857" s="11" t="s">
        <v>82</v>
      </c>
      <c r="AW857" s="11" t="s">
        <v>35</v>
      </c>
      <c r="AX857" s="11" t="s">
        <v>72</v>
      </c>
      <c r="AY857" s="192" t="s">
        <v>185</v>
      </c>
    </row>
    <row r="858" spans="2:65" s="13" customFormat="1">
      <c r="B858" s="207"/>
      <c r="D858" s="208" t="s">
        <v>197</v>
      </c>
      <c r="E858" s="209" t="s">
        <v>5</v>
      </c>
      <c r="F858" s="210" t="s">
        <v>222</v>
      </c>
      <c r="H858" s="211">
        <v>415.81099999999998</v>
      </c>
      <c r="I858" s="212"/>
      <c r="L858" s="207"/>
      <c r="M858" s="213"/>
      <c r="N858" s="214"/>
      <c r="O858" s="214"/>
      <c r="P858" s="214"/>
      <c r="Q858" s="214"/>
      <c r="R858" s="214"/>
      <c r="S858" s="214"/>
      <c r="T858" s="215"/>
      <c r="AT858" s="216" t="s">
        <v>197</v>
      </c>
      <c r="AU858" s="216" t="s">
        <v>82</v>
      </c>
      <c r="AV858" s="13" t="s">
        <v>193</v>
      </c>
      <c r="AW858" s="13" t="s">
        <v>35</v>
      </c>
      <c r="AX858" s="13" t="s">
        <v>80</v>
      </c>
      <c r="AY858" s="216" t="s">
        <v>185</v>
      </c>
    </row>
    <row r="859" spans="2:65" s="1" customFormat="1" ht="31.5" customHeight="1">
      <c r="B859" s="174"/>
      <c r="C859" s="175" t="s">
        <v>3259</v>
      </c>
      <c r="D859" s="175" t="s">
        <v>188</v>
      </c>
      <c r="E859" s="176" t="s">
        <v>3260</v>
      </c>
      <c r="F859" s="177" t="s">
        <v>3261</v>
      </c>
      <c r="G859" s="178" t="s">
        <v>232</v>
      </c>
      <c r="H859" s="179">
        <v>381.68</v>
      </c>
      <c r="I859" s="180"/>
      <c r="J859" s="181">
        <f>ROUND(I859*H859,2)</f>
        <v>0</v>
      </c>
      <c r="K859" s="177" t="s">
        <v>192</v>
      </c>
      <c r="L859" s="41"/>
      <c r="M859" s="182" t="s">
        <v>5</v>
      </c>
      <c r="N859" s="183" t="s">
        <v>43</v>
      </c>
      <c r="O859" s="42"/>
      <c r="P859" s="184">
        <f>O859*H859</f>
        <v>0</v>
      </c>
      <c r="Q859" s="184">
        <v>6.0000000000000001E-3</v>
      </c>
      <c r="R859" s="184">
        <f>Q859*H859</f>
        <v>2.2900800000000001</v>
      </c>
      <c r="S859" s="184">
        <v>0</v>
      </c>
      <c r="T859" s="185">
        <f>S859*H859</f>
        <v>0</v>
      </c>
      <c r="AR859" s="24" t="s">
        <v>373</v>
      </c>
      <c r="AT859" s="24" t="s">
        <v>188</v>
      </c>
      <c r="AU859" s="24" t="s">
        <v>82</v>
      </c>
      <c r="AY859" s="24" t="s">
        <v>185</v>
      </c>
      <c r="BE859" s="186">
        <f>IF(N859="základní",J859,0)</f>
        <v>0</v>
      </c>
      <c r="BF859" s="186">
        <f>IF(N859="snížená",J859,0)</f>
        <v>0</v>
      </c>
      <c r="BG859" s="186">
        <f>IF(N859="zákl. přenesená",J859,0)</f>
        <v>0</v>
      </c>
      <c r="BH859" s="186">
        <f>IF(N859="sníž. přenesená",J859,0)</f>
        <v>0</v>
      </c>
      <c r="BI859" s="186">
        <f>IF(N859="nulová",J859,0)</f>
        <v>0</v>
      </c>
      <c r="BJ859" s="24" t="s">
        <v>80</v>
      </c>
      <c r="BK859" s="186">
        <f>ROUND(I859*H859,2)</f>
        <v>0</v>
      </c>
      <c r="BL859" s="24" t="s">
        <v>373</v>
      </c>
      <c r="BM859" s="24" t="s">
        <v>3262</v>
      </c>
    </row>
    <row r="860" spans="2:65" s="1" customFormat="1" ht="81">
      <c r="B860" s="41"/>
      <c r="D860" s="187" t="s">
        <v>195</v>
      </c>
      <c r="F860" s="188" t="s">
        <v>1558</v>
      </c>
      <c r="I860" s="189"/>
      <c r="L860" s="41"/>
      <c r="M860" s="190"/>
      <c r="N860" s="42"/>
      <c r="O860" s="42"/>
      <c r="P860" s="42"/>
      <c r="Q860" s="42"/>
      <c r="R860" s="42"/>
      <c r="S860" s="42"/>
      <c r="T860" s="70"/>
      <c r="AT860" s="24" t="s">
        <v>195</v>
      </c>
      <c r="AU860" s="24" t="s">
        <v>82</v>
      </c>
    </row>
    <row r="861" spans="2:65" s="12" customFormat="1">
      <c r="B861" s="199"/>
      <c r="D861" s="187" t="s">
        <v>197</v>
      </c>
      <c r="E861" s="200" t="s">
        <v>5</v>
      </c>
      <c r="F861" s="201" t="s">
        <v>3130</v>
      </c>
      <c r="H861" s="202" t="s">
        <v>5</v>
      </c>
      <c r="I861" s="203"/>
      <c r="L861" s="199"/>
      <c r="M861" s="204"/>
      <c r="N861" s="205"/>
      <c r="O861" s="205"/>
      <c r="P861" s="205"/>
      <c r="Q861" s="205"/>
      <c r="R861" s="205"/>
      <c r="S861" s="205"/>
      <c r="T861" s="206"/>
      <c r="AT861" s="202" t="s">
        <v>197</v>
      </c>
      <c r="AU861" s="202" t="s">
        <v>82</v>
      </c>
      <c r="AV861" s="12" t="s">
        <v>80</v>
      </c>
      <c r="AW861" s="12" t="s">
        <v>35</v>
      </c>
      <c r="AX861" s="12" t="s">
        <v>72</v>
      </c>
      <c r="AY861" s="202" t="s">
        <v>185</v>
      </c>
    </row>
    <row r="862" spans="2:65" s="11" customFormat="1">
      <c r="B862" s="191"/>
      <c r="D862" s="187" t="s">
        <v>197</v>
      </c>
      <c r="E862" s="192" t="s">
        <v>5</v>
      </c>
      <c r="F862" s="193" t="s">
        <v>3131</v>
      </c>
      <c r="H862" s="194">
        <v>313.976</v>
      </c>
      <c r="I862" s="195"/>
      <c r="L862" s="191"/>
      <c r="M862" s="196"/>
      <c r="N862" s="197"/>
      <c r="O862" s="197"/>
      <c r="P862" s="197"/>
      <c r="Q862" s="197"/>
      <c r="R862" s="197"/>
      <c r="S862" s="197"/>
      <c r="T862" s="198"/>
      <c r="AT862" s="192" t="s">
        <v>197</v>
      </c>
      <c r="AU862" s="192" t="s">
        <v>82</v>
      </c>
      <c r="AV862" s="11" t="s">
        <v>82</v>
      </c>
      <c r="AW862" s="11" t="s">
        <v>35</v>
      </c>
      <c r="AX862" s="11" t="s">
        <v>72</v>
      </c>
      <c r="AY862" s="192" t="s">
        <v>185</v>
      </c>
    </row>
    <row r="863" spans="2:65" s="11" customFormat="1">
      <c r="B863" s="191"/>
      <c r="D863" s="187" t="s">
        <v>197</v>
      </c>
      <c r="E863" s="192" t="s">
        <v>5</v>
      </c>
      <c r="F863" s="193" t="s">
        <v>3132</v>
      </c>
      <c r="H863" s="194">
        <v>9.85</v>
      </c>
      <c r="I863" s="195"/>
      <c r="L863" s="191"/>
      <c r="M863" s="196"/>
      <c r="N863" s="197"/>
      <c r="O863" s="197"/>
      <c r="P863" s="197"/>
      <c r="Q863" s="197"/>
      <c r="R863" s="197"/>
      <c r="S863" s="197"/>
      <c r="T863" s="198"/>
      <c r="AT863" s="192" t="s">
        <v>197</v>
      </c>
      <c r="AU863" s="192" t="s">
        <v>82</v>
      </c>
      <c r="AV863" s="11" t="s">
        <v>82</v>
      </c>
      <c r="AW863" s="11" t="s">
        <v>35</v>
      </c>
      <c r="AX863" s="11" t="s">
        <v>72</v>
      </c>
      <c r="AY863" s="192" t="s">
        <v>185</v>
      </c>
    </row>
    <row r="864" spans="2:65" s="11" customFormat="1">
      <c r="B864" s="191"/>
      <c r="D864" s="187" t="s">
        <v>197</v>
      </c>
      <c r="E864" s="192" t="s">
        <v>5</v>
      </c>
      <c r="F864" s="193" t="s">
        <v>3133</v>
      </c>
      <c r="H864" s="194">
        <v>57.853999999999999</v>
      </c>
      <c r="I864" s="195"/>
      <c r="L864" s="191"/>
      <c r="M864" s="196"/>
      <c r="N864" s="197"/>
      <c r="O864" s="197"/>
      <c r="P864" s="197"/>
      <c r="Q864" s="197"/>
      <c r="R864" s="197"/>
      <c r="S864" s="197"/>
      <c r="T864" s="198"/>
      <c r="AT864" s="192" t="s">
        <v>197</v>
      </c>
      <c r="AU864" s="192" t="s">
        <v>82</v>
      </c>
      <c r="AV864" s="11" t="s">
        <v>82</v>
      </c>
      <c r="AW864" s="11" t="s">
        <v>35</v>
      </c>
      <c r="AX864" s="11" t="s">
        <v>72</v>
      </c>
      <c r="AY864" s="192" t="s">
        <v>185</v>
      </c>
    </row>
    <row r="865" spans="2:65" s="13" customFormat="1">
      <c r="B865" s="207"/>
      <c r="D865" s="208" t="s">
        <v>197</v>
      </c>
      <c r="E865" s="209" t="s">
        <v>5</v>
      </c>
      <c r="F865" s="210" t="s">
        <v>222</v>
      </c>
      <c r="H865" s="211">
        <v>381.68</v>
      </c>
      <c r="I865" s="212"/>
      <c r="L865" s="207"/>
      <c r="M865" s="213"/>
      <c r="N865" s="214"/>
      <c r="O865" s="214"/>
      <c r="P865" s="214"/>
      <c r="Q865" s="214"/>
      <c r="R865" s="214"/>
      <c r="S865" s="214"/>
      <c r="T865" s="215"/>
      <c r="AT865" s="216" t="s">
        <v>197</v>
      </c>
      <c r="AU865" s="216" t="s">
        <v>82</v>
      </c>
      <c r="AV865" s="13" t="s">
        <v>193</v>
      </c>
      <c r="AW865" s="13" t="s">
        <v>35</v>
      </c>
      <c r="AX865" s="13" t="s">
        <v>80</v>
      </c>
      <c r="AY865" s="216" t="s">
        <v>185</v>
      </c>
    </row>
    <row r="866" spans="2:65" s="1" customFormat="1" ht="31.5" customHeight="1">
      <c r="B866" s="174"/>
      <c r="C866" s="221" t="s">
        <v>3263</v>
      </c>
      <c r="D866" s="221" t="s">
        <v>258</v>
      </c>
      <c r="E866" s="222" t="s">
        <v>3264</v>
      </c>
      <c r="F866" s="223" t="s">
        <v>3265</v>
      </c>
      <c r="G866" s="224" t="s">
        <v>203</v>
      </c>
      <c r="H866" s="225">
        <v>61.317</v>
      </c>
      <c r="I866" s="226"/>
      <c r="J866" s="227">
        <f>ROUND(I866*H866,2)</f>
        <v>0</v>
      </c>
      <c r="K866" s="223" t="s">
        <v>192</v>
      </c>
      <c r="L866" s="228"/>
      <c r="M866" s="229" t="s">
        <v>5</v>
      </c>
      <c r="N866" s="230" t="s">
        <v>43</v>
      </c>
      <c r="O866" s="42"/>
      <c r="P866" s="184">
        <f>O866*H866</f>
        <v>0</v>
      </c>
      <c r="Q866" s="184">
        <v>3.2000000000000001E-2</v>
      </c>
      <c r="R866" s="184">
        <f>Q866*H866</f>
        <v>1.9621440000000001</v>
      </c>
      <c r="S866" s="184">
        <v>0</v>
      </c>
      <c r="T866" s="185">
        <f>S866*H866</f>
        <v>0</v>
      </c>
      <c r="AR866" s="24" t="s">
        <v>932</v>
      </c>
      <c r="AT866" s="24" t="s">
        <v>258</v>
      </c>
      <c r="AU866" s="24" t="s">
        <v>82</v>
      </c>
      <c r="AY866" s="24" t="s">
        <v>185</v>
      </c>
      <c r="BE866" s="186">
        <f>IF(N866="základní",J866,0)</f>
        <v>0</v>
      </c>
      <c r="BF866" s="186">
        <f>IF(N866="snížená",J866,0)</f>
        <v>0</v>
      </c>
      <c r="BG866" s="186">
        <f>IF(N866="zákl. přenesená",J866,0)</f>
        <v>0</v>
      </c>
      <c r="BH866" s="186">
        <f>IF(N866="sníž. přenesená",J866,0)</f>
        <v>0</v>
      </c>
      <c r="BI866" s="186">
        <f>IF(N866="nulová",J866,0)</f>
        <v>0</v>
      </c>
      <c r="BJ866" s="24" t="s">
        <v>80</v>
      </c>
      <c r="BK866" s="186">
        <f>ROUND(I866*H866,2)</f>
        <v>0</v>
      </c>
      <c r="BL866" s="24" t="s">
        <v>373</v>
      </c>
      <c r="BM866" s="24" t="s">
        <v>3266</v>
      </c>
    </row>
    <row r="867" spans="2:65" s="11" customFormat="1">
      <c r="B867" s="191"/>
      <c r="D867" s="187" t="s">
        <v>197</v>
      </c>
      <c r="E867" s="192" t="s">
        <v>5</v>
      </c>
      <c r="F867" s="193" t="s">
        <v>3267</v>
      </c>
      <c r="H867" s="194">
        <v>60.115000000000002</v>
      </c>
      <c r="I867" s="195"/>
      <c r="L867" s="191"/>
      <c r="M867" s="196"/>
      <c r="N867" s="197"/>
      <c r="O867" s="197"/>
      <c r="P867" s="197"/>
      <c r="Q867" s="197"/>
      <c r="R867" s="197"/>
      <c r="S867" s="197"/>
      <c r="T867" s="198"/>
      <c r="AT867" s="192" t="s">
        <v>197</v>
      </c>
      <c r="AU867" s="192" t="s">
        <v>82</v>
      </c>
      <c r="AV867" s="11" t="s">
        <v>82</v>
      </c>
      <c r="AW867" s="11" t="s">
        <v>35</v>
      </c>
      <c r="AX867" s="11" t="s">
        <v>80</v>
      </c>
      <c r="AY867" s="192" t="s">
        <v>185</v>
      </c>
    </row>
    <row r="868" spans="2:65" s="11" customFormat="1">
      <c r="B868" s="191"/>
      <c r="D868" s="208" t="s">
        <v>197</v>
      </c>
      <c r="F868" s="218" t="s">
        <v>3268</v>
      </c>
      <c r="H868" s="219">
        <v>61.317</v>
      </c>
      <c r="I868" s="195"/>
      <c r="L868" s="191"/>
      <c r="M868" s="196"/>
      <c r="N868" s="197"/>
      <c r="O868" s="197"/>
      <c r="P868" s="197"/>
      <c r="Q868" s="197"/>
      <c r="R868" s="197"/>
      <c r="S868" s="197"/>
      <c r="T868" s="198"/>
      <c r="AT868" s="192" t="s">
        <v>197</v>
      </c>
      <c r="AU868" s="192" t="s">
        <v>82</v>
      </c>
      <c r="AV868" s="11" t="s">
        <v>82</v>
      </c>
      <c r="AW868" s="11" t="s">
        <v>6</v>
      </c>
      <c r="AX868" s="11" t="s">
        <v>80</v>
      </c>
      <c r="AY868" s="192" t="s">
        <v>185</v>
      </c>
    </row>
    <row r="869" spans="2:65" s="1" customFormat="1" ht="31.5" customHeight="1">
      <c r="B869" s="174"/>
      <c r="C869" s="175" t="s">
        <v>389</v>
      </c>
      <c r="D869" s="175" t="s">
        <v>188</v>
      </c>
      <c r="E869" s="176" t="s">
        <v>1602</v>
      </c>
      <c r="F869" s="177" t="s">
        <v>1603</v>
      </c>
      <c r="G869" s="178" t="s">
        <v>191</v>
      </c>
      <c r="H869" s="179">
        <v>6.4210000000000003</v>
      </c>
      <c r="I869" s="180"/>
      <c r="J869" s="181">
        <f>ROUND(I869*H869,2)</f>
        <v>0</v>
      </c>
      <c r="K869" s="177" t="s">
        <v>192</v>
      </c>
      <c r="L869" s="41"/>
      <c r="M869" s="182" t="s">
        <v>5</v>
      </c>
      <c r="N869" s="183" t="s">
        <v>43</v>
      </c>
      <c r="O869" s="42"/>
      <c r="P869" s="184">
        <f>O869*H869</f>
        <v>0</v>
      </c>
      <c r="Q869" s="184">
        <v>0</v>
      </c>
      <c r="R869" s="184">
        <f>Q869*H869</f>
        <v>0</v>
      </c>
      <c r="S869" s="184">
        <v>0</v>
      </c>
      <c r="T869" s="185">
        <f>S869*H869</f>
        <v>0</v>
      </c>
      <c r="AR869" s="24" t="s">
        <v>373</v>
      </c>
      <c r="AT869" s="24" t="s">
        <v>188</v>
      </c>
      <c r="AU869" s="24" t="s">
        <v>82</v>
      </c>
      <c r="AY869" s="24" t="s">
        <v>185</v>
      </c>
      <c r="BE869" s="186">
        <f>IF(N869="základní",J869,0)</f>
        <v>0</v>
      </c>
      <c r="BF869" s="186">
        <f>IF(N869="snížená",J869,0)</f>
        <v>0</v>
      </c>
      <c r="BG869" s="186">
        <f>IF(N869="zákl. přenesená",J869,0)</f>
        <v>0</v>
      </c>
      <c r="BH869" s="186">
        <f>IF(N869="sníž. přenesená",J869,0)</f>
        <v>0</v>
      </c>
      <c r="BI869" s="186">
        <f>IF(N869="nulová",J869,0)</f>
        <v>0</v>
      </c>
      <c r="BJ869" s="24" t="s">
        <v>80</v>
      </c>
      <c r="BK869" s="186">
        <f>ROUND(I869*H869,2)</f>
        <v>0</v>
      </c>
      <c r="BL869" s="24" t="s">
        <v>373</v>
      </c>
      <c r="BM869" s="24" t="s">
        <v>3269</v>
      </c>
    </row>
    <row r="870" spans="2:65" s="1" customFormat="1" ht="121.5">
      <c r="B870" s="41"/>
      <c r="D870" s="187" t="s">
        <v>195</v>
      </c>
      <c r="F870" s="188" t="s">
        <v>1605</v>
      </c>
      <c r="I870" s="189"/>
      <c r="L870" s="41"/>
      <c r="M870" s="190"/>
      <c r="N870" s="42"/>
      <c r="O870" s="42"/>
      <c r="P870" s="42"/>
      <c r="Q870" s="42"/>
      <c r="R870" s="42"/>
      <c r="S870" s="42"/>
      <c r="T870" s="70"/>
      <c r="AT870" s="24" t="s">
        <v>195</v>
      </c>
      <c r="AU870" s="24" t="s">
        <v>82</v>
      </c>
    </row>
    <row r="871" spans="2:65" s="10" customFormat="1" ht="29.85" customHeight="1">
      <c r="B871" s="160"/>
      <c r="D871" s="171" t="s">
        <v>71</v>
      </c>
      <c r="E871" s="172" t="s">
        <v>1630</v>
      </c>
      <c r="F871" s="172" t="s">
        <v>1631</v>
      </c>
      <c r="I871" s="163"/>
      <c r="J871" s="173">
        <f>BK871</f>
        <v>0</v>
      </c>
      <c r="L871" s="160"/>
      <c r="M871" s="165"/>
      <c r="N871" s="166"/>
      <c r="O871" s="166"/>
      <c r="P871" s="167">
        <f>SUM(P872:P887)</f>
        <v>0</v>
      </c>
      <c r="Q871" s="166"/>
      <c r="R871" s="167">
        <f>SUM(R872:R887)</f>
        <v>8.6799406999999995</v>
      </c>
      <c r="S871" s="166"/>
      <c r="T871" s="168">
        <f>SUM(T872:T887)</f>
        <v>0</v>
      </c>
      <c r="AR871" s="161" t="s">
        <v>82</v>
      </c>
      <c r="AT871" s="169" t="s">
        <v>71</v>
      </c>
      <c r="AU871" s="169" t="s">
        <v>80</v>
      </c>
      <c r="AY871" s="161" t="s">
        <v>185</v>
      </c>
      <c r="BK871" s="170">
        <f>SUM(BK872:BK887)</f>
        <v>0</v>
      </c>
    </row>
    <row r="872" spans="2:65" s="1" customFormat="1" ht="44.25" customHeight="1">
      <c r="B872" s="174"/>
      <c r="C872" s="175" t="s">
        <v>1530</v>
      </c>
      <c r="D872" s="175" t="s">
        <v>188</v>
      </c>
      <c r="E872" s="176" t="s">
        <v>1643</v>
      </c>
      <c r="F872" s="177" t="s">
        <v>1644</v>
      </c>
      <c r="G872" s="178" t="s">
        <v>232</v>
      </c>
      <c r="H872" s="179">
        <v>110.35</v>
      </c>
      <c r="I872" s="180"/>
      <c r="J872" s="181">
        <f>ROUND(I872*H872,2)</f>
        <v>0</v>
      </c>
      <c r="K872" s="177" t="s">
        <v>192</v>
      </c>
      <c r="L872" s="41"/>
      <c r="M872" s="182" t="s">
        <v>5</v>
      </c>
      <c r="N872" s="183" t="s">
        <v>43</v>
      </c>
      <c r="O872" s="42"/>
      <c r="P872" s="184">
        <f>O872*H872</f>
        <v>0</v>
      </c>
      <c r="Q872" s="184">
        <v>1.6389999999999998E-2</v>
      </c>
      <c r="R872" s="184">
        <f>Q872*H872</f>
        <v>1.8086364999999998</v>
      </c>
      <c r="S872" s="184">
        <v>0</v>
      </c>
      <c r="T872" s="185">
        <f>S872*H872</f>
        <v>0</v>
      </c>
      <c r="AR872" s="24" t="s">
        <v>373</v>
      </c>
      <c r="AT872" s="24" t="s">
        <v>188</v>
      </c>
      <c r="AU872" s="24" t="s">
        <v>82</v>
      </c>
      <c r="AY872" s="24" t="s">
        <v>185</v>
      </c>
      <c r="BE872" s="186">
        <f>IF(N872="základní",J872,0)</f>
        <v>0</v>
      </c>
      <c r="BF872" s="186">
        <f>IF(N872="snížená",J872,0)</f>
        <v>0</v>
      </c>
      <c r="BG872" s="186">
        <f>IF(N872="zákl. přenesená",J872,0)</f>
        <v>0</v>
      </c>
      <c r="BH872" s="186">
        <f>IF(N872="sníž. přenesená",J872,0)</f>
        <v>0</v>
      </c>
      <c r="BI872" s="186">
        <f>IF(N872="nulová",J872,0)</f>
        <v>0</v>
      </c>
      <c r="BJ872" s="24" t="s">
        <v>80</v>
      </c>
      <c r="BK872" s="186">
        <f>ROUND(I872*H872,2)</f>
        <v>0</v>
      </c>
      <c r="BL872" s="24" t="s">
        <v>373</v>
      </c>
      <c r="BM872" s="24" t="s">
        <v>3270</v>
      </c>
    </row>
    <row r="873" spans="2:65" s="1" customFormat="1" ht="162">
      <c r="B873" s="41"/>
      <c r="D873" s="208" t="s">
        <v>195</v>
      </c>
      <c r="F873" s="220" t="s">
        <v>1641</v>
      </c>
      <c r="I873" s="189"/>
      <c r="L873" s="41"/>
      <c r="M873" s="190"/>
      <c r="N873" s="42"/>
      <c r="O873" s="42"/>
      <c r="P873" s="42"/>
      <c r="Q873" s="42"/>
      <c r="R873" s="42"/>
      <c r="S873" s="42"/>
      <c r="T873" s="70"/>
      <c r="AT873" s="24" t="s">
        <v>195</v>
      </c>
      <c r="AU873" s="24" t="s">
        <v>82</v>
      </c>
    </row>
    <row r="874" spans="2:65" s="1" customFormat="1" ht="22.5" customHeight="1">
      <c r="B874" s="174"/>
      <c r="C874" s="175" t="s">
        <v>1817</v>
      </c>
      <c r="D874" s="175" t="s">
        <v>188</v>
      </c>
      <c r="E874" s="176" t="s">
        <v>1647</v>
      </c>
      <c r="F874" s="177" t="s">
        <v>1648</v>
      </c>
      <c r="G874" s="178" t="s">
        <v>232</v>
      </c>
      <c r="H874" s="179">
        <v>370.49</v>
      </c>
      <c r="I874" s="180"/>
      <c r="J874" s="181">
        <f>ROUND(I874*H874,2)</f>
        <v>0</v>
      </c>
      <c r="K874" s="177" t="s">
        <v>5</v>
      </c>
      <c r="L874" s="41"/>
      <c r="M874" s="182" t="s">
        <v>5</v>
      </c>
      <c r="N874" s="183" t="s">
        <v>43</v>
      </c>
      <c r="O874" s="42"/>
      <c r="P874" s="184">
        <f>O874*H874</f>
        <v>0</v>
      </c>
      <c r="Q874" s="184">
        <v>1.7000000000000001E-2</v>
      </c>
      <c r="R874" s="184">
        <f>Q874*H874</f>
        <v>6.2983300000000009</v>
      </c>
      <c r="S874" s="184">
        <v>0</v>
      </c>
      <c r="T874" s="185">
        <f>S874*H874</f>
        <v>0</v>
      </c>
      <c r="AR874" s="24" t="s">
        <v>373</v>
      </c>
      <c r="AT874" s="24" t="s">
        <v>188</v>
      </c>
      <c r="AU874" s="24" t="s">
        <v>82</v>
      </c>
      <c r="AY874" s="24" t="s">
        <v>185</v>
      </c>
      <c r="BE874" s="186">
        <f>IF(N874="základní",J874,0)</f>
        <v>0</v>
      </c>
      <c r="BF874" s="186">
        <f>IF(N874="snížená",J874,0)</f>
        <v>0</v>
      </c>
      <c r="BG874" s="186">
        <f>IF(N874="zákl. přenesená",J874,0)</f>
        <v>0</v>
      </c>
      <c r="BH874" s="186">
        <f>IF(N874="sníž. přenesená",J874,0)</f>
        <v>0</v>
      </c>
      <c r="BI874" s="186">
        <f>IF(N874="nulová",J874,0)</f>
        <v>0</v>
      </c>
      <c r="BJ874" s="24" t="s">
        <v>80</v>
      </c>
      <c r="BK874" s="186">
        <f>ROUND(I874*H874,2)</f>
        <v>0</v>
      </c>
      <c r="BL874" s="24" t="s">
        <v>373</v>
      </c>
      <c r="BM874" s="24" t="s">
        <v>3271</v>
      </c>
    </row>
    <row r="875" spans="2:65" s="11" customFormat="1">
      <c r="B875" s="191"/>
      <c r="D875" s="187" t="s">
        <v>197</v>
      </c>
      <c r="E875" s="192" t="s">
        <v>5</v>
      </c>
      <c r="F875" s="193" t="s">
        <v>3272</v>
      </c>
      <c r="H875" s="194">
        <v>187.93</v>
      </c>
      <c r="I875" s="195"/>
      <c r="L875" s="191"/>
      <c r="M875" s="196"/>
      <c r="N875" s="197"/>
      <c r="O875" s="197"/>
      <c r="P875" s="197"/>
      <c r="Q875" s="197"/>
      <c r="R875" s="197"/>
      <c r="S875" s="197"/>
      <c r="T875" s="198"/>
      <c r="AT875" s="192" t="s">
        <v>197</v>
      </c>
      <c r="AU875" s="192" t="s">
        <v>82</v>
      </c>
      <c r="AV875" s="11" t="s">
        <v>82</v>
      </c>
      <c r="AW875" s="11" t="s">
        <v>35</v>
      </c>
      <c r="AX875" s="11" t="s">
        <v>72</v>
      </c>
      <c r="AY875" s="192" t="s">
        <v>185</v>
      </c>
    </row>
    <row r="876" spans="2:65" s="11" customFormat="1">
      <c r="B876" s="191"/>
      <c r="D876" s="187" t="s">
        <v>197</v>
      </c>
      <c r="E876" s="192" t="s">
        <v>5</v>
      </c>
      <c r="F876" s="193" t="s">
        <v>3273</v>
      </c>
      <c r="H876" s="194">
        <v>182.56</v>
      </c>
      <c r="I876" s="195"/>
      <c r="L876" s="191"/>
      <c r="M876" s="196"/>
      <c r="N876" s="197"/>
      <c r="O876" s="197"/>
      <c r="P876" s="197"/>
      <c r="Q876" s="197"/>
      <c r="R876" s="197"/>
      <c r="S876" s="197"/>
      <c r="T876" s="198"/>
      <c r="AT876" s="192" t="s">
        <v>197</v>
      </c>
      <c r="AU876" s="192" t="s">
        <v>82</v>
      </c>
      <c r="AV876" s="11" t="s">
        <v>82</v>
      </c>
      <c r="AW876" s="11" t="s">
        <v>35</v>
      </c>
      <c r="AX876" s="11" t="s">
        <v>72</v>
      </c>
      <c r="AY876" s="192" t="s">
        <v>185</v>
      </c>
    </row>
    <row r="877" spans="2:65" s="13" customFormat="1">
      <c r="B877" s="207"/>
      <c r="D877" s="208" t="s">
        <v>197</v>
      </c>
      <c r="E877" s="209" t="s">
        <v>5</v>
      </c>
      <c r="F877" s="210" t="s">
        <v>222</v>
      </c>
      <c r="H877" s="211">
        <v>370.49</v>
      </c>
      <c r="I877" s="212"/>
      <c r="L877" s="207"/>
      <c r="M877" s="213"/>
      <c r="N877" s="214"/>
      <c r="O877" s="214"/>
      <c r="P877" s="214"/>
      <c r="Q877" s="214"/>
      <c r="R877" s="214"/>
      <c r="S877" s="214"/>
      <c r="T877" s="215"/>
      <c r="AT877" s="216" t="s">
        <v>197</v>
      </c>
      <c r="AU877" s="216" t="s">
        <v>82</v>
      </c>
      <c r="AV877" s="13" t="s">
        <v>193</v>
      </c>
      <c r="AW877" s="13" t="s">
        <v>35</v>
      </c>
      <c r="AX877" s="13" t="s">
        <v>80</v>
      </c>
      <c r="AY877" s="216" t="s">
        <v>185</v>
      </c>
    </row>
    <row r="878" spans="2:65" s="1" customFormat="1" ht="44.25" customHeight="1">
      <c r="B878" s="174"/>
      <c r="C878" s="175" t="s">
        <v>1494</v>
      </c>
      <c r="D878" s="175" t="s">
        <v>188</v>
      </c>
      <c r="E878" s="176" t="s">
        <v>1638</v>
      </c>
      <c r="F878" s="177" t="s">
        <v>1639</v>
      </c>
      <c r="G878" s="178" t="s">
        <v>232</v>
      </c>
      <c r="H878" s="179">
        <v>5.49</v>
      </c>
      <c r="I878" s="180"/>
      <c r="J878" s="181">
        <f>ROUND(I878*H878,2)</f>
        <v>0</v>
      </c>
      <c r="K878" s="177" t="s">
        <v>192</v>
      </c>
      <c r="L878" s="41"/>
      <c r="M878" s="182" t="s">
        <v>5</v>
      </c>
      <c r="N878" s="183" t="s">
        <v>43</v>
      </c>
      <c r="O878" s="42"/>
      <c r="P878" s="184">
        <f>O878*H878</f>
        <v>0</v>
      </c>
      <c r="Q878" s="184">
        <v>1.4120000000000001E-2</v>
      </c>
      <c r="R878" s="184">
        <f>Q878*H878</f>
        <v>7.7518800000000013E-2</v>
      </c>
      <c r="S878" s="184">
        <v>0</v>
      </c>
      <c r="T878" s="185">
        <f>S878*H878</f>
        <v>0</v>
      </c>
      <c r="AR878" s="24" t="s">
        <v>373</v>
      </c>
      <c r="AT878" s="24" t="s">
        <v>188</v>
      </c>
      <c r="AU878" s="24" t="s">
        <v>82</v>
      </c>
      <c r="AY878" s="24" t="s">
        <v>185</v>
      </c>
      <c r="BE878" s="186">
        <f>IF(N878="základní",J878,0)</f>
        <v>0</v>
      </c>
      <c r="BF878" s="186">
        <f>IF(N878="snížená",J878,0)</f>
        <v>0</v>
      </c>
      <c r="BG878" s="186">
        <f>IF(N878="zákl. přenesená",J878,0)</f>
        <v>0</v>
      </c>
      <c r="BH878" s="186">
        <f>IF(N878="sníž. přenesená",J878,0)</f>
        <v>0</v>
      </c>
      <c r="BI878" s="186">
        <f>IF(N878="nulová",J878,0)</f>
        <v>0</v>
      </c>
      <c r="BJ878" s="24" t="s">
        <v>80</v>
      </c>
      <c r="BK878" s="186">
        <f>ROUND(I878*H878,2)</f>
        <v>0</v>
      </c>
      <c r="BL878" s="24" t="s">
        <v>373</v>
      </c>
      <c r="BM878" s="24" t="s">
        <v>3274</v>
      </c>
    </row>
    <row r="879" spans="2:65" s="1" customFormat="1" ht="162">
      <c r="B879" s="41"/>
      <c r="D879" s="187" t="s">
        <v>195</v>
      </c>
      <c r="F879" s="188" t="s">
        <v>1641</v>
      </c>
      <c r="I879" s="189"/>
      <c r="L879" s="41"/>
      <c r="M879" s="190"/>
      <c r="N879" s="42"/>
      <c r="O879" s="42"/>
      <c r="P879" s="42"/>
      <c r="Q879" s="42"/>
      <c r="R879" s="42"/>
      <c r="S879" s="42"/>
      <c r="T879" s="70"/>
      <c r="AT879" s="24" t="s">
        <v>195</v>
      </c>
      <c r="AU879" s="24" t="s">
        <v>82</v>
      </c>
    </row>
    <row r="880" spans="2:65" s="11" customFormat="1">
      <c r="B880" s="191"/>
      <c r="D880" s="208" t="s">
        <v>197</v>
      </c>
      <c r="E880" s="217" t="s">
        <v>5</v>
      </c>
      <c r="F880" s="218" t="s">
        <v>3275</v>
      </c>
      <c r="H880" s="219">
        <v>5.49</v>
      </c>
      <c r="I880" s="195"/>
      <c r="L880" s="191"/>
      <c r="M880" s="196"/>
      <c r="N880" s="197"/>
      <c r="O880" s="197"/>
      <c r="P880" s="197"/>
      <c r="Q880" s="197"/>
      <c r="R880" s="197"/>
      <c r="S880" s="197"/>
      <c r="T880" s="198"/>
      <c r="AT880" s="192" t="s">
        <v>197</v>
      </c>
      <c r="AU880" s="192" t="s">
        <v>82</v>
      </c>
      <c r="AV880" s="11" t="s">
        <v>82</v>
      </c>
      <c r="AW880" s="11" t="s">
        <v>35</v>
      </c>
      <c r="AX880" s="11" t="s">
        <v>80</v>
      </c>
      <c r="AY880" s="192" t="s">
        <v>185</v>
      </c>
    </row>
    <row r="881" spans="2:65" s="1" customFormat="1" ht="44.25" customHeight="1">
      <c r="B881" s="174"/>
      <c r="C881" s="175" t="s">
        <v>1813</v>
      </c>
      <c r="D881" s="175" t="s">
        <v>188</v>
      </c>
      <c r="E881" s="176" t="s">
        <v>1651</v>
      </c>
      <c r="F881" s="177" t="s">
        <v>1652</v>
      </c>
      <c r="G881" s="178" t="s">
        <v>232</v>
      </c>
      <c r="H881" s="179">
        <v>39.51</v>
      </c>
      <c r="I881" s="180"/>
      <c r="J881" s="181">
        <f>ROUND(I881*H881,2)</f>
        <v>0</v>
      </c>
      <c r="K881" s="177" t="s">
        <v>192</v>
      </c>
      <c r="L881" s="41"/>
      <c r="M881" s="182" t="s">
        <v>5</v>
      </c>
      <c r="N881" s="183" t="s">
        <v>43</v>
      </c>
      <c r="O881" s="42"/>
      <c r="P881" s="184">
        <f>O881*H881</f>
        <v>0</v>
      </c>
      <c r="Q881" s="184">
        <v>1.2540000000000001E-2</v>
      </c>
      <c r="R881" s="184">
        <f>Q881*H881</f>
        <v>0.49545539999999999</v>
      </c>
      <c r="S881" s="184">
        <v>0</v>
      </c>
      <c r="T881" s="185">
        <f>S881*H881</f>
        <v>0</v>
      </c>
      <c r="AR881" s="24" t="s">
        <v>373</v>
      </c>
      <c r="AT881" s="24" t="s">
        <v>188</v>
      </c>
      <c r="AU881" s="24" t="s">
        <v>82</v>
      </c>
      <c r="AY881" s="24" t="s">
        <v>185</v>
      </c>
      <c r="BE881" s="186">
        <f>IF(N881="základní",J881,0)</f>
        <v>0</v>
      </c>
      <c r="BF881" s="186">
        <f>IF(N881="snížená",J881,0)</f>
        <v>0</v>
      </c>
      <c r="BG881" s="186">
        <f>IF(N881="zákl. přenesená",J881,0)</f>
        <v>0</v>
      </c>
      <c r="BH881" s="186">
        <f>IF(N881="sníž. přenesená",J881,0)</f>
        <v>0</v>
      </c>
      <c r="BI881" s="186">
        <f>IF(N881="nulová",J881,0)</f>
        <v>0</v>
      </c>
      <c r="BJ881" s="24" t="s">
        <v>80</v>
      </c>
      <c r="BK881" s="186">
        <f>ROUND(I881*H881,2)</f>
        <v>0</v>
      </c>
      <c r="BL881" s="24" t="s">
        <v>373</v>
      </c>
      <c r="BM881" s="24" t="s">
        <v>3276</v>
      </c>
    </row>
    <row r="882" spans="2:65" s="1" customFormat="1" ht="135">
      <c r="B882" s="41"/>
      <c r="D882" s="187" t="s">
        <v>195</v>
      </c>
      <c r="F882" s="188" t="s">
        <v>1654</v>
      </c>
      <c r="I882" s="189"/>
      <c r="L882" s="41"/>
      <c r="M882" s="190"/>
      <c r="N882" s="42"/>
      <c r="O882" s="42"/>
      <c r="P882" s="42"/>
      <c r="Q882" s="42"/>
      <c r="R882" s="42"/>
      <c r="S882" s="42"/>
      <c r="T882" s="70"/>
      <c r="AT882" s="24" t="s">
        <v>195</v>
      </c>
      <c r="AU882" s="24" t="s">
        <v>82</v>
      </c>
    </row>
    <row r="883" spans="2:65" s="11" customFormat="1">
      <c r="B883" s="191"/>
      <c r="D883" s="187" t="s">
        <v>197</v>
      </c>
      <c r="E883" s="192" t="s">
        <v>5</v>
      </c>
      <c r="F883" s="193" t="s">
        <v>3277</v>
      </c>
      <c r="H883" s="194">
        <v>11.4</v>
      </c>
      <c r="I883" s="195"/>
      <c r="L883" s="191"/>
      <c r="M883" s="196"/>
      <c r="N883" s="197"/>
      <c r="O883" s="197"/>
      <c r="P883" s="197"/>
      <c r="Q883" s="197"/>
      <c r="R883" s="197"/>
      <c r="S883" s="197"/>
      <c r="T883" s="198"/>
      <c r="AT883" s="192" t="s">
        <v>197</v>
      </c>
      <c r="AU883" s="192" t="s">
        <v>82</v>
      </c>
      <c r="AV883" s="11" t="s">
        <v>82</v>
      </c>
      <c r="AW883" s="11" t="s">
        <v>35</v>
      </c>
      <c r="AX883" s="11" t="s">
        <v>72</v>
      </c>
      <c r="AY883" s="192" t="s">
        <v>185</v>
      </c>
    </row>
    <row r="884" spans="2:65" s="11" customFormat="1">
      <c r="B884" s="191"/>
      <c r="D884" s="187" t="s">
        <v>197</v>
      </c>
      <c r="E884" s="192" t="s">
        <v>5</v>
      </c>
      <c r="F884" s="193" t="s">
        <v>3278</v>
      </c>
      <c r="H884" s="194">
        <v>28.11</v>
      </c>
      <c r="I884" s="195"/>
      <c r="L884" s="191"/>
      <c r="M884" s="196"/>
      <c r="N884" s="197"/>
      <c r="O884" s="197"/>
      <c r="P884" s="197"/>
      <c r="Q884" s="197"/>
      <c r="R884" s="197"/>
      <c r="S884" s="197"/>
      <c r="T884" s="198"/>
      <c r="AT884" s="192" t="s">
        <v>197</v>
      </c>
      <c r="AU884" s="192" t="s">
        <v>82</v>
      </c>
      <c r="AV884" s="11" t="s">
        <v>82</v>
      </c>
      <c r="AW884" s="11" t="s">
        <v>35</v>
      </c>
      <c r="AX884" s="11" t="s">
        <v>72</v>
      </c>
      <c r="AY884" s="192" t="s">
        <v>185</v>
      </c>
    </row>
    <row r="885" spans="2:65" s="13" customFormat="1">
      <c r="B885" s="207"/>
      <c r="D885" s="208" t="s">
        <v>197</v>
      </c>
      <c r="E885" s="209" t="s">
        <v>5</v>
      </c>
      <c r="F885" s="210" t="s">
        <v>222</v>
      </c>
      <c r="H885" s="211">
        <v>39.51</v>
      </c>
      <c r="I885" s="212"/>
      <c r="L885" s="207"/>
      <c r="M885" s="213"/>
      <c r="N885" s="214"/>
      <c r="O885" s="214"/>
      <c r="P885" s="214"/>
      <c r="Q885" s="214"/>
      <c r="R885" s="214"/>
      <c r="S885" s="214"/>
      <c r="T885" s="215"/>
      <c r="AT885" s="216" t="s">
        <v>197</v>
      </c>
      <c r="AU885" s="216" t="s">
        <v>82</v>
      </c>
      <c r="AV885" s="13" t="s">
        <v>193</v>
      </c>
      <c r="AW885" s="13" t="s">
        <v>35</v>
      </c>
      <c r="AX885" s="13" t="s">
        <v>80</v>
      </c>
      <c r="AY885" s="216" t="s">
        <v>185</v>
      </c>
    </row>
    <row r="886" spans="2:65" s="1" customFormat="1" ht="44.25" customHeight="1">
      <c r="B886" s="174"/>
      <c r="C886" s="175" t="s">
        <v>1821</v>
      </c>
      <c r="D886" s="175" t="s">
        <v>188</v>
      </c>
      <c r="E886" s="176" t="s">
        <v>1690</v>
      </c>
      <c r="F886" s="177" t="s">
        <v>1691</v>
      </c>
      <c r="G886" s="178" t="s">
        <v>191</v>
      </c>
      <c r="H886" s="179">
        <v>8.68</v>
      </c>
      <c r="I886" s="180"/>
      <c r="J886" s="181">
        <f>ROUND(I886*H886,2)</f>
        <v>0</v>
      </c>
      <c r="K886" s="177" t="s">
        <v>192</v>
      </c>
      <c r="L886" s="41"/>
      <c r="M886" s="182" t="s">
        <v>5</v>
      </c>
      <c r="N886" s="183" t="s">
        <v>43</v>
      </c>
      <c r="O886" s="42"/>
      <c r="P886" s="184">
        <f>O886*H886</f>
        <v>0</v>
      </c>
      <c r="Q886" s="184">
        <v>0</v>
      </c>
      <c r="R886" s="184">
        <f>Q886*H886</f>
        <v>0</v>
      </c>
      <c r="S886" s="184">
        <v>0</v>
      </c>
      <c r="T886" s="185">
        <f>S886*H886</f>
        <v>0</v>
      </c>
      <c r="AR886" s="24" t="s">
        <v>373</v>
      </c>
      <c r="AT886" s="24" t="s">
        <v>188</v>
      </c>
      <c r="AU886" s="24" t="s">
        <v>82</v>
      </c>
      <c r="AY886" s="24" t="s">
        <v>185</v>
      </c>
      <c r="BE886" s="186">
        <f>IF(N886="základní",J886,0)</f>
        <v>0</v>
      </c>
      <c r="BF886" s="186">
        <f>IF(N886="snížená",J886,0)</f>
        <v>0</v>
      </c>
      <c r="BG886" s="186">
        <f>IF(N886="zákl. přenesená",J886,0)</f>
        <v>0</v>
      </c>
      <c r="BH886" s="186">
        <f>IF(N886="sníž. přenesená",J886,0)</f>
        <v>0</v>
      </c>
      <c r="BI886" s="186">
        <f>IF(N886="nulová",J886,0)</f>
        <v>0</v>
      </c>
      <c r="BJ886" s="24" t="s">
        <v>80</v>
      </c>
      <c r="BK886" s="186">
        <f>ROUND(I886*H886,2)</f>
        <v>0</v>
      </c>
      <c r="BL886" s="24" t="s">
        <v>373</v>
      </c>
      <c r="BM886" s="24" t="s">
        <v>3279</v>
      </c>
    </row>
    <row r="887" spans="2:65" s="1" customFormat="1" ht="121.5">
      <c r="B887" s="41"/>
      <c r="D887" s="187" t="s">
        <v>195</v>
      </c>
      <c r="F887" s="188" t="s">
        <v>1693</v>
      </c>
      <c r="I887" s="189"/>
      <c r="L887" s="41"/>
      <c r="M887" s="190"/>
      <c r="N887" s="42"/>
      <c r="O887" s="42"/>
      <c r="P887" s="42"/>
      <c r="Q887" s="42"/>
      <c r="R887" s="42"/>
      <c r="S887" s="42"/>
      <c r="T887" s="70"/>
      <c r="AT887" s="24" t="s">
        <v>195</v>
      </c>
      <c r="AU887" s="24" t="s">
        <v>82</v>
      </c>
    </row>
    <row r="888" spans="2:65" s="10" customFormat="1" ht="29.85" customHeight="1">
      <c r="B888" s="160"/>
      <c r="D888" s="171" t="s">
        <v>71</v>
      </c>
      <c r="E888" s="172" t="s">
        <v>1694</v>
      </c>
      <c r="F888" s="172" t="s">
        <v>1695</v>
      </c>
      <c r="I888" s="163"/>
      <c r="J888" s="173">
        <f>BK888</f>
        <v>0</v>
      </c>
      <c r="L888" s="160"/>
      <c r="M888" s="165"/>
      <c r="N888" s="166"/>
      <c r="O888" s="166"/>
      <c r="P888" s="167">
        <f>SUM(P889:P910)</f>
        <v>0</v>
      </c>
      <c r="Q888" s="166"/>
      <c r="R888" s="167">
        <f>SUM(R889:R910)</f>
        <v>0.41942399999999996</v>
      </c>
      <c r="S888" s="166"/>
      <c r="T888" s="168">
        <f>SUM(T889:T910)</f>
        <v>0</v>
      </c>
      <c r="AR888" s="161" t="s">
        <v>82</v>
      </c>
      <c r="AT888" s="169" t="s">
        <v>71</v>
      </c>
      <c r="AU888" s="169" t="s">
        <v>80</v>
      </c>
      <c r="AY888" s="161" t="s">
        <v>185</v>
      </c>
      <c r="BK888" s="170">
        <f>SUM(BK889:BK910)</f>
        <v>0</v>
      </c>
    </row>
    <row r="889" spans="2:65" s="1" customFormat="1" ht="31.5" customHeight="1">
      <c r="B889" s="174"/>
      <c r="C889" s="175" t="s">
        <v>418</v>
      </c>
      <c r="D889" s="175" t="s">
        <v>188</v>
      </c>
      <c r="E889" s="176" t="s">
        <v>3280</v>
      </c>
      <c r="F889" s="177" t="s">
        <v>3281</v>
      </c>
      <c r="G889" s="178" t="s">
        <v>232</v>
      </c>
      <c r="H889" s="179">
        <v>65</v>
      </c>
      <c r="I889" s="180"/>
      <c r="J889" s="181">
        <f>ROUND(I889*H889,2)</f>
        <v>0</v>
      </c>
      <c r="K889" s="177" t="s">
        <v>192</v>
      </c>
      <c r="L889" s="41"/>
      <c r="M889" s="182" t="s">
        <v>5</v>
      </c>
      <c r="N889" s="183" t="s">
        <v>43</v>
      </c>
      <c r="O889" s="42"/>
      <c r="P889" s="184">
        <f>O889*H889</f>
        <v>0</v>
      </c>
      <c r="Q889" s="184">
        <v>0</v>
      </c>
      <c r="R889" s="184">
        <f>Q889*H889</f>
        <v>0</v>
      </c>
      <c r="S889" s="184">
        <v>0</v>
      </c>
      <c r="T889" s="185">
        <f>S889*H889</f>
        <v>0</v>
      </c>
      <c r="AR889" s="24" t="s">
        <v>373</v>
      </c>
      <c r="AT889" s="24" t="s">
        <v>188</v>
      </c>
      <c r="AU889" s="24" t="s">
        <v>82</v>
      </c>
      <c r="AY889" s="24" t="s">
        <v>185</v>
      </c>
      <c r="BE889" s="186">
        <f>IF(N889="základní",J889,0)</f>
        <v>0</v>
      </c>
      <c r="BF889" s="186">
        <f>IF(N889="snížená",J889,0)</f>
        <v>0</v>
      </c>
      <c r="BG889" s="186">
        <f>IF(N889="zákl. přenesená",J889,0)</f>
        <v>0</v>
      </c>
      <c r="BH889" s="186">
        <f>IF(N889="sníž. přenesená",J889,0)</f>
        <v>0</v>
      </c>
      <c r="BI889" s="186">
        <f>IF(N889="nulová",J889,0)</f>
        <v>0</v>
      </c>
      <c r="BJ889" s="24" t="s">
        <v>80</v>
      </c>
      <c r="BK889" s="186">
        <f>ROUND(I889*H889,2)</f>
        <v>0</v>
      </c>
      <c r="BL889" s="24" t="s">
        <v>373</v>
      </c>
      <c r="BM889" s="24" t="s">
        <v>3282</v>
      </c>
    </row>
    <row r="890" spans="2:65" s="1" customFormat="1" ht="22.5" customHeight="1">
      <c r="B890" s="174"/>
      <c r="C890" s="221" t="s">
        <v>187</v>
      </c>
      <c r="D890" s="221" t="s">
        <v>258</v>
      </c>
      <c r="E890" s="222" t="s">
        <v>3283</v>
      </c>
      <c r="F890" s="223" t="s">
        <v>3284</v>
      </c>
      <c r="G890" s="224" t="s">
        <v>191</v>
      </c>
      <c r="H890" s="225">
        <v>0.36699999999999999</v>
      </c>
      <c r="I890" s="226"/>
      <c r="J890" s="227">
        <f>ROUND(I890*H890,2)</f>
        <v>0</v>
      </c>
      <c r="K890" s="223" t="s">
        <v>192</v>
      </c>
      <c r="L890" s="228"/>
      <c r="M890" s="229" t="s">
        <v>5</v>
      </c>
      <c r="N890" s="230" t="s">
        <v>43</v>
      </c>
      <c r="O890" s="42"/>
      <c r="P890" s="184">
        <f>O890*H890</f>
        <v>0</v>
      </c>
      <c r="Q890" s="184">
        <v>1</v>
      </c>
      <c r="R890" s="184">
        <f>Q890*H890</f>
        <v>0.36699999999999999</v>
      </c>
      <c r="S890" s="184">
        <v>0</v>
      </c>
      <c r="T890" s="185">
        <f>S890*H890</f>
        <v>0</v>
      </c>
      <c r="AR890" s="24" t="s">
        <v>932</v>
      </c>
      <c r="AT890" s="24" t="s">
        <v>258</v>
      </c>
      <c r="AU890" s="24" t="s">
        <v>82</v>
      </c>
      <c r="AY890" s="24" t="s">
        <v>185</v>
      </c>
      <c r="BE890" s="186">
        <f>IF(N890="základní",J890,0)</f>
        <v>0</v>
      </c>
      <c r="BF890" s="186">
        <f>IF(N890="snížená",J890,0)</f>
        <v>0</v>
      </c>
      <c r="BG890" s="186">
        <f>IF(N890="zákl. přenesená",J890,0)</f>
        <v>0</v>
      </c>
      <c r="BH890" s="186">
        <f>IF(N890="sníž. přenesená",J890,0)</f>
        <v>0</v>
      </c>
      <c r="BI890" s="186">
        <f>IF(N890="nulová",J890,0)</f>
        <v>0</v>
      </c>
      <c r="BJ890" s="24" t="s">
        <v>80</v>
      </c>
      <c r="BK890" s="186">
        <f>ROUND(I890*H890,2)</f>
        <v>0</v>
      </c>
      <c r="BL890" s="24" t="s">
        <v>373</v>
      </c>
      <c r="BM890" s="24" t="s">
        <v>3285</v>
      </c>
    </row>
    <row r="891" spans="2:65" s="11" customFormat="1">
      <c r="B891" s="191"/>
      <c r="D891" s="208" t="s">
        <v>197</v>
      </c>
      <c r="E891" s="217" t="s">
        <v>5</v>
      </c>
      <c r="F891" s="218" t="s">
        <v>3286</v>
      </c>
      <c r="H891" s="219">
        <v>0.36699999999999999</v>
      </c>
      <c r="I891" s="195"/>
      <c r="L891" s="191"/>
      <c r="M891" s="196"/>
      <c r="N891" s="197"/>
      <c r="O891" s="197"/>
      <c r="P891" s="197"/>
      <c r="Q891" s="197"/>
      <c r="R891" s="197"/>
      <c r="S891" s="197"/>
      <c r="T891" s="198"/>
      <c r="AT891" s="192" t="s">
        <v>197</v>
      </c>
      <c r="AU891" s="192" t="s">
        <v>82</v>
      </c>
      <c r="AV891" s="11" t="s">
        <v>82</v>
      </c>
      <c r="AW891" s="11" t="s">
        <v>35</v>
      </c>
      <c r="AX891" s="11" t="s">
        <v>80</v>
      </c>
      <c r="AY891" s="192" t="s">
        <v>185</v>
      </c>
    </row>
    <row r="892" spans="2:65" s="1" customFormat="1" ht="22.5" customHeight="1">
      <c r="B892" s="174"/>
      <c r="C892" s="175" t="s">
        <v>1463</v>
      </c>
      <c r="D892" s="175" t="s">
        <v>188</v>
      </c>
      <c r="E892" s="176" t="s">
        <v>3287</v>
      </c>
      <c r="F892" s="177" t="s">
        <v>3288</v>
      </c>
      <c r="G892" s="178" t="s">
        <v>376</v>
      </c>
      <c r="H892" s="179">
        <v>10.4</v>
      </c>
      <c r="I892" s="180"/>
      <c r="J892" s="181">
        <f>ROUND(I892*H892,2)</f>
        <v>0</v>
      </c>
      <c r="K892" s="177" t="s">
        <v>5</v>
      </c>
      <c r="L892" s="41"/>
      <c r="M892" s="182" t="s">
        <v>5</v>
      </c>
      <c r="N892" s="183" t="s">
        <v>43</v>
      </c>
      <c r="O892" s="42"/>
      <c r="P892" s="184">
        <f>O892*H892</f>
        <v>0</v>
      </c>
      <c r="Q892" s="184">
        <v>0</v>
      </c>
      <c r="R892" s="184">
        <f>Q892*H892</f>
        <v>0</v>
      </c>
      <c r="S892" s="184">
        <v>0</v>
      </c>
      <c r="T892" s="185">
        <f>S892*H892</f>
        <v>0</v>
      </c>
      <c r="AR892" s="24" t="s">
        <v>373</v>
      </c>
      <c r="AT892" s="24" t="s">
        <v>188</v>
      </c>
      <c r="AU892" s="24" t="s">
        <v>82</v>
      </c>
      <c r="AY892" s="24" t="s">
        <v>185</v>
      </c>
      <c r="BE892" s="186">
        <f>IF(N892="základní",J892,0)</f>
        <v>0</v>
      </c>
      <c r="BF892" s="186">
        <f>IF(N892="snížená",J892,0)</f>
        <v>0</v>
      </c>
      <c r="BG892" s="186">
        <f>IF(N892="zákl. přenesená",J892,0)</f>
        <v>0</v>
      </c>
      <c r="BH892" s="186">
        <f>IF(N892="sníž. přenesená",J892,0)</f>
        <v>0</v>
      </c>
      <c r="BI892" s="186">
        <f>IF(N892="nulová",J892,0)</f>
        <v>0</v>
      </c>
      <c r="BJ892" s="24" t="s">
        <v>80</v>
      </c>
      <c r="BK892" s="186">
        <f>ROUND(I892*H892,2)</f>
        <v>0</v>
      </c>
      <c r="BL892" s="24" t="s">
        <v>373</v>
      </c>
      <c r="BM892" s="24" t="s">
        <v>3289</v>
      </c>
    </row>
    <row r="893" spans="2:65" s="1" customFormat="1" ht="22.5" customHeight="1">
      <c r="B893" s="174"/>
      <c r="C893" s="175" t="s">
        <v>1455</v>
      </c>
      <c r="D893" s="175" t="s">
        <v>188</v>
      </c>
      <c r="E893" s="176" t="s">
        <v>3290</v>
      </c>
      <c r="F893" s="177" t="s">
        <v>3291</v>
      </c>
      <c r="G893" s="178" t="s">
        <v>376</v>
      </c>
      <c r="H893" s="179">
        <v>9.9</v>
      </c>
      <c r="I893" s="180"/>
      <c r="J893" s="181">
        <f>ROUND(I893*H893,2)</f>
        <v>0</v>
      </c>
      <c r="K893" s="177" t="s">
        <v>5</v>
      </c>
      <c r="L893" s="41"/>
      <c r="M893" s="182" t="s">
        <v>5</v>
      </c>
      <c r="N893" s="183" t="s">
        <v>43</v>
      </c>
      <c r="O893" s="42"/>
      <c r="P893" s="184">
        <f>O893*H893</f>
        <v>0</v>
      </c>
      <c r="Q893" s="184">
        <v>0</v>
      </c>
      <c r="R893" s="184">
        <f>Q893*H893</f>
        <v>0</v>
      </c>
      <c r="S893" s="184">
        <v>0</v>
      </c>
      <c r="T893" s="185">
        <f>S893*H893</f>
        <v>0</v>
      </c>
      <c r="AR893" s="24" t="s">
        <v>373</v>
      </c>
      <c r="AT893" s="24" t="s">
        <v>188</v>
      </c>
      <c r="AU893" s="24" t="s">
        <v>82</v>
      </c>
      <c r="AY893" s="24" t="s">
        <v>185</v>
      </c>
      <c r="BE893" s="186">
        <f>IF(N893="základní",J893,0)</f>
        <v>0</v>
      </c>
      <c r="BF893" s="186">
        <f>IF(N893="snížená",J893,0)</f>
        <v>0</v>
      </c>
      <c r="BG893" s="186">
        <f>IF(N893="zákl. přenesená",J893,0)</f>
        <v>0</v>
      </c>
      <c r="BH893" s="186">
        <f>IF(N893="sníž. přenesená",J893,0)</f>
        <v>0</v>
      </c>
      <c r="BI893" s="186">
        <f>IF(N893="nulová",J893,0)</f>
        <v>0</v>
      </c>
      <c r="BJ893" s="24" t="s">
        <v>80</v>
      </c>
      <c r="BK893" s="186">
        <f>ROUND(I893*H893,2)</f>
        <v>0</v>
      </c>
      <c r="BL893" s="24" t="s">
        <v>373</v>
      </c>
      <c r="BM893" s="24" t="s">
        <v>3292</v>
      </c>
    </row>
    <row r="894" spans="2:65" s="1" customFormat="1" ht="22.5" customHeight="1">
      <c r="B894" s="174"/>
      <c r="C894" s="175" t="s">
        <v>1451</v>
      </c>
      <c r="D894" s="175" t="s">
        <v>188</v>
      </c>
      <c r="E894" s="176" t="s">
        <v>3293</v>
      </c>
      <c r="F894" s="177" t="s">
        <v>3294</v>
      </c>
      <c r="G894" s="178" t="s">
        <v>376</v>
      </c>
      <c r="H894" s="179">
        <v>49.5</v>
      </c>
      <c r="I894" s="180"/>
      <c r="J894" s="181">
        <f>ROUND(I894*H894,2)</f>
        <v>0</v>
      </c>
      <c r="K894" s="177" t="s">
        <v>5</v>
      </c>
      <c r="L894" s="41"/>
      <c r="M894" s="182" t="s">
        <v>5</v>
      </c>
      <c r="N894" s="183" t="s">
        <v>43</v>
      </c>
      <c r="O894" s="42"/>
      <c r="P894" s="184">
        <f>O894*H894</f>
        <v>0</v>
      </c>
      <c r="Q894" s="184">
        <v>0</v>
      </c>
      <c r="R894" s="184">
        <f>Q894*H894</f>
        <v>0</v>
      </c>
      <c r="S894" s="184">
        <v>0</v>
      </c>
      <c r="T894" s="185">
        <f>S894*H894</f>
        <v>0</v>
      </c>
      <c r="AR894" s="24" t="s">
        <v>373</v>
      </c>
      <c r="AT894" s="24" t="s">
        <v>188</v>
      </c>
      <c r="AU894" s="24" t="s">
        <v>82</v>
      </c>
      <c r="AY894" s="24" t="s">
        <v>185</v>
      </c>
      <c r="BE894" s="186">
        <f>IF(N894="základní",J894,0)</f>
        <v>0</v>
      </c>
      <c r="BF894" s="186">
        <f>IF(N894="snížená",J894,0)</f>
        <v>0</v>
      </c>
      <c r="BG894" s="186">
        <f>IF(N894="zákl. přenesená",J894,0)</f>
        <v>0</v>
      </c>
      <c r="BH894" s="186">
        <f>IF(N894="sníž. přenesená",J894,0)</f>
        <v>0</v>
      </c>
      <c r="BI894" s="186">
        <f>IF(N894="nulová",J894,0)</f>
        <v>0</v>
      </c>
      <c r="BJ894" s="24" t="s">
        <v>80</v>
      </c>
      <c r="BK894" s="186">
        <f>ROUND(I894*H894,2)</f>
        <v>0</v>
      </c>
      <c r="BL894" s="24" t="s">
        <v>373</v>
      </c>
      <c r="BM894" s="24" t="s">
        <v>3295</v>
      </c>
    </row>
    <row r="895" spans="2:65" s="11" customFormat="1">
      <c r="B895" s="191"/>
      <c r="D895" s="208" t="s">
        <v>197</v>
      </c>
      <c r="E895" s="217" t="s">
        <v>5</v>
      </c>
      <c r="F895" s="218" t="s">
        <v>3296</v>
      </c>
      <c r="H895" s="219">
        <v>49.5</v>
      </c>
      <c r="I895" s="195"/>
      <c r="L895" s="191"/>
      <c r="M895" s="196"/>
      <c r="N895" s="197"/>
      <c r="O895" s="197"/>
      <c r="P895" s="197"/>
      <c r="Q895" s="197"/>
      <c r="R895" s="197"/>
      <c r="S895" s="197"/>
      <c r="T895" s="198"/>
      <c r="AT895" s="192" t="s">
        <v>197</v>
      </c>
      <c r="AU895" s="192" t="s">
        <v>82</v>
      </c>
      <c r="AV895" s="11" t="s">
        <v>82</v>
      </c>
      <c r="AW895" s="11" t="s">
        <v>35</v>
      </c>
      <c r="AX895" s="11" t="s">
        <v>80</v>
      </c>
      <c r="AY895" s="192" t="s">
        <v>185</v>
      </c>
    </row>
    <row r="896" spans="2:65" s="1" customFormat="1" ht="22.5" customHeight="1">
      <c r="B896" s="174"/>
      <c r="C896" s="175" t="s">
        <v>1467</v>
      </c>
      <c r="D896" s="175" t="s">
        <v>188</v>
      </c>
      <c r="E896" s="176" t="s">
        <v>3297</v>
      </c>
      <c r="F896" s="177" t="s">
        <v>3298</v>
      </c>
      <c r="G896" s="178" t="s">
        <v>376</v>
      </c>
      <c r="H896" s="179">
        <v>33</v>
      </c>
      <c r="I896" s="180"/>
      <c r="J896" s="181">
        <f>ROUND(I896*H896,2)</f>
        <v>0</v>
      </c>
      <c r="K896" s="177" t="s">
        <v>192</v>
      </c>
      <c r="L896" s="41"/>
      <c r="M896" s="182" t="s">
        <v>5</v>
      </c>
      <c r="N896" s="183" t="s">
        <v>43</v>
      </c>
      <c r="O896" s="42"/>
      <c r="P896" s="184">
        <f>O896*H896</f>
        <v>0</v>
      </c>
      <c r="Q896" s="184">
        <v>0</v>
      </c>
      <c r="R896" s="184">
        <f>Q896*H896</f>
        <v>0</v>
      </c>
      <c r="S896" s="184">
        <v>0</v>
      </c>
      <c r="T896" s="185">
        <f>S896*H896</f>
        <v>0</v>
      </c>
      <c r="AR896" s="24" t="s">
        <v>373</v>
      </c>
      <c r="AT896" s="24" t="s">
        <v>188</v>
      </c>
      <c r="AU896" s="24" t="s">
        <v>82</v>
      </c>
      <c r="AY896" s="24" t="s">
        <v>185</v>
      </c>
      <c r="BE896" s="186">
        <f>IF(N896="základní",J896,0)</f>
        <v>0</v>
      </c>
      <c r="BF896" s="186">
        <f>IF(N896="snížená",J896,0)</f>
        <v>0</v>
      </c>
      <c r="BG896" s="186">
        <f>IF(N896="zákl. přenesená",J896,0)</f>
        <v>0</v>
      </c>
      <c r="BH896" s="186">
        <f>IF(N896="sníž. přenesená",J896,0)</f>
        <v>0</v>
      </c>
      <c r="BI896" s="186">
        <f>IF(N896="nulová",J896,0)</f>
        <v>0</v>
      </c>
      <c r="BJ896" s="24" t="s">
        <v>80</v>
      </c>
      <c r="BK896" s="186">
        <f>ROUND(I896*H896,2)</f>
        <v>0</v>
      </c>
      <c r="BL896" s="24" t="s">
        <v>373</v>
      </c>
      <c r="BM896" s="24" t="s">
        <v>3299</v>
      </c>
    </row>
    <row r="897" spans="2:65" s="1" customFormat="1" ht="31.5" customHeight="1">
      <c r="B897" s="174"/>
      <c r="C897" s="175" t="s">
        <v>1459</v>
      </c>
      <c r="D897" s="175" t="s">
        <v>188</v>
      </c>
      <c r="E897" s="176" t="s">
        <v>3300</v>
      </c>
      <c r="F897" s="177" t="s">
        <v>3301</v>
      </c>
      <c r="G897" s="178" t="s">
        <v>254</v>
      </c>
      <c r="H897" s="179">
        <v>82.5</v>
      </c>
      <c r="I897" s="180"/>
      <c r="J897" s="181">
        <f>ROUND(I897*H897,2)</f>
        <v>0</v>
      </c>
      <c r="K897" s="177" t="s">
        <v>5</v>
      </c>
      <c r="L897" s="41"/>
      <c r="M897" s="182" t="s">
        <v>5</v>
      </c>
      <c r="N897" s="183" t="s">
        <v>43</v>
      </c>
      <c r="O897" s="42"/>
      <c r="P897" s="184">
        <f>O897*H897</f>
        <v>0</v>
      </c>
      <c r="Q897" s="184">
        <v>0</v>
      </c>
      <c r="R897" s="184">
        <f>Q897*H897</f>
        <v>0</v>
      </c>
      <c r="S897" s="184">
        <v>0</v>
      </c>
      <c r="T897" s="185">
        <f>S897*H897</f>
        <v>0</v>
      </c>
      <c r="AR897" s="24" t="s">
        <v>373</v>
      </c>
      <c r="AT897" s="24" t="s">
        <v>188</v>
      </c>
      <c r="AU897" s="24" t="s">
        <v>82</v>
      </c>
      <c r="AY897" s="24" t="s">
        <v>185</v>
      </c>
      <c r="BE897" s="186">
        <f>IF(N897="základní",J897,0)</f>
        <v>0</v>
      </c>
      <c r="BF897" s="186">
        <f>IF(N897="snížená",J897,0)</f>
        <v>0</v>
      </c>
      <c r="BG897" s="186">
        <f>IF(N897="zákl. přenesená",J897,0)</f>
        <v>0</v>
      </c>
      <c r="BH897" s="186">
        <f>IF(N897="sníž. přenesená",J897,0)</f>
        <v>0</v>
      </c>
      <c r="BI897" s="186">
        <f>IF(N897="nulová",J897,0)</f>
        <v>0</v>
      </c>
      <c r="BJ897" s="24" t="s">
        <v>80</v>
      </c>
      <c r="BK897" s="186">
        <f>ROUND(I897*H897,2)</f>
        <v>0</v>
      </c>
      <c r="BL897" s="24" t="s">
        <v>373</v>
      </c>
      <c r="BM897" s="24" t="s">
        <v>3302</v>
      </c>
    </row>
    <row r="898" spans="2:65" s="11" customFormat="1">
      <c r="B898" s="191"/>
      <c r="D898" s="208" t="s">
        <v>197</v>
      </c>
      <c r="E898" s="217" t="s">
        <v>5</v>
      </c>
      <c r="F898" s="218" t="s">
        <v>3303</v>
      </c>
      <c r="H898" s="219">
        <v>82.5</v>
      </c>
      <c r="I898" s="195"/>
      <c r="L898" s="191"/>
      <c r="M898" s="196"/>
      <c r="N898" s="197"/>
      <c r="O898" s="197"/>
      <c r="P898" s="197"/>
      <c r="Q898" s="197"/>
      <c r="R898" s="197"/>
      <c r="S898" s="197"/>
      <c r="T898" s="198"/>
      <c r="AT898" s="192" t="s">
        <v>197</v>
      </c>
      <c r="AU898" s="192" t="s">
        <v>82</v>
      </c>
      <c r="AV898" s="11" t="s">
        <v>82</v>
      </c>
      <c r="AW898" s="11" t="s">
        <v>35</v>
      </c>
      <c r="AX898" s="11" t="s">
        <v>80</v>
      </c>
      <c r="AY898" s="192" t="s">
        <v>185</v>
      </c>
    </row>
    <row r="899" spans="2:65" s="1" customFormat="1" ht="31.5" customHeight="1">
      <c r="B899" s="174"/>
      <c r="C899" s="175" t="s">
        <v>1441</v>
      </c>
      <c r="D899" s="175" t="s">
        <v>188</v>
      </c>
      <c r="E899" s="176" t="s">
        <v>3304</v>
      </c>
      <c r="F899" s="177" t="s">
        <v>3305</v>
      </c>
      <c r="G899" s="178" t="s">
        <v>376</v>
      </c>
      <c r="H899" s="179">
        <v>55.2</v>
      </c>
      <c r="I899" s="180"/>
      <c r="J899" s="181">
        <f t="shared" ref="J899:J909" si="10">ROUND(I899*H899,2)</f>
        <v>0</v>
      </c>
      <c r="K899" s="177" t="s">
        <v>5</v>
      </c>
      <c r="L899" s="41"/>
      <c r="M899" s="182" t="s">
        <v>5</v>
      </c>
      <c r="N899" s="183" t="s">
        <v>43</v>
      </c>
      <c r="O899" s="42"/>
      <c r="P899" s="184">
        <f t="shared" ref="P899:P909" si="11">O899*H899</f>
        <v>0</v>
      </c>
      <c r="Q899" s="184">
        <v>7.9000000000000001E-4</v>
      </c>
      <c r="R899" s="184">
        <f t="shared" ref="R899:R909" si="12">Q899*H899</f>
        <v>4.3608000000000001E-2</v>
      </c>
      <c r="S899" s="184">
        <v>0</v>
      </c>
      <c r="T899" s="185">
        <f t="shared" ref="T899:T909" si="13">S899*H899</f>
        <v>0</v>
      </c>
      <c r="AR899" s="24" t="s">
        <v>373</v>
      </c>
      <c r="AT899" s="24" t="s">
        <v>188</v>
      </c>
      <c r="AU899" s="24" t="s">
        <v>82</v>
      </c>
      <c r="AY899" s="24" t="s">
        <v>185</v>
      </c>
      <c r="BE899" s="186">
        <f t="shared" ref="BE899:BE909" si="14">IF(N899="základní",J899,0)</f>
        <v>0</v>
      </c>
      <c r="BF899" s="186">
        <f t="shared" ref="BF899:BF909" si="15">IF(N899="snížená",J899,0)</f>
        <v>0</v>
      </c>
      <c r="BG899" s="186">
        <f t="shared" ref="BG899:BG909" si="16">IF(N899="zákl. přenesená",J899,0)</f>
        <v>0</v>
      </c>
      <c r="BH899" s="186">
        <f t="shared" ref="BH899:BH909" si="17">IF(N899="sníž. přenesená",J899,0)</f>
        <v>0</v>
      </c>
      <c r="BI899" s="186">
        <f t="shared" ref="BI899:BI909" si="18">IF(N899="nulová",J899,0)</f>
        <v>0</v>
      </c>
      <c r="BJ899" s="24" t="s">
        <v>80</v>
      </c>
      <c r="BK899" s="186">
        <f t="shared" ref="BK899:BK909" si="19">ROUND(I899*H899,2)</f>
        <v>0</v>
      </c>
      <c r="BL899" s="24" t="s">
        <v>373</v>
      </c>
      <c r="BM899" s="24" t="s">
        <v>3306</v>
      </c>
    </row>
    <row r="900" spans="2:65" s="1" customFormat="1" ht="31.5" customHeight="1">
      <c r="B900" s="174"/>
      <c r="C900" s="221" t="s">
        <v>1361</v>
      </c>
      <c r="D900" s="221" t="s">
        <v>258</v>
      </c>
      <c r="E900" s="222" t="s">
        <v>1701</v>
      </c>
      <c r="F900" s="223" t="s">
        <v>3307</v>
      </c>
      <c r="G900" s="224" t="s">
        <v>376</v>
      </c>
      <c r="H900" s="225">
        <v>55.2</v>
      </c>
      <c r="I900" s="226"/>
      <c r="J900" s="227">
        <f t="shared" si="10"/>
        <v>0</v>
      </c>
      <c r="K900" s="223" t="s">
        <v>5</v>
      </c>
      <c r="L900" s="228"/>
      <c r="M900" s="229" t="s">
        <v>5</v>
      </c>
      <c r="N900" s="230" t="s">
        <v>43</v>
      </c>
      <c r="O900" s="42"/>
      <c r="P900" s="184">
        <f t="shared" si="11"/>
        <v>0</v>
      </c>
      <c r="Q900" s="184">
        <v>0</v>
      </c>
      <c r="R900" s="184">
        <f t="shared" si="12"/>
        <v>0</v>
      </c>
      <c r="S900" s="184">
        <v>0</v>
      </c>
      <c r="T900" s="185">
        <f t="shared" si="13"/>
        <v>0</v>
      </c>
      <c r="AR900" s="24" t="s">
        <v>932</v>
      </c>
      <c r="AT900" s="24" t="s">
        <v>258</v>
      </c>
      <c r="AU900" s="24" t="s">
        <v>82</v>
      </c>
      <c r="AY900" s="24" t="s">
        <v>185</v>
      </c>
      <c r="BE900" s="186">
        <f t="shared" si="14"/>
        <v>0</v>
      </c>
      <c r="BF900" s="186">
        <f t="shared" si="15"/>
        <v>0</v>
      </c>
      <c r="BG900" s="186">
        <f t="shared" si="16"/>
        <v>0</v>
      </c>
      <c r="BH900" s="186">
        <f t="shared" si="17"/>
        <v>0</v>
      </c>
      <c r="BI900" s="186">
        <f t="shared" si="18"/>
        <v>0</v>
      </c>
      <c r="BJ900" s="24" t="s">
        <v>80</v>
      </c>
      <c r="BK900" s="186">
        <f t="shared" si="19"/>
        <v>0</v>
      </c>
      <c r="BL900" s="24" t="s">
        <v>373</v>
      </c>
      <c r="BM900" s="24" t="s">
        <v>3308</v>
      </c>
    </row>
    <row r="901" spans="2:65" s="1" customFormat="1" ht="31.5" customHeight="1">
      <c r="B901" s="174"/>
      <c r="C901" s="175" t="s">
        <v>1446</v>
      </c>
      <c r="D901" s="175" t="s">
        <v>188</v>
      </c>
      <c r="E901" s="176" t="s">
        <v>3309</v>
      </c>
      <c r="F901" s="177" t="s">
        <v>3310</v>
      </c>
      <c r="G901" s="178" t="s">
        <v>376</v>
      </c>
      <c r="H901" s="179">
        <v>7.6</v>
      </c>
      <c r="I901" s="180"/>
      <c r="J901" s="181">
        <f t="shared" si="10"/>
        <v>0</v>
      </c>
      <c r="K901" s="177" t="s">
        <v>5</v>
      </c>
      <c r="L901" s="41"/>
      <c r="M901" s="182" t="s">
        <v>5</v>
      </c>
      <c r="N901" s="183" t="s">
        <v>43</v>
      </c>
      <c r="O901" s="42"/>
      <c r="P901" s="184">
        <f t="shared" si="11"/>
        <v>0</v>
      </c>
      <c r="Q901" s="184">
        <v>1.16E-3</v>
      </c>
      <c r="R901" s="184">
        <f t="shared" si="12"/>
        <v>8.8159999999999992E-3</v>
      </c>
      <c r="S901" s="184">
        <v>0</v>
      </c>
      <c r="T901" s="185">
        <f t="shared" si="13"/>
        <v>0</v>
      </c>
      <c r="AR901" s="24" t="s">
        <v>373</v>
      </c>
      <c r="AT901" s="24" t="s">
        <v>188</v>
      </c>
      <c r="AU901" s="24" t="s">
        <v>82</v>
      </c>
      <c r="AY901" s="24" t="s">
        <v>185</v>
      </c>
      <c r="BE901" s="186">
        <f t="shared" si="14"/>
        <v>0</v>
      </c>
      <c r="BF901" s="186">
        <f t="shared" si="15"/>
        <v>0</v>
      </c>
      <c r="BG901" s="186">
        <f t="shared" si="16"/>
        <v>0</v>
      </c>
      <c r="BH901" s="186">
        <f t="shared" si="17"/>
        <v>0</v>
      </c>
      <c r="BI901" s="186">
        <f t="shared" si="18"/>
        <v>0</v>
      </c>
      <c r="BJ901" s="24" t="s">
        <v>80</v>
      </c>
      <c r="BK901" s="186">
        <f t="shared" si="19"/>
        <v>0</v>
      </c>
      <c r="BL901" s="24" t="s">
        <v>373</v>
      </c>
      <c r="BM901" s="24" t="s">
        <v>3311</v>
      </c>
    </row>
    <row r="902" spans="2:65" s="1" customFormat="1" ht="31.5" customHeight="1">
      <c r="B902" s="174"/>
      <c r="C902" s="221" t="s">
        <v>1369</v>
      </c>
      <c r="D902" s="221" t="s">
        <v>258</v>
      </c>
      <c r="E902" s="222" t="s">
        <v>1709</v>
      </c>
      <c r="F902" s="223" t="s">
        <v>3312</v>
      </c>
      <c r="G902" s="224" t="s">
        <v>376</v>
      </c>
      <c r="H902" s="225">
        <v>7.6</v>
      </c>
      <c r="I902" s="226"/>
      <c r="J902" s="227">
        <f t="shared" si="10"/>
        <v>0</v>
      </c>
      <c r="K902" s="223" t="s">
        <v>5</v>
      </c>
      <c r="L902" s="228"/>
      <c r="M902" s="229" t="s">
        <v>5</v>
      </c>
      <c r="N902" s="230" t="s">
        <v>43</v>
      </c>
      <c r="O902" s="42"/>
      <c r="P902" s="184">
        <f t="shared" si="11"/>
        <v>0</v>
      </c>
      <c r="Q902" s="184">
        <v>0</v>
      </c>
      <c r="R902" s="184">
        <f t="shared" si="12"/>
        <v>0</v>
      </c>
      <c r="S902" s="184">
        <v>0</v>
      </c>
      <c r="T902" s="185">
        <f t="shared" si="13"/>
        <v>0</v>
      </c>
      <c r="AR902" s="24" t="s">
        <v>932</v>
      </c>
      <c r="AT902" s="24" t="s">
        <v>258</v>
      </c>
      <c r="AU902" s="24" t="s">
        <v>82</v>
      </c>
      <c r="AY902" s="24" t="s">
        <v>185</v>
      </c>
      <c r="BE902" s="186">
        <f t="shared" si="14"/>
        <v>0</v>
      </c>
      <c r="BF902" s="186">
        <f t="shared" si="15"/>
        <v>0</v>
      </c>
      <c r="BG902" s="186">
        <f t="shared" si="16"/>
        <v>0</v>
      </c>
      <c r="BH902" s="186">
        <f t="shared" si="17"/>
        <v>0</v>
      </c>
      <c r="BI902" s="186">
        <f t="shared" si="18"/>
        <v>0</v>
      </c>
      <c r="BJ902" s="24" t="s">
        <v>80</v>
      </c>
      <c r="BK902" s="186">
        <f t="shared" si="19"/>
        <v>0</v>
      </c>
      <c r="BL902" s="24" t="s">
        <v>373</v>
      </c>
      <c r="BM902" s="24" t="s">
        <v>3313</v>
      </c>
    </row>
    <row r="903" spans="2:65" s="1" customFormat="1" ht="22.5" customHeight="1">
      <c r="B903" s="174"/>
      <c r="C903" s="175" t="s">
        <v>1374</v>
      </c>
      <c r="D903" s="175" t="s">
        <v>188</v>
      </c>
      <c r="E903" s="176" t="s">
        <v>1713</v>
      </c>
      <c r="F903" s="177" t="s">
        <v>1714</v>
      </c>
      <c r="G903" s="178" t="s">
        <v>376</v>
      </c>
      <c r="H903" s="179">
        <v>6.5</v>
      </c>
      <c r="I903" s="180"/>
      <c r="J903" s="181">
        <f t="shared" si="10"/>
        <v>0</v>
      </c>
      <c r="K903" s="177" t="s">
        <v>192</v>
      </c>
      <c r="L903" s="41"/>
      <c r="M903" s="182" t="s">
        <v>5</v>
      </c>
      <c r="N903" s="183" t="s">
        <v>43</v>
      </c>
      <c r="O903" s="42"/>
      <c r="P903" s="184">
        <f t="shared" si="11"/>
        <v>0</v>
      </c>
      <c r="Q903" s="184">
        <v>0</v>
      </c>
      <c r="R903" s="184">
        <f t="shared" si="12"/>
        <v>0</v>
      </c>
      <c r="S903" s="184">
        <v>0</v>
      </c>
      <c r="T903" s="185">
        <f t="shared" si="13"/>
        <v>0</v>
      </c>
      <c r="AR903" s="24" t="s">
        <v>373</v>
      </c>
      <c r="AT903" s="24" t="s">
        <v>188</v>
      </c>
      <c r="AU903" s="24" t="s">
        <v>82</v>
      </c>
      <c r="AY903" s="24" t="s">
        <v>185</v>
      </c>
      <c r="BE903" s="186">
        <f t="shared" si="14"/>
        <v>0</v>
      </c>
      <c r="BF903" s="186">
        <f t="shared" si="15"/>
        <v>0</v>
      </c>
      <c r="BG903" s="186">
        <f t="shared" si="16"/>
        <v>0</v>
      </c>
      <c r="BH903" s="186">
        <f t="shared" si="17"/>
        <v>0</v>
      </c>
      <c r="BI903" s="186">
        <f t="shared" si="18"/>
        <v>0</v>
      </c>
      <c r="BJ903" s="24" t="s">
        <v>80</v>
      </c>
      <c r="BK903" s="186">
        <f t="shared" si="19"/>
        <v>0</v>
      </c>
      <c r="BL903" s="24" t="s">
        <v>373</v>
      </c>
      <c r="BM903" s="24" t="s">
        <v>3314</v>
      </c>
    </row>
    <row r="904" spans="2:65" s="1" customFormat="1" ht="31.5" customHeight="1">
      <c r="B904" s="174"/>
      <c r="C904" s="221" t="s">
        <v>1381</v>
      </c>
      <c r="D904" s="221" t="s">
        <v>258</v>
      </c>
      <c r="E904" s="222" t="s">
        <v>1717</v>
      </c>
      <c r="F904" s="223" t="s">
        <v>3315</v>
      </c>
      <c r="G904" s="224" t="s">
        <v>376</v>
      </c>
      <c r="H904" s="225">
        <v>6.5</v>
      </c>
      <c r="I904" s="226"/>
      <c r="J904" s="227">
        <f t="shared" si="10"/>
        <v>0</v>
      </c>
      <c r="K904" s="223" t="s">
        <v>5</v>
      </c>
      <c r="L904" s="228"/>
      <c r="M904" s="229" t="s">
        <v>5</v>
      </c>
      <c r="N904" s="230" t="s">
        <v>43</v>
      </c>
      <c r="O904" s="42"/>
      <c r="P904" s="184">
        <f t="shared" si="11"/>
        <v>0</v>
      </c>
      <c r="Q904" s="184">
        <v>0</v>
      </c>
      <c r="R904" s="184">
        <f t="shared" si="12"/>
        <v>0</v>
      </c>
      <c r="S904" s="184">
        <v>0</v>
      </c>
      <c r="T904" s="185">
        <f t="shared" si="13"/>
        <v>0</v>
      </c>
      <c r="AR904" s="24" t="s">
        <v>932</v>
      </c>
      <c r="AT904" s="24" t="s">
        <v>258</v>
      </c>
      <c r="AU904" s="24" t="s">
        <v>82</v>
      </c>
      <c r="AY904" s="24" t="s">
        <v>185</v>
      </c>
      <c r="BE904" s="186">
        <f t="shared" si="14"/>
        <v>0</v>
      </c>
      <c r="BF904" s="186">
        <f t="shared" si="15"/>
        <v>0</v>
      </c>
      <c r="BG904" s="186">
        <f t="shared" si="16"/>
        <v>0</v>
      </c>
      <c r="BH904" s="186">
        <f t="shared" si="17"/>
        <v>0</v>
      </c>
      <c r="BI904" s="186">
        <f t="shared" si="18"/>
        <v>0</v>
      </c>
      <c r="BJ904" s="24" t="s">
        <v>80</v>
      </c>
      <c r="BK904" s="186">
        <f t="shared" si="19"/>
        <v>0</v>
      </c>
      <c r="BL904" s="24" t="s">
        <v>373</v>
      </c>
      <c r="BM904" s="24" t="s">
        <v>3316</v>
      </c>
    </row>
    <row r="905" spans="2:65" s="1" customFormat="1" ht="22.5" customHeight="1">
      <c r="B905" s="174"/>
      <c r="C905" s="175" t="s">
        <v>1395</v>
      </c>
      <c r="D905" s="175" t="s">
        <v>188</v>
      </c>
      <c r="E905" s="176" t="s">
        <v>1721</v>
      </c>
      <c r="F905" s="177" t="s">
        <v>1722</v>
      </c>
      <c r="G905" s="178" t="s">
        <v>254</v>
      </c>
      <c r="H905" s="179">
        <v>1</v>
      </c>
      <c r="I905" s="180"/>
      <c r="J905" s="181">
        <f t="shared" si="10"/>
        <v>0</v>
      </c>
      <c r="K905" s="177" t="s">
        <v>192</v>
      </c>
      <c r="L905" s="41"/>
      <c r="M905" s="182" t="s">
        <v>5</v>
      </c>
      <c r="N905" s="183" t="s">
        <v>43</v>
      </c>
      <c r="O905" s="42"/>
      <c r="P905" s="184">
        <f t="shared" si="11"/>
        <v>0</v>
      </c>
      <c r="Q905" s="184">
        <v>0</v>
      </c>
      <c r="R905" s="184">
        <f t="shared" si="12"/>
        <v>0</v>
      </c>
      <c r="S905" s="184">
        <v>0</v>
      </c>
      <c r="T905" s="185">
        <f t="shared" si="13"/>
        <v>0</v>
      </c>
      <c r="AR905" s="24" t="s">
        <v>373</v>
      </c>
      <c r="AT905" s="24" t="s">
        <v>188</v>
      </c>
      <c r="AU905" s="24" t="s">
        <v>82</v>
      </c>
      <c r="AY905" s="24" t="s">
        <v>185</v>
      </c>
      <c r="BE905" s="186">
        <f t="shared" si="14"/>
        <v>0</v>
      </c>
      <c r="BF905" s="186">
        <f t="shared" si="15"/>
        <v>0</v>
      </c>
      <c r="BG905" s="186">
        <f t="shared" si="16"/>
        <v>0</v>
      </c>
      <c r="BH905" s="186">
        <f t="shared" si="17"/>
        <v>0</v>
      </c>
      <c r="BI905" s="186">
        <f t="shared" si="18"/>
        <v>0</v>
      </c>
      <c r="BJ905" s="24" t="s">
        <v>80</v>
      </c>
      <c r="BK905" s="186">
        <f t="shared" si="19"/>
        <v>0</v>
      </c>
      <c r="BL905" s="24" t="s">
        <v>373</v>
      </c>
      <c r="BM905" s="24" t="s">
        <v>3317</v>
      </c>
    </row>
    <row r="906" spans="2:65" s="1" customFormat="1" ht="22.5" customHeight="1">
      <c r="B906" s="174"/>
      <c r="C906" s="221" t="s">
        <v>1413</v>
      </c>
      <c r="D906" s="221" t="s">
        <v>258</v>
      </c>
      <c r="E906" s="222" t="s">
        <v>1725</v>
      </c>
      <c r="F906" s="223" t="s">
        <v>1726</v>
      </c>
      <c r="G906" s="224" t="s">
        <v>1046</v>
      </c>
      <c r="H906" s="225">
        <v>1</v>
      </c>
      <c r="I906" s="226"/>
      <c r="J906" s="227">
        <f t="shared" si="10"/>
        <v>0</v>
      </c>
      <c r="K906" s="223" t="s">
        <v>5</v>
      </c>
      <c r="L906" s="228"/>
      <c r="M906" s="229" t="s">
        <v>5</v>
      </c>
      <c r="N906" s="230" t="s">
        <v>43</v>
      </c>
      <c r="O906" s="42"/>
      <c r="P906" s="184">
        <f t="shared" si="11"/>
        <v>0</v>
      </c>
      <c r="Q906" s="184">
        <v>0</v>
      </c>
      <c r="R906" s="184">
        <f t="shared" si="12"/>
        <v>0</v>
      </c>
      <c r="S906" s="184">
        <v>0</v>
      </c>
      <c r="T906" s="185">
        <f t="shared" si="13"/>
        <v>0</v>
      </c>
      <c r="AR906" s="24" t="s">
        <v>932</v>
      </c>
      <c r="AT906" s="24" t="s">
        <v>258</v>
      </c>
      <c r="AU906" s="24" t="s">
        <v>82</v>
      </c>
      <c r="AY906" s="24" t="s">
        <v>185</v>
      </c>
      <c r="BE906" s="186">
        <f t="shared" si="14"/>
        <v>0</v>
      </c>
      <c r="BF906" s="186">
        <f t="shared" si="15"/>
        <v>0</v>
      </c>
      <c r="BG906" s="186">
        <f t="shared" si="16"/>
        <v>0</v>
      </c>
      <c r="BH906" s="186">
        <f t="shared" si="17"/>
        <v>0</v>
      </c>
      <c r="BI906" s="186">
        <f t="shared" si="18"/>
        <v>0</v>
      </c>
      <c r="BJ906" s="24" t="s">
        <v>80</v>
      </c>
      <c r="BK906" s="186">
        <f t="shared" si="19"/>
        <v>0</v>
      </c>
      <c r="BL906" s="24" t="s">
        <v>373</v>
      </c>
      <c r="BM906" s="24" t="s">
        <v>3318</v>
      </c>
    </row>
    <row r="907" spans="2:65" s="1" customFormat="1" ht="22.5" customHeight="1">
      <c r="B907" s="174"/>
      <c r="C907" s="175" t="s">
        <v>1423</v>
      </c>
      <c r="D907" s="175" t="s">
        <v>188</v>
      </c>
      <c r="E907" s="176" t="s">
        <v>1729</v>
      </c>
      <c r="F907" s="177" t="s">
        <v>1730</v>
      </c>
      <c r="G907" s="178" t="s">
        <v>376</v>
      </c>
      <c r="H907" s="179">
        <v>2.9</v>
      </c>
      <c r="I907" s="180"/>
      <c r="J907" s="181">
        <f t="shared" si="10"/>
        <v>0</v>
      </c>
      <c r="K907" s="177" t="s">
        <v>192</v>
      </c>
      <c r="L907" s="41"/>
      <c r="M907" s="182" t="s">
        <v>5</v>
      </c>
      <c r="N907" s="183" t="s">
        <v>43</v>
      </c>
      <c r="O907" s="42"/>
      <c r="P907" s="184">
        <f t="shared" si="11"/>
        <v>0</v>
      </c>
      <c r="Q907" s="184">
        <v>0</v>
      </c>
      <c r="R907" s="184">
        <f t="shared" si="12"/>
        <v>0</v>
      </c>
      <c r="S907" s="184">
        <v>0</v>
      </c>
      <c r="T907" s="185">
        <f t="shared" si="13"/>
        <v>0</v>
      </c>
      <c r="AR907" s="24" t="s">
        <v>373</v>
      </c>
      <c r="AT907" s="24" t="s">
        <v>188</v>
      </c>
      <c r="AU907" s="24" t="s">
        <v>82</v>
      </c>
      <c r="AY907" s="24" t="s">
        <v>185</v>
      </c>
      <c r="BE907" s="186">
        <f t="shared" si="14"/>
        <v>0</v>
      </c>
      <c r="BF907" s="186">
        <f t="shared" si="15"/>
        <v>0</v>
      </c>
      <c r="BG907" s="186">
        <f t="shared" si="16"/>
        <v>0</v>
      </c>
      <c r="BH907" s="186">
        <f t="shared" si="17"/>
        <v>0</v>
      </c>
      <c r="BI907" s="186">
        <f t="shared" si="18"/>
        <v>0</v>
      </c>
      <c r="BJ907" s="24" t="s">
        <v>80</v>
      </c>
      <c r="BK907" s="186">
        <f t="shared" si="19"/>
        <v>0</v>
      </c>
      <c r="BL907" s="24" t="s">
        <v>373</v>
      </c>
      <c r="BM907" s="24" t="s">
        <v>3319</v>
      </c>
    </row>
    <row r="908" spans="2:65" s="1" customFormat="1" ht="31.5" customHeight="1">
      <c r="B908" s="174"/>
      <c r="C908" s="221" t="s">
        <v>1435</v>
      </c>
      <c r="D908" s="221" t="s">
        <v>258</v>
      </c>
      <c r="E908" s="222" t="s">
        <v>1733</v>
      </c>
      <c r="F908" s="223" t="s">
        <v>3320</v>
      </c>
      <c r="G908" s="224" t="s">
        <v>376</v>
      </c>
      <c r="H908" s="225">
        <v>2.9</v>
      </c>
      <c r="I908" s="226"/>
      <c r="J908" s="227">
        <f t="shared" si="10"/>
        <v>0</v>
      </c>
      <c r="K908" s="223" t="s">
        <v>5</v>
      </c>
      <c r="L908" s="228"/>
      <c r="M908" s="229" t="s">
        <v>5</v>
      </c>
      <c r="N908" s="230" t="s">
        <v>43</v>
      </c>
      <c r="O908" s="42"/>
      <c r="P908" s="184">
        <f t="shared" si="11"/>
        <v>0</v>
      </c>
      <c r="Q908" s="184">
        <v>0</v>
      </c>
      <c r="R908" s="184">
        <f t="shared" si="12"/>
        <v>0</v>
      </c>
      <c r="S908" s="184">
        <v>0</v>
      </c>
      <c r="T908" s="185">
        <f t="shared" si="13"/>
        <v>0</v>
      </c>
      <c r="AR908" s="24" t="s">
        <v>932</v>
      </c>
      <c r="AT908" s="24" t="s">
        <v>258</v>
      </c>
      <c r="AU908" s="24" t="s">
        <v>82</v>
      </c>
      <c r="AY908" s="24" t="s">
        <v>185</v>
      </c>
      <c r="BE908" s="186">
        <f t="shared" si="14"/>
        <v>0</v>
      </c>
      <c r="BF908" s="186">
        <f t="shared" si="15"/>
        <v>0</v>
      </c>
      <c r="BG908" s="186">
        <f t="shared" si="16"/>
        <v>0</v>
      </c>
      <c r="BH908" s="186">
        <f t="shared" si="17"/>
        <v>0</v>
      </c>
      <c r="BI908" s="186">
        <f t="shared" si="18"/>
        <v>0</v>
      </c>
      <c r="BJ908" s="24" t="s">
        <v>80</v>
      </c>
      <c r="BK908" s="186">
        <f t="shared" si="19"/>
        <v>0</v>
      </c>
      <c r="BL908" s="24" t="s">
        <v>373</v>
      </c>
      <c r="BM908" s="24" t="s">
        <v>3321</v>
      </c>
    </row>
    <row r="909" spans="2:65" s="1" customFormat="1" ht="31.5" customHeight="1">
      <c r="B909" s="174"/>
      <c r="C909" s="175" t="s">
        <v>2146</v>
      </c>
      <c r="D909" s="175" t="s">
        <v>188</v>
      </c>
      <c r="E909" s="176" t="s">
        <v>1737</v>
      </c>
      <c r="F909" s="177" t="s">
        <v>1738</v>
      </c>
      <c r="G909" s="178" t="s">
        <v>191</v>
      </c>
      <c r="H909" s="179">
        <v>0.41899999999999998</v>
      </c>
      <c r="I909" s="180"/>
      <c r="J909" s="181">
        <f t="shared" si="10"/>
        <v>0</v>
      </c>
      <c r="K909" s="177" t="s">
        <v>192</v>
      </c>
      <c r="L909" s="41"/>
      <c r="M909" s="182" t="s">
        <v>5</v>
      </c>
      <c r="N909" s="183" t="s">
        <v>43</v>
      </c>
      <c r="O909" s="42"/>
      <c r="P909" s="184">
        <f t="shared" si="11"/>
        <v>0</v>
      </c>
      <c r="Q909" s="184">
        <v>0</v>
      </c>
      <c r="R909" s="184">
        <f t="shared" si="12"/>
        <v>0</v>
      </c>
      <c r="S909" s="184">
        <v>0</v>
      </c>
      <c r="T909" s="185">
        <f t="shared" si="13"/>
        <v>0</v>
      </c>
      <c r="AR909" s="24" t="s">
        <v>373</v>
      </c>
      <c r="AT909" s="24" t="s">
        <v>188</v>
      </c>
      <c r="AU909" s="24" t="s">
        <v>82</v>
      </c>
      <c r="AY909" s="24" t="s">
        <v>185</v>
      </c>
      <c r="BE909" s="186">
        <f t="shared" si="14"/>
        <v>0</v>
      </c>
      <c r="BF909" s="186">
        <f t="shared" si="15"/>
        <v>0</v>
      </c>
      <c r="BG909" s="186">
        <f t="shared" si="16"/>
        <v>0</v>
      </c>
      <c r="BH909" s="186">
        <f t="shared" si="17"/>
        <v>0</v>
      </c>
      <c r="BI909" s="186">
        <f t="shared" si="18"/>
        <v>0</v>
      </c>
      <c r="BJ909" s="24" t="s">
        <v>80</v>
      </c>
      <c r="BK909" s="186">
        <f t="shared" si="19"/>
        <v>0</v>
      </c>
      <c r="BL909" s="24" t="s">
        <v>373</v>
      </c>
      <c r="BM909" s="24" t="s">
        <v>3322</v>
      </c>
    </row>
    <row r="910" spans="2:65" s="1" customFormat="1" ht="121.5">
      <c r="B910" s="41"/>
      <c r="D910" s="187" t="s">
        <v>195</v>
      </c>
      <c r="F910" s="188" t="s">
        <v>1740</v>
      </c>
      <c r="I910" s="189"/>
      <c r="L910" s="41"/>
      <c r="M910" s="190"/>
      <c r="N910" s="42"/>
      <c r="O910" s="42"/>
      <c r="P910" s="42"/>
      <c r="Q910" s="42"/>
      <c r="R910" s="42"/>
      <c r="S910" s="42"/>
      <c r="T910" s="70"/>
      <c r="AT910" s="24" t="s">
        <v>195</v>
      </c>
      <c r="AU910" s="24" t="s">
        <v>82</v>
      </c>
    </row>
    <row r="911" spans="2:65" s="10" customFormat="1" ht="29.85" customHeight="1">
      <c r="B911" s="160"/>
      <c r="D911" s="171" t="s">
        <v>71</v>
      </c>
      <c r="E911" s="172" t="s">
        <v>1878</v>
      </c>
      <c r="F911" s="172" t="s">
        <v>1879</v>
      </c>
      <c r="I911" s="163"/>
      <c r="J911" s="173">
        <f>BK911</f>
        <v>0</v>
      </c>
      <c r="L911" s="160"/>
      <c r="M911" s="165"/>
      <c r="N911" s="166"/>
      <c r="O911" s="166"/>
      <c r="P911" s="167">
        <f>SUM(P912:P972)</f>
        <v>0</v>
      </c>
      <c r="Q911" s="166"/>
      <c r="R911" s="167">
        <f>SUM(R912:R972)</f>
        <v>1.5455461500000001</v>
      </c>
      <c r="S911" s="166"/>
      <c r="T911" s="168">
        <f>SUM(T912:T972)</f>
        <v>0</v>
      </c>
      <c r="AR911" s="161" t="s">
        <v>82</v>
      </c>
      <c r="AT911" s="169" t="s">
        <v>71</v>
      </c>
      <c r="AU911" s="169" t="s">
        <v>80</v>
      </c>
      <c r="AY911" s="161" t="s">
        <v>185</v>
      </c>
      <c r="BK911" s="170">
        <f>SUM(BK912:BK972)</f>
        <v>0</v>
      </c>
    </row>
    <row r="912" spans="2:65" s="1" customFormat="1" ht="22.5" customHeight="1">
      <c r="B912" s="174"/>
      <c r="C912" s="175" t="s">
        <v>1984</v>
      </c>
      <c r="D912" s="175" t="s">
        <v>188</v>
      </c>
      <c r="E912" s="176" t="s">
        <v>1881</v>
      </c>
      <c r="F912" s="177" t="s">
        <v>1882</v>
      </c>
      <c r="G912" s="178" t="s">
        <v>376</v>
      </c>
      <c r="H912" s="179">
        <v>110.9</v>
      </c>
      <c r="I912" s="180"/>
      <c r="J912" s="181">
        <f>ROUND(I912*H912,2)</f>
        <v>0</v>
      </c>
      <c r="K912" s="177" t="s">
        <v>192</v>
      </c>
      <c r="L912" s="41"/>
      <c r="M912" s="182" t="s">
        <v>5</v>
      </c>
      <c r="N912" s="183" t="s">
        <v>43</v>
      </c>
      <c r="O912" s="42"/>
      <c r="P912" s="184">
        <f>O912*H912</f>
        <v>0</v>
      </c>
      <c r="Q912" s="184">
        <v>0</v>
      </c>
      <c r="R912" s="184">
        <f>Q912*H912</f>
        <v>0</v>
      </c>
      <c r="S912" s="184">
        <v>0</v>
      </c>
      <c r="T912" s="185">
        <f>S912*H912</f>
        <v>0</v>
      </c>
      <c r="AR912" s="24" t="s">
        <v>373</v>
      </c>
      <c r="AT912" s="24" t="s">
        <v>188</v>
      </c>
      <c r="AU912" s="24" t="s">
        <v>82</v>
      </c>
      <c r="AY912" s="24" t="s">
        <v>185</v>
      </c>
      <c r="BE912" s="186">
        <f>IF(N912="základní",J912,0)</f>
        <v>0</v>
      </c>
      <c r="BF912" s="186">
        <f>IF(N912="snížená",J912,0)</f>
        <v>0</v>
      </c>
      <c r="BG912" s="186">
        <f>IF(N912="zákl. přenesená",J912,0)</f>
        <v>0</v>
      </c>
      <c r="BH912" s="186">
        <f>IF(N912="sníž. přenesená",J912,0)</f>
        <v>0</v>
      </c>
      <c r="BI912" s="186">
        <f>IF(N912="nulová",J912,0)</f>
        <v>0</v>
      </c>
      <c r="BJ912" s="24" t="s">
        <v>80</v>
      </c>
      <c r="BK912" s="186">
        <f>ROUND(I912*H912,2)</f>
        <v>0</v>
      </c>
      <c r="BL912" s="24" t="s">
        <v>373</v>
      </c>
      <c r="BM912" s="24" t="s">
        <v>3323</v>
      </c>
    </row>
    <row r="913" spans="2:65" s="1" customFormat="1" ht="40.5">
      <c r="B913" s="41"/>
      <c r="D913" s="187" t="s">
        <v>195</v>
      </c>
      <c r="F913" s="188" t="s">
        <v>1884</v>
      </c>
      <c r="I913" s="189"/>
      <c r="L913" s="41"/>
      <c r="M913" s="190"/>
      <c r="N913" s="42"/>
      <c r="O913" s="42"/>
      <c r="P913" s="42"/>
      <c r="Q913" s="42"/>
      <c r="R913" s="42"/>
      <c r="S913" s="42"/>
      <c r="T913" s="70"/>
      <c r="AT913" s="24" t="s">
        <v>195</v>
      </c>
      <c r="AU913" s="24" t="s">
        <v>82</v>
      </c>
    </row>
    <row r="914" spans="2:65" s="11" customFormat="1">
      <c r="B914" s="191"/>
      <c r="D914" s="208" t="s">
        <v>197</v>
      </c>
      <c r="E914" s="217" t="s">
        <v>5</v>
      </c>
      <c r="F914" s="218" t="s">
        <v>3324</v>
      </c>
      <c r="H914" s="219">
        <v>110.9</v>
      </c>
      <c r="I914" s="195"/>
      <c r="L914" s="191"/>
      <c r="M914" s="196"/>
      <c r="N914" s="197"/>
      <c r="O914" s="197"/>
      <c r="P914" s="197"/>
      <c r="Q914" s="197"/>
      <c r="R914" s="197"/>
      <c r="S914" s="197"/>
      <c r="T914" s="198"/>
      <c r="AT914" s="192" t="s">
        <v>197</v>
      </c>
      <c r="AU914" s="192" t="s">
        <v>82</v>
      </c>
      <c r="AV914" s="11" t="s">
        <v>82</v>
      </c>
      <c r="AW914" s="11" t="s">
        <v>35</v>
      </c>
      <c r="AX914" s="11" t="s">
        <v>80</v>
      </c>
      <c r="AY914" s="192" t="s">
        <v>185</v>
      </c>
    </row>
    <row r="915" spans="2:65" s="1" customFormat="1" ht="31.5" customHeight="1">
      <c r="B915" s="174"/>
      <c r="C915" s="221" t="s">
        <v>1988</v>
      </c>
      <c r="D915" s="221" t="s">
        <v>258</v>
      </c>
      <c r="E915" s="222" t="s">
        <v>3325</v>
      </c>
      <c r="F915" s="223" t="s">
        <v>3326</v>
      </c>
      <c r="G915" s="224" t="s">
        <v>376</v>
      </c>
      <c r="H915" s="225">
        <v>110.9</v>
      </c>
      <c r="I915" s="226"/>
      <c r="J915" s="227">
        <f>ROUND(I915*H915,2)</f>
        <v>0</v>
      </c>
      <c r="K915" s="223" t="s">
        <v>5</v>
      </c>
      <c r="L915" s="228"/>
      <c r="M915" s="229" t="s">
        <v>5</v>
      </c>
      <c r="N915" s="230" t="s">
        <v>43</v>
      </c>
      <c r="O915" s="42"/>
      <c r="P915" s="184">
        <f>O915*H915</f>
        <v>0</v>
      </c>
      <c r="Q915" s="184">
        <v>0</v>
      </c>
      <c r="R915" s="184">
        <f>Q915*H915</f>
        <v>0</v>
      </c>
      <c r="S915" s="184">
        <v>0</v>
      </c>
      <c r="T915" s="185">
        <f>S915*H915</f>
        <v>0</v>
      </c>
      <c r="AR915" s="24" t="s">
        <v>932</v>
      </c>
      <c r="AT915" s="24" t="s">
        <v>258</v>
      </c>
      <c r="AU915" s="24" t="s">
        <v>82</v>
      </c>
      <c r="AY915" s="24" t="s">
        <v>185</v>
      </c>
      <c r="BE915" s="186">
        <f>IF(N915="základní",J915,0)</f>
        <v>0</v>
      </c>
      <c r="BF915" s="186">
        <f>IF(N915="snížená",J915,0)</f>
        <v>0</v>
      </c>
      <c r="BG915" s="186">
        <f>IF(N915="zákl. přenesená",J915,0)</f>
        <v>0</v>
      </c>
      <c r="BH915" s="186">
        <f>IF(N915="sníž. přenesená",J915,0)</f>
        <v>0</v>
      </c>
      <c r="BI915" s="186">
        <f>IF(N915="nulová",J915,0)</f>
        <v>0</v>
      </c>
      <c r="BJ915" s="24" t="s">
        <v>80</v>
      </c>
      <c r="BK915" s="186">
        <f>ROUND(I915*H915,2)</f>
        <v>0</v>
      </c>
      <c r="BL915" s="24" t="s">
        <v>373</v>
      </c>
      <c r="BM915" s="24" t="s">
        <v>3327</v>
      </c>
    </row>
    <row r="916" spans="2:65" s="11" customFormat="1">
      <c r="B916" s="191"/>
      <c r="D916" s="208" t="s">
        <v>197</v>
      </c>
      <c r="E916" s="217" t="s">
        <v>5</v>
      </c>
      <c r="F916" s="218" t="s">
        <v>3324</v>
      </c>
      <c r="H916" s="219">
        <v>110.9</v>
      </c>
      <c r="I916" s="195"/>
      <c r="L916" s="191"/>
      <c r="M916" s="196"/>
      <c r="N916" s="197"/>
      <c r="O916" s="197"/>
      <c r="P916" s="197"/>
      <c r="Q916" s="197"/>
      <c r="R916" s="197"/>
      <c r="S916" s="197"/>
      <c r="T916" s="198"/>
      <c r="AT916" s="192" t="s">
        <v>197</v>
      </c>
      <c r="AU916" s="192" t="s">
        <v>82</v>
      </c>
      <c r="AV916" s="11" t="s">
        <v>82</v>
      </c>
      <c r="AW916" s="11" t="s">
        <v>35</v>
      </c>
      <c r="AX916" s="11" t="s">
        <v>80</v>
      </c>
      <c r="AY916" s="192" t="s">
        <v>185</v>
      </c>
    </row>
    <row r="917" spans="2:65" s="1" customFormat="1" ht="31.5" customHeight="1">
      <c r="B917" s="174"/>
      <c r="C917" s="175" t="s">
        <v>3328</v>
      </c>
      <c r="D917" s="175" t="s">
        <v>188</v>
      </c>
      <c r="E917" s="176" t="s">
        <v>3329</v>
      </c>
      <c r="F917" s="177" t="s">
        <v>3330</v>
      </c>
      <c r="G917" s="178" t="s">
        <v>232</v>
      </c>
      <c r="H917" s="179">
        <v>112.015</v>
      </c>
      <c r="I917" s="180"/>
      <c r="J917" s="181">
        <f>ROUND(I917*H917,2)</f>
        <v>0</v>
      </c>
      <c r="K917" s="177" t="s">
        <v>192</v>
      </c>
      <c r="L917" s="41"/>
      <c r="M917" s="182" t="s">
        <v>5</v>
      </c>
      <c r="N917" s="183" t="s">
        <v>43</v>
      </c>
      <c r="O917" s="42"/>
      <c r="P917" s="184">
        <f>O917*H917</f>
        <v>0</v>
      </c>
      <c r="Q917" s="184">
        <v>0</v>
      </c>
      <c r="R917" s="184">
        <f>Q917*H917</f>
        <v>0</v>
      </c>
      <c r="S917" s="184">
        <v>0</v>
      </c>
      <c r="T917" s="185">
        <f>S917*H917</f>
        <v>0</v>
      </c>
      <c r="AR917" s="24" t="s">
        <v>373</v>
      </c>
      <c r="AT917" s="24" t="s">
        <v>188</v>
      </c>
      <c r="AU917" s="24" t="s">
        <v>82</v>
      </c>
      <c r="AY917" s="24" t="s">
        <v>185</v>
      </c>
      <c r="BE917" s="186">
        <f>IF(N917="základní",J917,0)</f>
        <v>0</v>
      </c>
      <c r="BF917" s="186">
        <f>IF(N917="snížená",J917,0)</f>
        <v>0</v>
      </c>
      <c r="BG917" s="186">
        <f>IF(N917="zákl. přenesená",J917,0)</f>
        <v>0</v>
      </c>
      <c r="BH917" s="186">
        <f>IF(N917="sníž. přenesená",J917,0)</f>
        <v>0</v>
      </c>
      <c r="BI917" s="186">
        <f>IF(N917="nulová",J917,0)</f>
        <v>0</v>
      </c>
      <c r="BJ917" s="24" t="s">
        <v>80</v>
      </c>
      <c r="BK917" s="186">
        <f>ROUND(I917*H917,2)</f>
        <v>0</v>
      </c>
      <c r="BL917" s="24" t="s">
        <v>373</v>
      </c>
      <c r="BM917" s="24" t="s">
        <v>3331</v>
      </c>
    </row>
    <row r="918" spans="2:65" s="1" customFormat="1" ht="81">
      <c r="B918" s="41"/>
      <c r="D918" s="187" t="s">
        <v>195</v>
      </c>
      <c r="F918" s="188" t="s">
        <v>3332</v>
      </c>
      <c r="I918" s="189"/>
      <c r="L918" s="41"/>
      <c r="M918" s="190"/>
      <c r="N918" s="42"/>
      <c r="O918" s="42"/>
      <c r="P918" s="42"/>
      <c r="Q918" s="42"/>
      <c r="R918" s="42"/>
      <c r="S918" s="42"/>
      <c r="T918" s="70"/>
      <c r="AT918" s="24" t="s">
        <v>195</v>
      </c>
      <c r="AU918" s="24" t="s">
        <v>82</v>
      </c>
    </row>
    <row r="919" spans="2:65" s="11" customFormat="1">
      <c r="B919" s="191"/>
      <c r="D919" s="208" t="s">
        <v>197</v>
      </c>
      <c r="E919" s="217" t="s">
        <v>5</v>
      </c>
      <c r="F919" s="218" t="s">
        <v>3333</v>
      </c>
      <c r="H919" s="219">
        <v>112.015</v>
      </c>
      <c r="I919" s="195"/>
      <c r="L919" s="191"/>
      <c r="M919" s="196"/>
      <c r="N919" s="197"/>
      <c r="O919" s="197"/>
      <c r="P919" s="197"/>
      <c r="Q919" s="197"/>
      <c r="R919" s="197"/>
      <c r="S919" s="197"/>
      <c r="T919" s="198"/>
      <c r="AT919" s="192" t="s">
        <v>197</v>
      </c>
      <c r="AU919" s="192" t="s">
        <v>82</v>
      </c>
      <c r="AV919" s="11" t="s">
        <v>82</v>
      </c>
      <c r="AW919" s="11" t="s">
        <v>35</v>
      </c>
      <c r="AX919" s="11" t="s">
        <v>80</v>
      </c>
      <c r="AY919" s="192" t="s">
        <v>185</v>
      </c>
    </row>
    <row r="920" spans="2:65" s="1" customFormat="1" ht="22.5" customHeight="1">
      <c r="B920" s="174"/>
      <c r="C920" s="221" t="s">
        <v>3334</v>
      </c>
      <c r="D920" s="221" t="s">
        <v>258</v>
      </c>
      <c r="E920" s="222" t="s">
        <v>3335</v>
      </c>
      <c r="F920" s="223" t="s">
        <v>3336</v>
      </c>
      <c r="G920" s="224" t="s">
        <v>232</v>
      </c>
      <c r="H920" s="225">
        <v>128.81700000000001</v>
      </c>
      <c r="I920" s="226"/>
      <c r="J920" s="227">
        <f>ROUND(I920*H920,2)</f>
        <v>0</v>
      </c>
      <c r="K920" s="223" t="s">
        <v>192</v>
      </c>
      <c r="L920" s="228"/>
      <c r="M920" s="229" t="s">
        <v>5</v>
      </c>
      <c r="N920" s="230" t="s">
        <v>43</v>
      </c>
      <c r="O920" s="42"/>
      <c r="P920" s="184">
        <f>O920*H920</f>
        <v>0</v>
      </c>
      <c r="Q920" s="184">
        <v>1.095E-2</v>
      </c>
      <c r="R920" s="184">
        <f>Q920*H920</f>
        <v>1.4105461500000001</v>
      </c>
      <c r="S920" s="184">
        <v>0</v>
      </c>
      <c r="T920" s="185">
        <f>S920*H920</f>
        <v>0</v>
      </c>
      <c r="AR920" s="24" t="s">
        <v>932</v>
      </c>
      <c r="AT920" s="24" t="s">
        <v>258</v>
      </c>
      <c r="AU920" s="24" t="s">
        <v>82</v>
      </c>
      <c r="AY920" s="24" t="s">
        <v>185</v>
      </c>
      <c r="BE920" s="186">
        <f>IF(N920="základní",J920,0)</f>
        <v>0</v>
      </c>
      <c r="BF920" s="186">
        <f>IF(N920="snížená",J920,0)</f>
        <v>0</v>
      </c>
      <c r="BG920" s="186">
        <f>IF(N920="zákl. přenesená",J920,0)</f>
        <v>0</v>
      </c>
      <c r="BH920" s="186">
        <f>IF(N920="sníž. přenesená",J920,0)</f>
        <v>0</v>
      </c>
      <c r="BI920" s="186">
        <f>IF(N920="nulová",J920,0)</f>
        <v>0</v>
      </c>
      <c r="BJ920" s="24" t="s">
        <v>80</v>
      </c>
      <c r="BK920" s="186">
        <f>ROUND(I920*H920,2)</f>
        <v>0</v>
      </c>
      <c r="BL920" s="24" t="s">
        <v>373</v>
      </c>
      <c r="BM920" s="24" t="s">
        <v>3337</v>
      </c>
    </row>
    <row r="921" spans="2:65" s="11" customFormat="1">
      <c r="B921" s="191"/>
      <c r="D921" s="208" t="s">
        <v>197</v>
      </c>
      <c r="E921" s="217" t="s">
        <v>5</v>
      </c>
      <c r="F921" s="218" t="s">
        <v>3338</v>
      </c>
      <c r="H921" s="219">
        <v>128.81700000000001</v>
      </c>
      <c r="I921" s="195"/>
      <c r="L921" s="191"/>
      <c r="M921" s="196"/>
      <c r="N921" s="197"/>
      <c r="O921" s="197"/>
      <c r="P921" s="197"/>
      <c r="Q921" s="197"/>
      <c r="R921" s="197"/>
      <c r="S921" s="197"/>
      <c r="T921" s="198"/>
      <c r="AT921" s="192" t="s">
        <v>197</v>
      </c>
      <c r="AU921" s="192" t="s">
        <v>82</v>
      </c>
      <c r="AV921" s="11" t="s">
        <v>82</v>
      </c>
      <c r="AW921" s="11" t="s">
        <v>35</v>
      </c>
      <c r="AX921" s="11" t="s">
        <v>80</v>
      </c>
      <c r="AY921" s="192" t="s">
        <v>185</v>
      </c>
    </row>
    <row r="922" spans="2:65" s="1" customFormat="1" ht="22.5" customHeight="1">
      <c r="B922" s="174"/>
      <c r="C922" s="175" t="s">
        <v>1402</v>
      </c>
      <c r="D922" s="175" t="s">
        <v>188</v>
      </c>
      <c r="E922" s="176" t="s">
        <v>3339</v>
      </c>
      <c r="F922" s="177" t="s">
        <v>3340</v>
      </c>
      <c r="G922" s="178" t="s">
        <v>376</v>
      </c>
      <c r="H922" s="179">
        <v>156.30000000000001</v>
      </c>
      <c r="I922" s="180"/>
      <c r="J922" s="181">
        <f>ROUND(I922*H922,2)</f>
        <v>0</v>
      </c>
      <c r="K922" s="177" t="s">
        <v>192</v>
      </c>
      <c r="L922" s="41"/>
      <c r="M922" s="182" t="s">
        <v>5</v>
      </c>
      <c r="N922" s="183" t="s">
        <v>43</v>
      </c>
      <c r="O922" s="42"/>
      <c r="P922" s="184">
        <f>O922*H922</f>
        <v>0</v>
      </c>
      <c r="Q922" s="184">
        <v>0</v>
      </c>
      <c r="R922" s="184">
        <f>Q922*H922</f>
        <v>0</v>
      </c>
      <c r="S922" s="184">
        <v>0</v>
      </c>
      <c r="T922" s="185">
        <f>S922*H922</f>
        <v>0</v>
      </c>
      <c r="AR922" s="24" t="s">
        <v>373</v>
      </c>
      <c r="AT922" s="24" t="s">
        <v>188</v>
      </c>
      <c r="AU922" s="24" t="s">
        <v>82</v>
      </c>
      <c r="AY922" s="24" t="s">
        <v>185</v>
      </c>
      <c r="BE922" s="186">
        <f>IF(N922="základní",J922,0)</f>
        <v>0</v>
      </c>
      <c r="BF922" s="186">
        <f>IF(N922="snížená",J922,0)</f>
        <v>0</v>
      </c>
      <c r="BG922" s="186">
        <f>IF(N922="zákl. přenesená",J922,0)</f>
        <v>0</v>
      </c>
      <c r="BH922" s="186">
        <f>IF(N922="sníž. přenesená",J922,0)</f>
        <v>0</v>
      </c>
      <c r="BI922" s="186">
        <f>IF(N922="nulová",J922,0)</f>
        <v>0</v>
      </c>
      <c r="BJ922" s="24" t="s">
        <v>80</v>
      </c>
      <c r="BK922" s="186">
        <f>ROUND(I922*H922,2)</f>
        <v>0</v>
      </c>
      <c r="BL922" s="24" t="s">
        <v>373</v>
      </c>
      <c r="BM922" s="24" t="s">
        <v>3341</v>
      </c>
    </row>
    <row r="923" spans="2:65" s="1" customFormat="1" ht="81">
      <c r="B923" s="41"/>
      <c r="D923" s="187" t="s">
        <v>195</v>
      </c>
      <c r="F923" s="188" t="s">
        <v>3332</v>
      </c>
      <c r="I923" s="189"/>
      <c r="L923" s="41"/>
      <c r="M923" s="190"/>
      <c r="N923" s="42"/>
      <c r="O923" s="42"/>
      <c r="P923" s="42"/>
      <c r="Q923" s="42"/>
      <c r="R923" s="42"/>
      <c r="S923" s="42"/>
      <c r="T923" s="70"/>
      <c r="AT923" s="24" t="s">
        <v>195</v>
      </c>
      <c r="AU923" s="24" t="s">
        <v>82</v>
      </c>
    </row>
    <row r="924" spans="2:65" s="11" customFormat="1">
      <c r="B924" s="191"/>
      <c r="D924" s="208" t="s">
        <v>197</v>
      </c>
      <c r="E924" s="217" t="s">
        <v>5</v>
      </c>
      <c r="F924" s="218" t="s">
        <v>3342</v>
      </c>
      <c r="H924" s="219">
        <v>156.30000000000001</v>
      </c>
      <c r="I924" s="195"/>
      <c r="L924" s="191"/>
      <c r="M924" s="196"/>
      <c r="N924" s="197"/>
      <c r="O924" s="197"/>
      <c r="P924" s="197"/>
      <c r="Q924" s="197"/>
      <c r="R924" s="197"/>
      <c r="S924" s="197"/>
      <c r="T924" s="198"/>
      <c r="AT924" s="192" t="s">
        <v>197</v>
      </c>
      <c r="AU924" s="192" t="s">
        <v>82</v>
      </c>
      <c r="AV924" s="11" t="s">
        <v>82</v>
      </c>
      <c r="AW924" s="11" t="s">
        <v>35</v>
      </c>
      <c r="AX924" s="11" t="s">
        <v>80</v>
      </c>
      <c r="AY924" s="192" t="s">
        <v>185</v>
      </c>
    </row>
    <row r="925" spans="2:65" s="1" customFormat="1" ht="22.5" customHeight="1">
      <c r="B925" s="174"/>
      <c r="C925" s="221" t="s">
        <v>918</v>
      </c>
      <c r="D925" s="221" t="s">
        <v>258</v>
      </c>
      <c r="E925" s="222" t="s">
        <v>3343</v>
      </c>
      <c r="F925" s="223" t="s">
        <v>3344</v>
      </c>
      <c r="G925" s="224" t="s">
        <v>203</v>
      </c>
      <c r="H925" s="225">
        <v>0.27</v>
      </c>
      <c r="I925" s="226"/>
      <c r="J925" s="227">
        <f>ROUND(I925*H925,2)</f>
        <v>0</v>
      </c>
      <c r="K925" s="223" t="s">
        <v>192</v>
      </c>
      <c r="L925" s="228"/>
      <c r="M925" s="229" t="s">
        <v>5</v>
      </c>
      <c r="N925" s="230" t="s">
        <v>43</v>
      </c>
      <c r="O925" s="42"/>
      <c r="P925" s="184">
        <f>O925*H925</f>
        <v>0</v>
      </c>
      <c r="Q925" s="184">
        <v>0.5</v>
      </c>
      <c r="R925" s="184">
        <f>Q925*H925</f>
        <v>0.13500000000000001</v>
      </c>
      <c r="S925" s="184">
        <v>0</v>
      </c>
      <c r="T925" s="185">
        <f>S925*H925</f>
        <v>0</v>
      </c>
      <c r="AR925" s="24" t="s">
        <v>932</v>
      </c>
      <c r="AT925" s="24" t="s">
        <v>258</v>
      </c>
      <c r="AU925" s="24" t="s">
        <v>82</v>
      </c>
      <c r="AY925" s="24" t="s">
        <v>185</v>
      </c>
      <c r="BE925" s="186">
        <f>IF(N925="základní",J925,0)</f>
        <v>0</v>
      </c>
      <c r="BF925" s="186">
        <f>IF(N925="snížená",J925,0)</f>
        <v>0</v>
      </c>
      <c r="BG925" s="186">
        <f>IF(N925="zákl. přenesená",J925,0)</f>
        <v>0</v>
      </c>
      <c r="BH925" s="186">
        <f>IF(N925="sníž. přenesená",J925,0)</f>
        <v>0</v>
      </c>
      <c r="BI925" s="186">
        <f>IF(N925="nulová",J925,0)</f>
        <v>0</v>
      </c>
      <c r="BJ925" s="24" t="s">
        <v>80</v>
      </c>
      <c r="BK925" s="186">
        <f>ROUND(I925*H925,2)</f>
        <v>0</v>
      </c>
      <c r="BL925" s="24" t="s">
        <v>373</v>
      </c>
      <c r="BM925" s="24" t="s">
        <v>3345</v>
      </c>
    </row>
    <row r="926" spans="2:65" s="11" customFormat="1">
      <c r="B926" s="191"/>
      <c r="D926" s="208" t="s">
        <v>197</v>
      </c>
      <c r="E926" s="217" t="s">
        <v>5</v>
      </c>
      <c r="F926" s="218" t="s">
        <v>3346</v>
      </c>
      <c r="H926" s="219">
        <v>0.27</v>
      </c>
      <c r="I926" s="195"/>
      <c r="L926" s="191"/>
      <c r="M926" s="196"/>
      <c r="N926" s="197"/>
      <c r="O926" s="197"/>
      <c r="P926" s="197"/>
      <c r="Q926" s="197"/>
      <c r="R926" s="197"/>
      <c r="S926" s="197"/>
      <c r="T926" s="198"/>
      <c r="AT926" s="192" t="s">
        <v>197</v>
      </c>
      <c r="AU926" s="192" t="s">
        <v>82</v>
      </c>
      <c r="AV926" s="11" t="s">
        <v>82</v>
      </c>
      <c r="AW926" s="11" t="s">
        <v>35</v>
      </c>
      <c r="AX926" s="11" t="s">
        <v>80</v>
      </c>
      <c r="AY926" s="192" t="s">
        <v>185</v>
      </c>
    </row>
    <row r="927" spans="2:65" s="1" customFormat="1" ht="22.5" customHeight="1">
      <c r="B927" s="174"/>
      <c r="C927" s="175" t="s">
        <v>3347</v>
      </c>
      <c r="D927" s="175" t="s">
        <v>188</v>
      </c>
      <c r="E927" s="176" t="s">
        <v>3348</v>
      </c>
      <c r="F927" s="177" t="s">
        <v>3349</v>
      </c>
      <c r="G927" s="178" t="s">
        <v>232</v>
      </c>
      <c r="H927" s="179">
        <v>1</v>
      </c>
      <c r="I927" s="180"/>
      <c r="J927" s="181">
        <f>ROUND(I927*H927,2)</f>
        <v>0</v>
      </c>
      <c r="K927" s="177" t="s">
        <v>192</v>
      </c>
      <c r="L927" s="41"/>
      <c r="M927" s="182" t="s">
        <v>5</v>
      </c>
      <c r="N927" s="183" t="s">
        <v>43</v>
      </c>
      <c r="O927" s="42"/>
      <c r="P927" s="184">
        <f>O927*H927</f>
        <v>0</v>
      </c>
      <c r="Q927" s="184">
        <v>0</v>
      </c>
      <c r="R927" s="184">
        <f>Q927*H927</f>
        <v>0</v>
      </c>
      <c r="S927" s="184">
        <v>0</v>
      </c>
      <c r="T927" s="185">
        <f>S927*H927</f>
        <v>0</v>
      </c>
      <c r="AR927" s="24" t="s">
        <v>373</v>
      </c>
      <c r="AT927" s="24" t="s">
        <v>188</v>
      </c>
      <c r="AU927" s="24" t="s">
        <v>82</v>
      </c>
      <c r="AY927" s="24" t="s">
        <v>185</v>
      </c>
      <c r="BE927" s="186">
        <f>IF(N927="základní",J927,0)</f>
        <v>0</v>
      </c>
      <c r="BF927" s="186">
        <f>IF(N927="snížená",J927,0)</f>
        <v>0</v>
      </c>
      <c r="BG927" s="186">
        <f>IF(N927="zákl. přenesená",J927,0)</f>
        <v>0</v>
      </c>
      <c r="BH927" s="186">
        <f>IF(N927="sníž. přenesená",J927,0)</f>
        <v>0</v>
      </c>
      <c r="BI927" s="186">
        <f>IF(N927="nulová",J927,0)</f>
        <v>0</v>
      </c>
      <c r="BJ927" s="24" t="s">
        <v>80</v>
      </c>
      <c r="BK927" s="186">
        <f>ROUND(I927*H927,2)</f>
        <v>0</v>
      </c>
      <c r="BL927" s="24" t="s">
        <v>373</v>
      </c>
      <c r="BM927" s="24" t="s">
        <v>3350</v>
      </c>
    </row>
    <row r="928" spans="2:65" s="1" customFormat="1" ht="40.5">
      <c r="B928" s="41"/>
      <c r="D928" s="208" t="s">
        <v>195</v>
      </c>
      <c r="F928" s="220" t="s">
        <v>3351</v>
      </c>
      <c r="I928" s="189"/>
      <c r="L928" s="41"/>
      <c r="M928" s="190"/>
      <c r="N928" s="42"/>
      <c r="O928" s="42"/>
      <c r="P928" s="42"/>
      <c r="Q928" s="42"/>
      <c r="R928" s="42"/>
      <c r="S928" s="42"/>
      <c r="T928" s="70"/>
      <c r="AT928" s="24" t="s">
        <v>195</v>
      </c>
      <c r="AU928" s="24" t="s">
        <v>82</v>
      </c>
    </row>
    <row r="929" spans="2:65" s="1" customFormat="1" ht="31.5" customHeight="1">
      <c r="B929" s="174"/>
      <c r="C929" s="175" t="s">
        <v>3352</v>
      </c>
      <c r="D929" s="175" t="s">
        <v>188</v>
      </c>
      <c r="E929" s="176" t="s">
        <v>1934</v>
      </c>
      <c r="F929" s="177" t="s">
        <v>1935</v>
      </c>
      <c r="G929" s="178" t="s">
        <v>254</v>
      </c>
      <c r="H929" s="179">
        <v>7</v>
      </c>
      <c r="I929" s="180"/>
      <c r="J929" s="181">
        <f>ROUND(I929*H929,2)</f>
        <v>0</v>
      </c>
      <c r="K929" s="177" t="s">
        <v>192</v>
      </c>
      <c r="L929" s="41"/>
      <c r="M929" s="182" t="s">
        <v>5</v>
      </c>
      <c r="N929" s="183" t="s">
        <v>43</v>
      </c>
      <c r="O929" s="42"/>
      <c r="P929" s="184">
        <f>O929*H929</f>
        <v>0</v>
      </c>
      <c r="Q929" s="184">
        <v>0</v>
      </c>
      <c r="R929" s="184">
        <f>Q929*H929</f>
        <v>0</v>
      </c>
      <c r="S929" s="184">
        <v>0</v>
      </c>
      <c r="T929" s="185">
        <f>S929*H929</f>
        <v>0</v>
      </c>
      <c r="AR929" s="24" t="s">
        <v>373</v>
      </c>
      <c r="AT929" s="24" t="s">
        <v>188</v>
      </c>
      <c r="AU929" s="24" t="s">
        <v>82</v>
      </c>
      <c r="AY929" s="24" t="s">
        <v>185</v>
      </c>
      <c r="BE929" s="186">
        <f>IF(N929="základní",J929,0)</f>
        <v>0</v>
      </c>
      <c r="BF929" s="186">
        <f>IF(N929="snížená",J929,0)</f>
        <v>0</v>
      </c>
      <c r="BG929" s="186">
        <f>IF(N929="zákl. přenesená",J929,0)</f>
        <v>0</v>
      </c>
      <c r="BH929" s="186">
        <f>IF(N929="sníž. přenesená",J929,0)</f>
        <v>0</v>
      </c>
      <c r="BI929" s="186">
        <f>IF(N929="nulová",J929,0)</f>
        <v>0</v>
      </c>
      <c r="BJ929" s="24" t="s">
        <v>80</v>
      </c>
      <c r="BK929" s="186">
        <f>ROUND(I929*H929,2)</f>
        <v>0</v>
      </c>
      <c r="BL929" s="24" t="s">
        <v>373</v>
      </c>
      <c r="BM929" s="24" t="s">
        <v>3353</v>
      </c>
    </row>
    <row r="930" spans="2:65" s="1" customFormat="1" ht="148.5">
      <c r="B930" s="41"/>
      <c r="D930" s="187" t="s">
        <v>195</v>
      </c>
      <c r="F930" s="188" t="s">
        <v>1937</v>
      </c>
      <c r="I930" s="189"/>
      <c r="L930" s="41"/>
      <c r="M930" s="190"/>
      <c r="N930" s="42"/>
      <c r="O930" s="42"/>
      <c r="P930" s="42"/>
      <c r="Q930" s="42"/>
      <c r="R930" s="42"/>
      <c r="S930" s="42"/>
      <c r="T930" s="70"/>
      <c r="AT930" s="24" t="s">
        <v>195</v>
      </c>
      <c r="AU930" s="24" t="s">
        <v>82</v>
      </c>
    </row>
    <row r="931" spans="2:65" s="11" customFormat="1">
      <c r="B931" s="191"/>
      <c r="D931" s="187" t="s">
        <v>197</v>
      </c>
      <c r="E931" s="192" t="s">
        <v>5</v>
      </c>
      <c r="F931" s="193" t="s">
        <v>3354</v>
      </c>
      <c r="H931" s="194">
        <v>3</v>
      </c>
      <c r="I931" s="195"/>
      <c r="L931" s="191"/>
      <c r="M931" s="196"/>
      <c r="N931" s="197"/>
      <c r="O931" s="197"/>
      <c r="P931" s="197"/>
      <c r="Q931" s="197"/>
      <c r="R931" s="197"/>
      <c r="S931" s="197"/>
      <c r="T931" s="198"/>
      <c r="AT931" s="192" t="s">
        <v>197</v>
      </c>
      <c r="AU931" s="192" t="s">
        <v>82</v>
      </c>
      <c r="AV931" s="11" t="s">
        <v>82</v>
      </c>
      <c r="AW931" s="11" t="s">
        <v>35</v>
      </c>
      <c r="AX931" s="11" t="s">
        <v>72</v>
      </c>
      <c r="AY931" s="192" t="s">
        <v>185</v>
      </c>
    </row>
    <row r="932" spans="2:65" s="11" customFormat="1">
      <c r="B932" s="191"/>
      <c r="D932" s="187" t="s">
        <v>197</v>
      </c>
      <c r="E932" s="192" t="s">
        <v>5</v>
      </c>
      <c r="F932" s="193" t="s">
        <v>3355</v>
      </c>
      <c r="H932" s="194">
        <v>4</v>
      </c>
      <c r="I932" s="195"/>
      <c r="L932" s="191"/>
      <c r="M932" s="196"/>
      <c r="N932" s="197"/>
      <c r="O932" s="197"/>
      <c r="P932" s="197"/>
      <c r="Q932" s="197"/>
      <c r="R932" s="197"/>
      <c r="S932" s="197"/>
      <c r="T932" s="198"/>
      <c r="AT932" s="192" t="s">
        <v>197</v>
      </c>
      <c r="AU932" s="192" t="s">
        <v>82</v>
      </c>
      <c r="AV932" s="11" t="s">
        <v>82</v>
      </c>
      <c r="AW932" s="11" t="s">
        <v>35</v>
      </c>
      <c r="AX932" s="11" t="s">
        <v>72</v>
      </c>
      <c r="AY932" s="192" t="s">
        <v>185</v>
      </c>
    </row>
    <row r="933" spans="2:65" s="13" customFormat="1">
      <c r="B933" s="207"/>
      <c r="D933" s="208" t="s">
        <v>197</v>
      </c>
      <c r="E933" s="209" t="s">
        <v>5</v>
      </c>
      <c r="F933" s="210" t="s">
        <v>222</v>
      </c>
      <c r="H933" s="211">
        <v>7</v>
      </c>
      <c r="I933" s="212"/>
      <c r="L933" s="207"/>
      <c r="M933" s="213"/>
      <c r="N933" s="214"/>
      <c r="O933" s="214"/>
      <c r="P933" s="214"/>
      <c r="Q933" s="214"/>
      <c r="R933" s="214"/>
      <c r="S933" s="214"/>
      <c r="T933" s="215"/>
      <c r="AT933" s="216" t="s">
        <v>197</v>
      </c>
      <c r="AU933" s="216" t="s">
        <v>82</v>
      </c>
      <c r="AV933" s="13" t="s">
        <v>193</v>
      </c>
      <c r="AW933" s="13" t="s">
        <v>35</v>
      </c>
      <c r="AX933" s="13" t="s">
        <v>80</v>
      </c>
      <c r="AY933" s="216" t="s">
        <v>185</v>
      </c>
    </row>
    <row r="934" spans="2:65" s="1" customFormat="1" ht="31.5" customHeight="1">
      <c r="B934" s="174"/>
      <c r="C934" s="221" t="s">
        <v>1732</v>
      </c>
      <c r="D934" s="221" t="s">
        <v>258</v>
      </c>
      <c r="E934" s="222" t="s">
        <v>3356</v>
      </c>
      <c r="F934" s="223" t="s">
        <v>3357</v>
      </c>
      <c r="G934" s="224" t="s">
        <v>1046</v>
      </c>
      <c r="H934" s="225">
        <v>3</v>
      </c>
      <c r="I934" s="226"/>
      <c r="J934" s="227">
        <f>ROUND(I934*H934,2)</f>
        <v>0</v>
      </c>
      <c r="K934" s="223" t="s">
        <v>5</v>
      </c>
      <c r="L934" s="228"/>
      <c r="M934" s="229" t="s">
        <v>5</v>
      </c>
      <c r="N934" s="230" t="s">
        <v>43</v>
      </c>
      <c r="O934" s="42"/>
      <c r="P934" s="184">
        <f>O934*H934</f>
        <v>0</v>
      </c>
      <c r="Q934" s="184">
        <v>0</v>
      </c>
      <c r="R934" s="184">
        <f>Q934*H934</f>
        <v>0</v>
      </c>
      <c r="S934" s="184">
        <v>0</v>
      </c>
      <c r="T934" s="185">
        <f>S934*H934</f>
        <v>0</v>
      </c>
      <c r="AR934" s="24" t="s">
        <v>932</v>
      </c>
      <c r="AT934" s="24" t="s">
        <v>258</v>
      </c>
      <c r="AU934" s="24" t="s">
        <v>82</v>
      </c>
      <c r="AY934" s="24" t="s">
        <v>185</v>
      </c>
      <c r="BE934" s="186">
        <f>IF(N934="základní",J934,0)</f>
        <v>0</v>
      </c>
      <c r="BF934" s="186">
        <f>IF(N934="snížená",J934,0)</f>
        <v>0</v>
      </c>
      <c r="BG934" s="186">
        <f>IF(N934="zákl. přenesená",J934,0)</f>
        <v>0</v>
      </c>
      <c r="BH934" s="186">
        <f>IF(N934="sníž. přenesená",J934,0)</f>
        <v>0</v>
      </c>
      <c r="BI934" s="186">
        <f>IF(N934="nulová",J934,0)</f>
        <v>0</v>
      </c>
      <c r="BJ934" s="24" t="s">
        <v>80</v>
      </c>
      <c r="BK934" s="186">
        <f>ROUND(I934*H934,2)</f>
        <v>0</v>
      </c>
      <c r="BL934" s="24" t="s">
        <v>373</v>
      </c>
      <c r="BM934" s="24" t="s">
        <v>3358</v>
      </c>
    </row>
    <row r="935" spans="2:65" s="1" customFormat="1" ht="31.5" customHeight="1">
      <c r="B935" s="174"/>
      <c r="C935" s="221" t="s">
        <v>1720</v>
      </c>
      <c r="D935" s="221" t="s">
        <v>258</v>
      </c>
      <c r="E935" s="222" t="s">
        <v>3359</v>
      </c>
      <c r="F935" s="223" t="s">
        <v>3360</v>
      </c>
      <c r="G935" s="224" t="s">
        <v>1046</v>
      </c>
      <c r="H935" s="225">
        <v>4</v>
      </c>
      <c r="I935" s="226"/>
      <c r="J935" s="227">
        <f>ROUND(I935*H935,2)</f>
        <v>0</v>
      </c>
      <c r="K935" s="223" t="s">
        <v>5</v>
      </c>
      <c r="L935" s="228"/>
      <c r="M935" s="229" t="s">
        <v>5</v>
      </c>
      <c r="N935" s="230" t="s">
        <v>43</v>
      </c>
      <c r="O935" s="42"/>
      <c r="P935" s="184">
        <f>O935*H935</f>
        <v>0</v>
      </c>
      <c r="Q935" s="184">
        <v>0</v>
      </c>
      <c r="R935" s="184">
        <f>Q935*H935</f>
        <v>0</v>
      </c>
      <c r="S935" s="184">
        <v>0</v>
      </c>
      <c r="T935" s="185">
        <f>S935*H935</f>
        <v>0</v>
      </c>
      <c r="AR935" s="24" t="s">
        <v>932</v>
      </c>
      <c r="AT935" s="24" t="s">
        <v>258</v>
      </c>
      <c r="AU935" s="24" t="s">
        <v>82</v>
      </c>
      <c r="AY935" s="24" t="s">
        <v>185</v>
      </c>
      <c r="BE935" s="186">
        <f>IF(N935="základní",J935,0)</f>
        <v>0</v>
      </c>
      <c r="BF935" s="186">
        <f>IF(N935="snížená",J935,0)</f>
        <v>0</v>
      </c>
      <c r="BG935" s="186">
        <f>IF(N935="zákl. přenesená",J935,0)</f>
        <v>0</v>
      </c>
      <c r="BH935" s="186">
        <f>IF(N935="sníž. přenesená",J935,0)</f>
        <v>0</v>
      </c>
      <c r="BI935" s="186">
        <f>IF(N935="nulová",J935,0)</f>
        <v>0</v>
      </c>
      <c r="BJ935" s="24" t="s">
        <v>80</v>
      </c>
      <c r="BK935" s="186">
        <f>ROUND(I935*H935,2)</f>
        <v>0</v>
      </c>
      <c r="BL935" s="24" t="s">
        <v>373</v>
      </c>
      <c r="BM935" s="24" t="s">
        <v>3361</v>
      </c>
    </row>
    <row r="936" spans="2:65" s="1" customFormat="1" ht="31.5" customHeight="1">
      <c r="B936" s="174"/>
      <c r="C936" s="175" t="s">
        <v>2000</v>
      </c>
      <c r="D936" s="175" t="s">
        <v>188</v>
      </c>
      <c r="E936" s="176" t="s">
        <v>1954</v>
      </c>
      <c r="F936" s="177" t="s">
        <v>1955</v>
      </c>
      <c r="G936" s="178" t="s">
        <v>254</v>
      </c>
      <c r="H936" s="179">
        <v>15</v>
      </c>
      <c r="I936" s="180"/>
      <c r="J936" s="181">
        <f>ROUND(I936*H936,2)</f>
        <v>0</v>
      </c>
      <c r="K936" s="177" t="s">
        <v>192</v>
      </c>
      <c r="L936" s="41"/>
      <c r="M936" s="182" t="s">
        <v>5</v>
      </c>
      <c r="N936" s="183" t="s">
        <v>43</v>
      </c>
      <c r="O936" s="42"/>
      <c r="P936" s="184">
        <f>O936*H936</f>
        <v>0</v>
      </c>
      <c r="Q936" s="184">
        <v>0</v>
      </c>
      <c r="R936" s="184">
        <f>Q936*H936</f>
        <v>0</v>
      </c>
      <c r="S936" s="184">
        <v>0</v>
      </c>
      <c r="T936" s="185">
        <f>S936*H936</f>
        <v>0</v>
      </c>
      <c r="AR936" s="24" t="s">
        <v>373</v>
      </c>
      <c r="AT936" s="24" t="s">
        <v>188</v>
      </c>
      <c r="AU936" s="24" t="s">
        <v>82</v>
      </c>
      <c r="AY936" s="24" t="s">
        <v>185</v>
      </c>
      <c r="BE936" s="186">
        <f>IF(N936="základní",J936,0)</f>
        <v>0</v>
      </c>
      <c r="BF936" s="186">
        <f>IF(N936="snížená",J936,0)</f>
        <v>0</v>
      </c>
      <c r="BG936" s="186">
        <f>IF(N936="zákl. přenesená",J936,0)</f>
        <v>0</v>
      </c>
      <c r="BH936" s="186">
        <f>IF(N936="sníž. přenesená",J936,0)</f>
        <v>0</v>
      </c>
      <c r="BI936" s="186">
        <f>IF(N936="nulová",J936,0)</f>
        <v>0</v>
      </c>
      <c r="BJ936" s="24" t="s">
        <v>80</v>
      </c>
      <c r="BK936" s="186">
        <f>ROUND(I936*H936,2)</f>
        <v>0</v>
      </c>
      <c r="BL936" s="24" t="s">
        <v>373</v>
      </c>
      <c r="BM936" s="24" t="s">
        <v>3362</v>
      </c>
    </row>
    <row r="937" spans="2:65" s="1" customFormat="1" ht="148.5">
      <c r="B937" s="41"/>
      <c r="D937" s="187" t="s">
        <v>195</v>
      </c>
      <c r="F937" s="188" t="s">
        <v>1937</v>
      </c>
      <c r="I937" s="189"/>
      <c r="L937" s="41"/>
      <c r="M937" s="190"/>
      <c r="N937" s="42"/>
      <c r="O937" s="42"/>
      <c r="P937" s="42"/>
      <c r="Q937" s="42"/>
      <c r="R937" s="42"/>
      <c r="S937" s="42"/>
      <c r="T937" s="70"/>
      <c r="AT937" s="24" t="s">
        <v>195</v>
      </c>
      <c r="AU937" s="24" t="s">
        <v>82</v>
      </c>
    </row>
    <row r="938" spans="2:65" s="11" customFormat="1">
      <c r="B938" s="191"/>
      <c r="D938" s="187" t="s">
        <v>197</v>
      </c>
      <c r="E938" s="192" t="s">
        <v>5</v>
      </c>
      <c r="F938" s="193" t="s">
        <v>3363</v>
      </c>
      <c r="H938" s="194">
        <v>2</v>
      </c>
      <c r="I938" s="195"/>
      <c r="L938" s="191"/>
      <c r="M938" s="196"/>
      <c r="N938" s="197"/>
      <c r="O938" s="197"/>
      <c r="P938" s="197"/>
      <c r="Q938" s="197"/>
      <c r="R938" s="197"/>
      <c r="S938" s="197"/>
      <c r="T938" s="198"/>
      <c r="AT938" s="192" t="s">
        <v>197</v>
      </c>
      <c r="AU938" s="192" t="s">
        <v>82</v>
      </c>
      <c r="AV938" s="11" t="s">
        <v>82</v>
      </c>
      <c r="AW938" s="11" t="s">
        <v>35</v>
      </c>
      <c r="AX938" s="11" t="s">
        <v>72</v>
      </c>
      <c r="AY938" s="192" t="s">
        <v>185</v>
      </c>
    </row>
    <row r="939" spans="2:65" s="11" customFormat="1">
      <c r="B939" s="191"/>
      <c r="D939" s="187" t="s">
        <v>197</v>
      </c>
      <c r="E939" s="192" t="s">
        <v>5</v>
      </c>
      <c r="F939" s="193" t="s">
        <v>3364</v>
      </c>
      <c r="H939" s="194">
        <v>6</v>
      </c>
      <c r="I939" s="195"/>
      <c r="L939" s="191"/>
      <c r="M939" s="196"/>
      <c r="N939" s="197"/>
      <c r="O939" s="197"/>
      <c r="P939" s="197"/>
      <c r="Q939" s="197"/>
      <c r="R939" s="197"/>
      <c r="S939" s="197"/>
      <c r="T939" s="198"/>
      <c r="AT939" s="192" t="s">
        <v>197</v>
      </c>
      <c r="AU939" s="192" t="s">
        <v>82</v>
      </c>
      <c r="AV939" s="11" t="s">
        <v>82</v>
      </c>
      <c r="AW939" s="11" t="s">
        <v>35</v>
      </c>
      <c r="AX939" s="11" t="s">
        <v>72</v>
      </c>
      <c r="AY939" s="192" t="s">
        <v>185</v>
      </c>
    </row>
    <row r="940" spans="2:65" s="11" customFormat="1">
      <c r="B940" s="191"/>
      <c r="D940" s="187" t="s">
        <v>197</v>
      </c>
      <c r="E940" s="192" t="s">
        <v>5</v>
      </c>
      <c r="F940" s="193" t="s">
        <v>3365</v>
      </c>
      <c r="H940" s="194">
        <v>1</v>
      </c>
      <c r="I940" s="195"/>
      <c r="L940" s="191"/>
      <c r="M940" s="196"/>
      <c r="N940" s="197"/>
      <c r="O940" s="197"/>
      <c r="P940" s="197"/>
      <c r="Q940" s="197"/>
      <c r="R940" s="197"/>
      <c r="S940" s="197"/>
      <c r="T940" s="198"/>
      <c r="AT940" s="192" t="s">
        <v>197</v>
      </c>
      <c r="AU940" s="192" t="s">
        <v>82</v>
      </c>
      <c r="AV940" s="11" t="s">
        <v>82</v>
      </c>
      <c r="AW940" s="11" t="s">
        <v>35</v>
      </c>
      <c r="AX940" s="11" t="s">
        <v>72</v>
      </c>
      <c r="AY940" s="192" t="s">
        <v>185</v>
      </c>
    </row>
    <row r="941" spans="2:65" s="11" customFormat="1">
      <c r="B941" s="191"/>
      <c r="D941" s="187" t="s">
        <v>197</v>
      </c>
      <c r="E941" s="192" t="s">
        <v>5</v>
      </c>
      <c r="F941" s="193" t="s">
        <v>3366</v>
      </c>
      <c r="H941" s="194">
        <v>1</v>
      </c>
      <c r="I941" s="195"/>
      <c r="L941" s="191"/>
      <c r="M941" s="196"/>
      <c r="N941" s="197"/>
      <c r="O941" s="197"/>
      <c r="P941" s="197"/>
      <c r="Q941" s="197"/>
      <c r="R941" s="197"/>
      <c r="S941" s="197"/>
      <c r="T941" s="198"/>
      <c r="AT941" s="192" t="s">
        <v>197</v>
      </c>
      <c r="AU941" s="192" t="s">
        <v>82</v>
      </c>
      <c r="AV941" s="11" t="s">
        <v>82</v>
      </c>
      <c r="AW941" s="11" t="s">
        <v>35</v>
      </c>
      <c r="AX941" s="11" t="s">
        <v>72</v>
      </c>
      <c r="AY941" s="192" t="s">
        <v>185</v>
      </c>
    </row>
    <row r="942" spans="2:65" s="11" customFormat="1">
      <c r="B942" s="191"/>
      <c r="D942" s="187" t="s">
        <v>197</v>
      </c>
      <c r="E942" s="192" t="s">
        <v>5</v>
      </c>
      <c r="F942" s="193" t="s">
        <v>3367</v>
      </c>
      <c r="H942" s="194">
        <v>1</v>
      </c>
      <c r="I942" s="195"/>
      <c r="L942" s="191"/>
      <c r="M942" s="196"/>
      <c r="N942" s="197"/>
      <c r="O942" s="197"/>
      <c r="P942" s="197"/>
      <c r="Q942" s="197"/>
      <c r="R942" s="197"/>
      <c r="S942" s="197"/>
      <c r="T942" s="198"/>
      <c r="AT942" s="192" t="s">
        <v>197</v>
      </c>
      <c r="AU942" s="192" t="s">
        <v>82</v>
      </c>
      <c r="AV942" s="11" t="s">
        <v>82</v>
      </c>
      <c r="AW942" s="11" t="s">
        <v>35</v>
      </c>
      <c r="AX942" s="11" t="s">
        <v>72</v>
      </c>
      <c r="AY942" s="192" t="s">
        <v>185</v>
      </c>
    </row>
    <row r="943" spans="2:65" s="11" customFormat="1">
      <c r="B943" s="191"/>
      <c r="D943" s="187" t="s">
        <v>197</v>
      </c>
      <c r="E943" s="192" t="s">
        <v>5</v>
      </c>
      <c r="F943" s="193" t="s">
        <v>3368</v>
      </c>
      <c r="H943" s="194">
        <v>1</v>
      </c>
      <c r="I943" s="195"/>
      <c r="L943" s="191"/>
      <c r="M943" s="196"/>
      <c r="N943" s="197"/>
      <c r="O943" s="197"/>
      <c r="P943" s="197"/>
      <c r="Q943" s="197"/>
      <c r="R943" s="197"/>
      <c r="S943" s="197"/>
      <c r="T943" s="198"/>
      <c r="AT943" s="192" t="s">
        <v>197</v>
      </c>
      <c r="AU943" s="192" t="s">
        <v>82</v>
      </c>
      <c r="AV943" s="11" t="s">
        <v>82</v>
      </c>
      <c r="AW943" s="11" t="s">
        <v>35</v>
      </c>
      <c r="AX943" s="11" t="s">
        <v>72</v>
      </c>
      <c r="AY943" s="192" t="s">
        <v>185</v>
      </c>
    </row>
    <row r="944" spans="2:65" s="11" customFormat="1">
      <c r="B944" s="191"/>
      <c r="D944" s="187" t="s">
        <v>197</v>
      </c>
      <c r="E944" s="192" t="s">
        <v>5</v>
      </c>
      <c r="F944" s="193" t="s">
        <v>3369</v>
      </c>
      <c r="H944" s="194">
        <v>3</v>
      </c>
      <c r="I944" s="195"/>
      <c r="L944" s="191"/>
      <c r="M944" s="196"/>
      <c r="N944" s="197"/>
      <c r="O944" s="197"/>
      <c r="P944" s="197"/>
      <c r="Q944" s="197"/>
      <c r="R944" s="197"/>
      <c r="S944" s="197"/>
      <c r="T944" s="198"/>
      <c r="AT944" s="192" t="s">
        <v>197</v>
      </c>
      <c r="AU944" s="192" t="s">
        <v>82</v>
      </c>
      <c r="AV944" s="11" t="s">
        <v>82</v>
      </c>
      <c r="AW944" s="11" t="s">
        <v>35</v>
      </c>
      <c r="AX944" s="11" t="s">
        <v>72</v>
      </c>
      <c r="AY944" s="192" t="s">
        <v>185</v>
      </c>
    </row>
    <row r="945" spans="2:65" s="13" customFormat="1">
      <c r="B945" s="207"/>
      <c r="D945" s="208" t="s">
        <v>197</v>
      </c>
      <c r="E945" s="209" t="s">
        <v>5</v>
      </c>
      <c r="F945" s="210" t="s">
        <v>222</v>
      </c>
      <c r="H945" s="211">
        <v>15</v>
      </c>
      <c r="I945" s="212"/>
      <c r="L945" s="207"/>
      <c r="M945" s="213"/>
      <c r="N945" s="214"/>
      <c r="O945" s="214"/>
      <c r="P945" s="214"/>
      <c r="Q945" s="214"/>
      <c r="R945" s="214"/>
      <c r="S945" s="214"/>
      <c r="T945" s="215"/>
      <c r="AT945" s="216" t="s">
        <v>197</v>
      </c>
      <c r="AU945" s="216" t="s">
        <v>82</v>
      </c>
      <c r="AV945" s="13" t="s">
        <v>193</v>
      </c>
      <c r="AW945" s="13" t="s">
        <v>35</v>
      </c>
      <c r="AX945" s="13" t="s">
        <v>80</v>
      </c>
      <c r="AY945" s="216" t="s">
        <v>185</v>
      </c>
    </row>
    <row r="946" spans="2:65" s="1" customFormat="1" ht="31.5" customHeight="1">
      <c r="B946" s="174"/>
      <c r="C946" s="221" t="s">
        <v>1724</v>
      </c>
      <c r="D946" s="221" t="s">
        <v>258</v>
      </c>
      <c r="E946" s="222" t="s">
        <v>3370</v>
      </c>
      <c r="F946" s="223" t="s">
        <v>3371</v>
      </c>
      <c r="G946" s="224" t="s">
        <v>1046</v>
      </c>
      <c r="H946" s="225">
        <v>2</v>
      </c>
      <c r="I946" s="226"/>
      <c r="J946" s="227">
        <f t="shared" ref="J946:J953" si="20">ROUND(I946*H946,2)</f>
        <v>0</v>
      </c>
      <c r="K946" s="223" t="s">
        <v>5</v>
      </c>
      <c r="L946" s="228"/>
      <c r="M946" s="229" t="s">
        <v>5</v>
      </c>
      <c r="N946" s="230" t="s">
        <v>43</v>
      </c>
      <c r="O946" s="42"/>
      <c r="P946" s="184">
        <f t="shared" ref="P946:P953" si="21">O946*H946</f>
        <v>0</v>
      </c>
      <c r="Q946" s="184">
        <v>0</v>
      </c>
      <c r="R946" s="184">
        <f t="shared" ref="R946:R953" si="22">Q946*H946</f>
        <v>0</v>
      </c>
      <c r="S946" s="184">
        <v>0</v>
      </c>
      <c r="T946" s="185">
        <f t="shared" ref="T946:T953" si="23">S946*H946</f>
        <v>0</v>
      </c>
      <c r="AR946" s="24" t="s">
        <v>932</v>
      </c>
      <c r="AT946" s="24" t="s">
        <v>258</v>
      </c>
      <c r="AU946" s="24" t="s">
        <v>82</v>
      </c>
      <c r="AY946" s="24" t="s">
        <v>185</v>
      </c>
      <c r="BE946" s="186">
        <f t="shared" ref="BE946:BE953" si="24">IF(N946="základní",J946,0)</f>
        <v>0</v>
      </c>
      <c r="BF946" s="186">
        <f t="shared" ref="BF946:BF953" si="25">IF(N946="snížená",J946,0)</f>
        <v>0</v>
      </c>
      <c r="BG946" s="186">
        <f t="shared" ref="BG946:BG953" si="26">IF(N946="zákl. přenesená",J946,0)</f>
        <v>0</v>
      </c>
      <c r="BH946" s="186">
        <f t="shared" ref="BH946:BH953" si="27">IF(N946="sníž. přenesená",J946,0)</f>
        <v>0</v>
      </c>
      <c r="BI946" s="186">
        <f t="shared" ref="BI946:BI953" si="28">IF(N946="nulová",J946,0)</f>
        <v>0</v>
      </c>
      <c r="BJ946" s="24" t="s">
        <v>80</v>
      </c>
      <c r="BK946" s="186">
        <f t="shared" ref="BK946:BK953" si="29">ROUND(I946*H946,2)</f>
        <v>0</v>
      </c>
      <c r="BL946" s="24" t="s">
        <v>373</v>
      </c>
      <c r="BM946" s="24" t="s">
        <v>3372</v>
      </c>
    </row>
    <row r="947" spans="2:65" s="1" customFormat="1" ht="31.5" customHeight="1">
      <c r="B947" s="174"/>
      <c r="C947" s="221" t="s">
        <v>257</v>
      </c>
      <c r="D947" s="221" t="s">
        <v>258</v>
      </c>
      <c r="E947" s="222" t="s">
        <v>3373</v>
      </c>
      <c r="F947" s="223" t="s">
        <v>3374</v>
      </c>
      <c r="G947" s="224" t="s">
        <v>1046</v>
      </c>
      <c r="H947" s="225">
        <v>6</v>
      </c>
      <c r="I947" s="226"/>
      <c r="J947" s="227">
        <f t="shared" si="20"/>
        <v>0</v>
      </c>
      <c r="K947" s="223" t="s">
        <v>5</v>
      </c>
      <c r="L947" s="228"/>
      <c r="M947" s="229" t="s">
        <v>5</v>
      </c>
      <c r="N947" s="230" t="s">
        <v>43</v>
      </c>
      <c r="O947" s="42"/>
      <c r="P947" s="184">
        <f t="shared" si="21"/>
        <v>0</v>
      </c>
      <c r="Q947" s="184">
        <v>0</v>
      </c>
      <c r="R947" s="184">
        <f t="shared" si="22"/>
        <v>0</v>
      </c>
      <c r="S947" s="184">
        <v>0</v>
      </c>
      <c r="T947" s="185">
        <f t="shared" si="23"/>
        <v>0</v>
      </c>
      <c r="AR947" s="24" t="s">
        <v>932</v>
      </c>
      <c r="AT947" s="24" t="s">
        <v>258</v>
      </c>
      <c r="AU947" s="24" t="s">
        <v>82</v>
      </c>
      <c r="AY947" s="24" t="s">
        <v>185</v>
      </c>
      <c r="BE947" s="186">
        <f t="shared" si="24"/>
        <v>0</v>
      </c>
      <c r="BF947" s="186">
        <f t="shared" si="25"/>
        <v>0</v>
      </c>
      <c r="BG947" s="186">
        <f t="shared" si="26"/>
        <v>0</v>
      </c>
      <c r="BH947" s="186">
        <f t="shared" si="27"/>
        <v>0</v>
      </c>
      <c r="BI947" s="186">
        <f t="shared" si="28"/>
        <v>0</v>
      </c>
      <c r="BJ947" s="24" t="s">
        <v>80</v>
      </c>
      <c r="BK947" s="186">
        <f t="shared" si="29"/>
        <v>0</v>
      </c>
      <c r="BL947" s="24" t="s">
        <v>373</v>
      </c>
      <c r="BM947" s="24" t="s">
        <v>3375</v>
      </c>
    </row>
    <row r="948" spans="2:65" s="1" customFormat="1" ht="31.5" customHeight="1">
      <c r="B948" s="174"/>
      <c r="C948" s="221" t="s">
        <v>302</v>
      </c>
      <c r="D948" s="221" t="s">
        <v>258</v>
      </c>
      <c r="E948" s="222" t="s">
        <v>3376</v>
      </c>
      <c r="F948" s="223" t="s">
        <v>3377</v>
      </c>
      <c r="G948" s="224" t="s">
        <v>1046</v>
      </c>
      <c r="H948" s="225">
        <v>1</v>
      </c>
      <c r="I948" s="226"/>
      <c r="J948" s="227">
        <f t="shared" si="20"/>
        <v>0</v>
      </c>
      <c r="K948" s="223" t="s">
        <v>5</v>
      </c>
      <c r="L948" s="228"/>
      <c r="M948" s="229" t="s">
        <v>5</v>
      </c>
      <c r="N948" s="230" t="s">
        <v>43</v>
      </c>
      <c r="O948" s="42"/>
      <c r="P948" s="184">
        <f t="shared" si="21"/>
        <v>0</v>
      </c>
      <c r="Q948" s="184">
        <v>0</v>
      </c>
      <c r="R948" s="184">
        <f t="shared" si="22"/>
        <v>0</v>
      </c>
      <c r="S948" s="184">
        <v>0</v>
      </c>
      <c r="T948" s="185">
        <f t="shared" si="23"/>
        <v>0</v>
      </c>
      <c r="AR948" s="24" t="s">
        <v>932</v>
      </c>
      <c r="AT948" s="24" t="s">
        <v>258</v>
      </c>
      <c r="AU948" s="24" t="s">
        <v>82</v>
      </c>
      <c r="AY948" s="24" t="s">
        <v>185</v>
      </c>
      <c r="BE948" s="186">
        <f t="shared" si="24"/>
        <v>0</v>
      </c>
      <c r="BF948" s="186">
        <f t="shared" si="25"/>
        <v>0</v>
      </c>
      <c r="BG948" s="186">
        <f t="shared" si="26"/>
        <v>0</v>
      </c>
      <c r="BH948" s="186">
        <f t="shared" si="27"/>
        <v>0</v>
      </c>
      <c r="BI948" s="186">
        <f t="shared" si="28"/>
        <v>0</v>
      </c>
      <c r="BJ948" s="24" t="s">
        <v>80</v>
      </c>
      <c r="BK948" s="186">
        <f t="shared" si="29"/>
        <v>0</v>
      </c>
      <c r="BL948" s="24" t="s">
        <v>373</v>
      </c>
      <c r="BM948" s="24" t="s">
        <v>3378</v>
      </c>
    </row>
    <row r="949" spans="2:65" s="1" customFormat="1" ht="31.5" customHeight="1">
      <c r="B949" s="174"/>
      <c r="C949" s="221" t="s">
        <v>298</v>
      </c>
      <c r="D949" s="221" t="s">
        <v>258</v>
      </c>
      <c r="E949" s="222" t="s">
        <v>3379</v>
      </c>
      <c r="F949" s="223" t="s">
        <v>3380</v>
      </c>
      <c r="G949" s="224" t="s">
        <v>1046</v>
      </c>
      <c r="H949" s="225">
        <v>1</v>
      </c>
      <c r="I949" s="226"/>
      <c r="J949" s="227">
        <f t="shared" si="20"/>
        <v>0</v>
      </c>
      <c r="K949" s="223" t="s">
        <v>5</v>
      </c>
      <c r="L949" s="228"/>
      <c r="M949" s="229" t="s">
        <v>5</v>
      </c>
      <c r="N949" s="230" t="s">
        <v>43</v>
      </c>
      <c r="O949" s="42"/>
      <c r="P949" s="184">
        <f t="shared" si="21"/>
        <v>0</v>
      </c>
      <c r="Q949" s="184">
        <v>0</v>
      </c>
      <c r="R949" s="184">
        <f t="shared" si="22"/>
        <v>0</v>
      </c>
      <c r="S949" s="184">
        <v>0</v>
      </c>
      <c r="T949" s="185">
        <f t="shared" si="23"/>
        <v>0</v>
      </c>
      <c r="AR949" s="24" t="s">
        <v>932</v>
      </c>
      <c r="AT949" s="24" t="s">
        <v>258</v>
      </c>
      <c r="AU949" s="24" t="s">
        <v>82</v>
      </c>
      <c r="AY949" s="24" t="s">
        <v>185</v>
      </c>
      <c r="BE949" s="186">
        <f t="shared" si="24"/>
        <v>0</v>
      </c>
      <c r="BF949" s="186">
        <f t="shared" si="25"/>
        <v>0</v>
      </c>
      <c r="BG949" s="186">
        <f t="shared" si="26"/>
        <v>0</v>
      </c>
      <c r="BH949" s="186">
        <f t="shared" si="27"/>
        <v>0</v>
      </c>
      <c r="BI949" s="186">
        <f t="shared" si="28"/>
        <v>0</v>
      </c>
      <c r="BJ949" s="24" t="s">
        <v>80</v>
      </c>
      <c r="BK949" s="186">
        <f t="shared" si="29"/>
        <v>0</v>
      </c>
      <c r="BL949" s="24" t="s">
        <v>373</v>
      </c>
      <c r="BM949" s="24" t="s">
        <v>3381</v>
      </c>
    </row>
    <row r="950" spans="2:65" s="1" customFormat="1" ht="31.5" customHeight="1">
      <c r="B950" s="174"/>
      <c r="C950" s="221" t="s">
        <v>306</v>
      </c>
      <c r="D950" s="221" t="s">
        <v>258</v>
      </c>
      <c r="E950" s="222" t="s">
        <v>3382</v>
      </c>
      <c r="F950" s="223" t="s">
        <v>3383</v>
      </c>
      <c r="G950" s="224" t="s">
        <v>1046</v>
      </c>
      <c r="H950" s="225">
        <v>1</v>
      </c>
      <c r="I950" s="226"/>
      <c r="J950" s="227">
        <f t="shared" si="20"/>
        <v>0</v>
      </c>
      <c r="K950" s="223" t="s">
        <v>5</v>
      </c>
      <c r="L950" s="228"/>
      <c r="M950" s="229" t="s">
        <v>5</v>
      </c>
      <c r="N950" s="230" t="s">
        <v>43</v>
      </c>
      <c r="O950" s="42"/>
      <c r="P950" s="184">
        <f t="shared" si="21"/>
        <v>0</v>
      </c>
      <c r="Q950" s="184">
        <v>0</v>
      </c>
      <c r="R950" s="184">
        <f t="shared" si="22"/>
        <v>0</v>
      </c>
      <c r="S950" s="184">
        <v>0</v>
      </c>
      <c r="T950" s="185">
        <f t="shared" si="23"/>
        <v>0</v>
      </c>
      <c r="AR950" s="24" t="s">
        <v>932</v>
      </c>
      <c r="AT950" s="24" t="s">
        <v>258</v>
      </c>
      <c r="AU950" s="24" t="s">
        <v>82</v>
      </c>
      <c r="AY950" s="24" t="s">
        <v>185</v>
      </c>
      <c r="BE950" s="186">
        <f t="shared" si="24"/>
        <v>0</v>
      </c>
      <c r="BF950" s="186">
        <f t="shared" si="25"/>
        <v>0</v>
      </c>
      <c r="BG950" s="186">
        <f t="shared" si="26"/>
        <v>0</v>
      </c>
      <c r="BH950" s="186">
        <f t="shared" si="27"/>
        <v>0</v>
      </c>
      <c r="BI950" s="186">
        <f t="shared" si="28"/>
        <v>0</v>
      </c>
      <c r="BJ950" s="24" t="s">
        <v>80</v>
      </c>
      <c r="BK950" s="186">
        <f t="shared" si="29"/>
        <v>0</v>
      </c>
      <c r="BL950" s="24" t="s">
        <v>373</v>
      </c>
      <c r="BM950" s="24" t="s">
        <v>3384</v>
      </c>
    </row>
    <row r="951" spans="2:65" s="1" customFormat="1" ht="31.5" customHeight="1">
      <c r="B951" s="174"/>
      <c r="C951" s="221" t="s">
        <v>314</v>
      </c>
      <c r="D951" s="221" t="s">
        <v>258</v>
      </c>
      <c r="E951" s="222" t="s">
        <v>3385</v>
      </c>
      <c r="F951" s="223" t="s">
        <v>3386</v>
      </c>
      <c r="G951" s="224" t="s">
        <v>1046</v>
      </c>
      <c r="H951" s="225">
        <v>1</v>
      </c>
      <c r="I951" s="226"/>
      <c r="J951" s="227">
        <f t="shared" si="20"/>
        <v>0</v>
      </c>
      <c r="K951" s="223" t="s">
        <v>5</v>
      </c>
      <c r="L951" s="228"/>
      <c r="M951" s="229" t="s">
        <v>5</v>
      </c>
      <c r="N951" s="230" t="s">
        <v>43</v>
      </c>
      <c r="O951" s="42"/>
      <c r="P951" s="184">
        <f t="shared" si="21"/>
        <v>0</v>
      </c>
      <c r="Q951" s="184">
        <v>0</v>
      </c>
      <c r="R951" s="184">
        <f t="shared" si="22"/>
        <v>0</v>
      </c>
      <c r="S951" s="184">
        <v>0</v>
      </c>
      <c r="T951" s="185">
        <f t="shared" si="23"/>
        <v>0</v>
      </c>
      <c r="AR951" s="24" t="s">
        <v>932</v>
      </c>
      <c r="AT951" s="24" t="s">
        <v>258</v>
      </c>
      <c r="AU951" s="24" t="s">
        <v>82</v>
      </c>
      <c r="AY951" s="24" t="s">
        <v>185</v>
      </c>
      <c r="BE951" s="186">
        <f t="shared" si="24"/>
        <v>0</v>
      </c>
      <c r="BF951" s="186">
        <f t="shared" si="25"/>
        <v>0</v>
      </c>
      <c r="BG951" s="186">
        <f t="shared" si="26"/>
        <v>0</v>
      </c>
      <c r="BH951" s="186">
        <f t="shared" si="27"/>
        <v>0</v>
      </c>
      <c r="BI951" s="186">
        <f t="shared" si="28"/>
        <v>0</v>
      </c>
      <c r="BJ951" s="24" t="s">
        <v>80</v>
      </c>
      <c r="BK951" s="186">
        <f t="shared" si="29"/>
        <v>0</v>
      </c>
      <c r="BL951" s="24" t="s">
        <v>373</v>
      </c>
      <c r="BM951" s="24" t="s">
        <v>3387</v>
      </c>
    </row>
    <row r="952" spans="2:65" s="1" customFormat="1" ht="31.5" customHeight="1">
      <c r="B952" s="174"/>
      <c r="C952" s="221" t="s">
        <v>251</v>
      </c>
      <c r="D952" s="221" t="s">
        <v>258</v>
      </c>
      <c r="E952" s="222" t="s">
        <v>3388</v>
      </c>
      <c r="F952" s="223" t="s">
        <v>3389</v>
      </c>
      <c r="G952" s="224" t="s">
        <v>1046</v>
      </c>
      <c r="H952" s="225">
        <v>3</v>
      </c>
      <c r="I952" s="226"/>
      <c r="J952" s="227">
        <f t="shared" si="20"/>
        <v>0</v>
      </c>
      <c r="K952" s="223" t="s">
        <v>5</v>
      </c>
      <c r="L952" s="228"/>
      <c r="M952" s="229" t="s">
        <v>5</v>
      </c>
      <c r="N952" s="230" t="s">
        <v>43</v>
      </c>
      <c r="O952" s="42"/>
      <c r="P952" s="184">
        <f t="shared" si="21"/>
        <v>0</v>
      </c>
      <c r="Q952" s="184">
        <v>0</v>
      </c>
      <c r="R952" s="184">
        <f t="shared" si="22"/>
        <v>0</v>
      </c>
      <c r="S952" s="184">
        <v>0</v>
      </c>
      <c r="T952" s="185">
        <f t="shared" si="23"/>
        <v>0</v>
      </c>
      <c r="AR952" s="24" t="s">
        <v>932</v>
      </c>
      <c r="AT952" s="24" t="s">
        <v>258</v>
      </c>
      <c r="AU952" s="24" t="s">
        <v>82</v>
      </c>
      <c r="AY952" s="24" t="s">
        <v>185</v>
      </c>
      <c r="BE952" s="186">
        <f t="shared" si="24"/>
        <v>0</v>
      </c>
      <c r="BF952" s="186">
        <f t="shared" si="25"/>
        <v>0</v>
      </c>
      <c r="BG952" s="186">
        <f t="shared" si="26"/>
        <v>0</v>
      </c>
      <c r="BH952" s="186">
        <f t="shared" si="27"/>
        <v>0</v>
      </c>
      <c r="BI952" s="186">
        <f t="shared" si="28"/>
        <v>0</v>
      </c>
      <c r="BJ952" s="24" t="s">
        <v>80</v>
      </c>
      <c r="BK952" s="186">
        <f t="shared" si="29"/>
        <v>0</v>
      </c>
      <c r="BL952" s="24" t="s">
        <v>373</v>
      </c>
      <c r="BM952" s="24" t="s">
        <v>3390</v>
      </c>
    </row>
    <row r="953" spans="2:65" s="1" customFormat="1" ht="31.5" customHeight="1">
      <c r="B953" s="174"/>
      <c r="C953" s="175" t="s">
        <v>2004</v>
      </c>
      <c r="D953" s="175" t="s">
        <v>188</v>
      </c>
      <c r="E953" s="176" t="s">
        <v>3391</v>
      </c>
      <c r="F953" s="177" t="s">
        <v>3392</v>
      </c>
      <c r="G953" s="178" t="s">
        <v>254</v>
      </c>
      <c r="H953" s="179">
        <v>2</v>
      </c>
      <c r="I953" s="180"/>
      <c r="J953" s="181">
        <f t="shared" si="20"/>
        <v>0</v>
      </c>
      <c r="K953" s="177" t="s">
        <v>192</v>
      </c>
      <c r="L953" s="41"/>
      <c r="M953" s="182" t="s">
        <v>5</v>
      </c>
      <c r="N953" s="183" t="s">
        <v>43</v>
      </c>
      <c r="O953" s="42"/>
      <c r="P953" s="184">
        <f t="shared" si="21"/>
        <v>0</v>
      </c>
      <c r="Q953" s="184">
        <v>0</v>
      </c>
      <c r="R953" s="184">
        <f t="shared" si="22"/>
        <v>0</v>
      </c>
      <c r="S953" s="184">
        <v>0</v>
      </c>
      <c r="T953" s="185">
        <f t="shared" si="23"/>
        <v>0</v>
      </c>
      <c r="AR953" s="24" t="s">
        <v>373</v>
      </c>
      <c r="AT953" s="24" t="s">
        <v>188</v>
      </c>
      <c r="AU953" s="24" t="s">
        <v>82</v>
      </c>
      <c r="AY953" s="24" t="s">
        <v>185</v>
      </c>
      <c r="BE953" s="186">
        <f t="shared" si="24"/>
        <v>0</v>
      </c>
      <c r="BF953" s="186">
        <f t="shared" si="25"/>
        <v>0</v>
      </c>
      <c r="BG953" s="186">
        <f t="shared" si="26"/>
        <v>0</v>
      </c>
      <c r="BH953" s="186">
        <f t="shared" si="27"/>
        <v>0</v>
      </c>
      <c r="BI953" s="186">
        <f t="shared" si="28"/>
        <v>0</v>
      </c>
      <c r="BJ953" s="24" t="s">
        <v>80</v>
      </c>
      <c r="BK953" s="186">
        <f t="shared" si="29"/>
        <v>0</v>
      </c>
      <c r="BL953" s="24" t="s">
        <v>373</v>
      </c>
      <c r="BM953" s="24" t="s">
        <v>3393</v>
      </c>
    </row>
    <row r="954" spans="2:65" s="1" customFormat="1" ht="148.5">
      <c r="B954" s="41"/>
      <c r="D954" s="187" t="s">
        <v>195</v>
      </c>
      <c r="F954" s="188" t="s">
        <v>1937</v>
      </c>
      <c r="I954" s="189"/>
      <c r="L954" s="41"/>
      <c r="M954" s="190"/>
      <c r="N954" s="42"/>
      <c r="O954" s="42"/>
      <c r="P954" s="42"/>
      <c r="Q954" s="42"/>
      <c r="R954" s="42"/>
      <c r="S954" s="42"/>
      <c r="T954" s="70"/>
      <c r="AT954" s="24" t="s">
        <v>195</v>
      </c>
      <c r="AU954" s="24" t="s">
        <v>82</v>
      </c>
    </row>
    <row r="955" spans="2:65" s="11" customFormat="1">
      <c r="B955" s="191"/>
      <c r="D955" s="187" t="s">
        <v>197</v>
      </c>
      <c r="E955" s="192" t="s">
        <v>5</v>
      </c>
      <c r="F955" s="193" t="s">
        <v>3394</v>
      </c>
      <c r="H955" s="194">
        <v>1</v>
      </c>
      <c r="I955" s="195"/>
      <c r="L955" s="191"/>
      <c r="M955" s="196"/>
      <c r="N955" s="197"/>
      <c r="O955" s="197"/>
      <c r="P955" s="197"/>
      <c r="Q955" s="197"/>
      <c r="R955" s="197"/>
      <c r="S955" s="197"/>
      <c r="T955" s="198"/>
      <c r="AT955" s="192" t="s">
        <v>197</v>
      </c>
      <c r="AU955" s="192" t="s">
        <v>82</v>
      </c>
      <c r="AV955" s="11" t="s">
        <v>82</v>
      </c>
      <c r="AW955" s="11" t="s">
        <v>35</v>
      </c>
      <c r="AX955" s="11" t="s">
        <v>72</v>
      </c>
      <c r="AY955" s="192" t="s">
        <v>185</v>
      </c>
    </row>
    <row r="956" spans="2:65" s="11" customFormat="1">
      <c r="B956" s="191"/>
      <c r="D956" s="187" t="s">
        <v>197</v>
      </c>
      <c r="E956" s="192" t="s">
        <v>5</v>
      </c>
      <c r="F956" s="193" t="s">
        <v>3395</v>
      </c>
      <c r="H956" s="194">
        <v>1</v>
      </c>
      <c r="I956" s="195"/>
      <c r="L956" s="191"/>
      <c r="M956" s="196"/>
      <c r="N956" s="197"/>
      <c r="O956" s="197"/>
      <c r="P956" s="197"/>
      <c r="Q956" s="197"/>
      <c r="R956" s="197"/>
      <c r="S956" s="197"/>
      <c r="T956" s="198"/>
      <c r="AT956" s="192" t="s">
        <v>197</v>
      </c>
      <c r="AU956" s="192" t="s">
        <v>82</v>
      </c>
      <c r="AV956" s="11" t="s">
        <v>82</v>
      </c>
      <c r="AW956" s="11" t="s">
        <v>35</v>
      </c>
      <c r="AX956" s="11" t="s">
        <v>72</v>
      </c>
      <c r="AY956" s="192" t="s">
        <v>185</v>
      </c>
    </row>
    <row r="957" spans="2:65" s="13" customFormat="1">
      <c r="B957" s="207"/>
      <c r="D957" s="208" t="s">
        <v>197</v>
      </c>
      <c r="E957" s="209" t="s">
        <v>5</v>
      </c>
      <c r="F957" s="210" t="s">
        <v>222</v>
      </c>
      <c r="H957" s="211">
        <v>2</v>
      </c>
      <c r="I957" s="212"/>
      <c r="L957" s="207"/>
      <c r="M957" s="213"/>
      <c r="N957" s="214"/>
      <c r="O957" s="214"/>
      <c r="P957" s="214"/>
      <c r="Q957" s="214"/>
      <c r="R957" s="214"/>
      <c r="S957" s="214"/>
      <c r="T957" s="215"/>
      <c r="AT957" s="216" t="s">
        <v>197</v>
      </c>
      <c r="AU957" s="216" t="s">
        <v>82</v>
      </c>
      <c r="AV957" s="13" t="s">
        <v>193</v>
      </c>
      <c r="AW957" s="13" t="s">
        <v>35</v>
      </c>
      <c r="AX957" s="13" t="s">
        <v>80</v>
      </c>
      <c r="AY957" s="216" t="s">
        <v>185</v>
      </c>
    </row>
    <row r="958" spans="2:65" s="1" customFormat="1" ht="31.5" customHeight="1">
      <c r="B958" s="174"/>
      <c r="C958" s="221" t="s">
        <v>263</v>
      </c>
      <c r="D958" s="221" t="s">
        <v>258</v>
      </c>
      <c r="E958" s="222" t="s">
        <v>3396</v>
      </c>
      <c r="F958" s="223" t="s">
        <v>3397</v>
      </c>
      <c r="G958" s="224" t="s">
        <v>1046</v>
      </c>
      <c r="H958" s="225">
        <v>1</v>
      </c>
      <c r="I958" s="226"/>
      <c r="J958" s="227">
        <f>ROUND(I958*H958,2)</f>
        <v>0</v>
      </c>
      <c r="K958" s="223" t="s">
        <v>5</v>
      </c>
      <c r="L958" s="228"/>
      <c r="M958" s="229" t="s">
        <v>5</v>
      </c>
      <c r="N958" s="230" t="s">
        <v>43</v>
      </c>
      <c r="O958" s="42"/>
      <c r="P958" s="184">
        <f>O958*H958</f>
        <v>0</v>
      </c>
      <c r="Q958" s="184">
        <v>0</v>
      </c>
      <c r="R958" s="184">
        <f>Q958*H958</f>
        <v>0</v>
      </c>
      <c r="S958" s="184">
        <v>0</v>
      </c>
      <c r="T958" s="185">
        <f>S958*H958</f>
        <v>0</v>
      </c>
      <c r="AR958" s="24" t="s">
        <v>932</v>
      </c>
      <c r="AT958" s="24" t="s">
        <v>258</v>
      </c>
      <c r="AU958" s="24" t="s">
        <v>82</v>
      </c>
      <c r="AY958" s="24" t="s">
        <v>185</v>
      </c>
      <c r="BE958" s="186">
        <f>IF(N958="základní",J958,0)</f>
        <v>0</v>
      </c>
      <c r="BF958" s="186">
        <f>IF(N958="snížená",J958,0)</f>
        <v>0</v>
      </c>
      <c r="BG958" s="186">
        <f>IF(N958="zákl. přenesená",J958,0)</f>
        <v>0</v>
      </c>
      <c r="BH958" s="186">
        <f>IF(N958="sníž. přenesená",J958,0)</f>
        <v>0</v>
      </c>
      <c r="BI958" s="186">
        <f>IF(N958="nulová",J958,0)</f>
        <v>0</v>
      </c>
      <c r="BJ958" s="24" t="s">
        <v>80</v>
      </c>
      <c r="BK958" s="186">
        <f>ROUND(I958*H958,2)</f>
        <v>0</v>
      </c>
      <c r="BL958" s="24" t="s">
        <v>373</v>
      </c>
      <c r="BM958" s="24" t="s">
        <v>3398</v>
      </c>
    </row>
    <row r="959" spans="2:65" s="1" customFormat="1" ht="31.5" customHeight="1">
      <c r="B959" s="174"/>
      <c r="C959" s="221" t="s">
        <v>294</v>
      </c>
      <c r="D959" s="221" t="s">
        <v>258</v>
      </c>
      <c r="E959" s="222" t="s">
        <v>3399</v>
      </c>
      <c r="F959" s="223" t="s">
        <v>3400</v>
      </c>
      <c r="G959" s="224" t="s">
        <v>1046</v>
      </c>
      <c r="H959" s="225">
        <v>1</v>
      </c>
      <c r="I959" s="226"/>
      <c r="J959" s="227">
        <f>ROUND(I959*H959,2)</f>
        <v>0</v>
      </c>
      <c r="K959" s="223" t="s">
        <v>5</v>
      </c>
      <c r="L959" s="228"/>
      <c r="M959" s="229" t="s">
        <v>5</v>
      </c>
      <c r="N959" s="230" t="s">
        <v>43</v>
      </c>
      <c r="O959" s="42"/>
      <c r="P959" s="184">
        <f>O959*H959</f>
        <v>0</v>
      </c>
      <c r="Q959" s="184">
        <v>0</v>
      </c>
      <c r="R959" s="184">
        <f>Q959*H959</f>
        <v>0</v>
      </c>
      <c r="S959" s="184">
        <v>0</v>
      </c>
      <c r="T959" s="185">
        <f>S959*H959</f>
        <v>0</v>
      </c>
      <c r="AR959" s="24" t="s">
        <v>932</v>
      </c>
      <c r="AT959" s="24" t="s">
        <v>258</v>
      </c>
      <c r="AU959" s="24" t="s">
        <v>82</v>
      </c>
      <c r="AY959" s="24" t="s">
        <v>185</v>
      </c>
      <c r="BE959" s="186">
        <f>IF(N959="základní",J959,0)</f>
        <v>0</v>
      </c>
      <c r="BF959" s="186">
        <f>IF(N959="snížená",J959,0)</f>
        <v>0</v>
      </c>
      <c r="BG959" s="186">
        <f>IF(N959="zákl. přenesená",J959,0)</f>
        <v>0</v>
      </c>
      <c r="BH959" s="186">
        <f>IF(N959="sníž. přenesená",J959,0)</f>
        <v>0</v>
      </c>
      <c r="BI959" s="186">
        <f>IF(N959="nulová",J959,0)</f>
        <v>0</v>
      </c>
      <c r="BJ959" s="24" t="s">
        <v>80</v>
      </c>
      <c r="BK959" s="186">
        <f>ROUND(I959*H959,2)</f>
        <v>0</v>
      </c>
      <c r="BL959" s="24" t="s">
        <v>373</v>
      </c>
      <c r="BM959" s="24" t="s">
        <v>3401</v>
      </c>
    </row>
    <row r="960" spans="2:65" s="1" customFormat="1" ht="31.5" customHeight="1">
      <c r="B960" s="174"/>
      <c r="C960" s="175" t="s">
        <v>2030</v>
      </c>
      <c r="D960" s="175" t="s">
        <v>188</v>
      </c>
      <c r="E960" s="176" t="s">
        <v>3402</v>
      </c>
      <c r="F960" s="177" t="s">
        <v>3403</v>
      </c>
      <c r="G960" s="178" t="s">
        <v>254</v>
      </c>
      <c r="H960" s="179">
        <v>2</v>
      </c>
      <c r="I960" s="180"/>
      <c r="J960" s="181">
        <f>ROUND(I960*H960,2)</f>
        <v>0</v>
      </c>
      <c r="K960" s="177" t="s">
        <v>192</v>
      </c>
      <c r="L960" s="41"/>
      <c r="M960" s="182" t="s">
        <v>5</v>
      </c>
      <c r="N960" s="183" t="s">
        <v>43</v>
      </c>
      <c r="O960" s="42"/>
      <c r="P960" s="184">
        <f>O960*H960</f>
        <v>0</v>
      </c>
      <c r="Q960" s="184">
        <v>0</v>
      </c>
      <c r="R960" s="184">
        <f>Q960*H960</f>
        <v>0</v>
      </c>
      <c r="S960" s="184">
        <v>0</v>
      </c>
      <c r="T960" s="185">
        <f>S960*H960</f>
        <v>0</v>
      </c>
      <c r="AR960" s="24" t="s">
        <v>373</v>
      </c>
      <c r="AT960" s="24" t="s">
        <v>188</v>
      </c>
      <c r="AU960" s="24" t="s">
        <v>82</v>
      </c>
      <c r="AY960" s="24" t="s">
        <v>185</v>
      </c>
      <c r="BE960" s="186">
        <f>IF(N960="základní",J960,0)</f>
        <v>0</v>
      </c>
      <c r="BF960" s="186">
        <f>IF(N960="snížená",J960,0)</f>
        <v>0</v>
      </c>
      <c r="BG960" s="186">
        <f>IF(N960="zákl. přenesená",J960,0)</f>
        <v>0</v>
      </c>
      <c r="BH960" s="186">
        <f>IF(N960="sníž. přenesená",J960,0)</f>
        <v>0</v>
      </c>
      <c r="BI960" s="186">
        <f>IF(N960="nulová",J960,0)</f>
        <v>0</v>
      </c>
      <c r="BJ960" s="24" t="s">
        <v>80</v>
      </c>
      <c r="BK960" s="186">
        <f>ROUND(I960*H960,2)</f>
        <v>0</v>
      </c>
      <c r="BL960" s="24" t="s">
        <v>373</v>
      </c>
      <c r="BM960" s="24" t="s">
        <v>3404</v>
      </c>
    </row>
    <row r="961" spans="2:65" s="1" customFormat="1" ht="148.5">
      <c r="B961" s="41"/>
      <c r="D961" s="187" t="s">
        <v>195</v>
      </c>
      <c r="F961" s="188" t="s">
        <v>1937</v>
      </c>
      <c r="I961" s="189"/>
      <c r="L961" s="41"/>
      <c r="M961" s="190"/>
      <c r="N961" s="42"/>
      <c r="O961" s="42"/>
      <c r="P961" s="42"/>
      <c r="Q961" s="42"/>
      <c r="R961" s="42"/>
      <c r="S961" s="42"/>
      <c r="T961" s="70"/>
      <c r="AT961" s="24" t="s">
        <v>195</v>
      </c>
      <c r="AU961" s="24" t="s">
        <v>82</v>
      </c>
    </row>
    <row r="962" spans="2:65" s="11" customFormat="1">
      <c r="B962" s="191"/>
      <c r="D962" s="187" t="s">
        <v>197</v>
      </c>
      <c r="E962" s="192" t="s">
        <v>5</v>
      </c>
      <c r="F962" s="193" t="s">
        <v>3405</v>
      </c>
      <c r="H962" s="194">
        <v>1</v>
      </c>
      <c r="I962" s="195"/>
      <c r="L962" s="191"/>
      <c r="M962" s="196"/>
      <c r="N962" s="197"/>
      <c r="O962" s="197"/>
      <c r="P962" s="197"/>
      <c r="Q962" s="197"/>
      <c r="R962" s="197"/>
      <c r="S962" s="197"/>
      <c r="T962" s="198"/>
      <c r="AT962" s="192" t="s">
        <v>197</v>
      </c>
      <c r="AU962" s="192" t="s">
        <v>82</v>
      </c>
      <c r="AV962" s="11" t="s">
        <v>82</v>
      </c>
      <c r="AW962" s="11" t="s">
        <v>35</v>
      </c>
      <c r="AX962" s="11" t="s">
        <v>72</v>
      </c>
      <c r="AY962" s="192" t="s">
        <v>185</v>
      </c>
    </row>
    <row r="963" spans="2:65" s="11" customFormat="1">
      <c r="B963" s="191"/>
      <c r="D963" s="187" t="s">
        <v>197</v>
      </c>
      <c r="E963" s="192" t="s">
        <v>5</v>
      </c>
      <c r="F963" s="193" t="s">
        <v>3406</v>
      </c>
      <c r="H963" s="194">
        <v>1</v>
      </c>
      <c r="I963" s="195"/>
      <c r="L963" s="191"/>
      <c r="M963" s="196"/>
      <c r="N963" s="197"/>
      <c r="O963" s="197"/>
      <c r="P963" s="197"/>
      <c r="Q963" s="197"/>
      <c r="R963" s="197"/>
      <c r="S963" s="197"/>
      <c r="T963" s="198"/>
      <c r="AT963" s="192" t="s">
        <v>197</v>
      </c>
      <c r="AU963" s="192" t="s">
        <v>82</v>
      </c>
      <c r="AV963" s="11" t="s">
        <v>82</v>
      </c>
      <c r="AW963" s="11" t="s">
        <v>35</v>
      </c>
      <c r="AX963" s="11" t="s">
        <v>72</v>
      </c>
      <c r="AY963" s="192" t="s">
        <v>185</v>
      </c>
    </row>
    <row r="964" spans="2:65" s="13" customFormat="1">
      <c r="B964" s="207"/>
      <c r="D964" s="208" t="s">
        <v>197</v>
      </c>
      <c r="E964" s="209" t="s">
        <v>5</v>
      </c>
      <c r="F964" s="210" t="s">
        <v>222</v>
      </c>
      <c r="H964" s="211">
        <v>2</v>
      </c>
      <c r="I964" s="212"/>
      <c r="L964" s="207"/>
      <c r="M964" s="213"/>
      <c r="N964" s="214"/>
      <c r="O964" s="214"/>
      <c r="P964" s="214"/>
      <c r="Q964" s="214"/>
      <c r="R964" s="214"/>
      <c r="S964" s="214"/>
      <c r="T964" s="215"/>
      <c r="AT964" s="216" t="s">
        <v>197</v>
      </c>
      <c r="AU964" s="216" t="s">
        <v>82</v>
      </c>
      <c r="AV964" s="13" t="s">
        <v>193</v>
      </c>
      <c r="AW964" s="13" t="s">
        <v>35</v>
      </c>
      <c r="AX964" s="13" t="s">
        <v>80</v>
      </c>
      <c r="AY964" s="216" t="s">
        <v>185</v>
      </c>
    </row>
    <row r="965" spans="2:65" s="1" customFormat="1" ht="31.5" customHeight="1">
      <c r="B965" s="174"/>
      <c r="C965" s="221" t="s">
        <v>270</v>
      </c>
      <c r="D965" s="221" t="s">
        <v>258</v>
      </c>
      <c r="E965" s="222" t="s">
        <v>3407</v>
      </c>
      <c r="F965" s="223" t="s">
        <v>3408</v>
      </c>
      <c r="G965" s="224" t="s">
        <v>1046</v>
      </c>
      <c r="H965" s="225">
        <v>1</v>
      </c>
      <c r="I965" s="226"/>
      <c r="J965" s="227">
        <f>ROUND(I965*H965,2)</f>
        <v>0</v>
      </c>
      <c r="K965" s="223" t="s">
        <v>5</v>
      </c>
      <c r="L965" s="228"/>
      <c r="M965" s="229" t="s">
        <v>5</v>
      </c>
      <c r="N965" s="230" t="s">
        <v>43</v>
      </c>
      <c r="O965" s="42"/>
      <c r="P965" s="184">
        <f>O965*H965</f>
        <v>0</v>
      </c>
      <c r="Q965" s="184">
        <v>0</v>
      </c>
      <c r="R965" s="184">
        <f>Q965*H965</f>
        <v>0</v>
      </c>
      <c r="S965" s="184">
        <v>0</v>
      </c>
      <c r="T965" s="185">
        <f>S965*H965</f>
        <v>0</v>
      </c>
      <c r="AR965" s="24" t="s">
        <v>932</v>
      </c>
      <c r="AT965" s="24" t="s">
        <v>258</v>
      </c>
      <c r="AU965" s="24" t="s">
        <v>82</v>
      </c>
      <c r="AY965" s="24" t="s">
        <v>185</v>
      </c>
      <c r="BE965" s="186">
        <f>IF(N965="základní",J965,0)</f>
        <v>0</v>
      </c>
      <c r="BF965" s="186">
        <f>IF(N965="snížená",J965,0)</f>
        <v>0</v>
      </c>
      <c r="BG965" s="186">
        <f>IF(N965="zákl. přenesená",J965,0)</f>
        <v>0</v>
      </c>
      <c r="BH965" s="186">
        <f>IF(N965="sníž. přenesená",J965,0)</f>
        <v>0</v>
      </c>
      <c r="BI965" s="186">
        <f>IF(N965="nulová",J965,0)</f>
        <v>0</v>
      </c>
      <c r="BJ965" s="24" t="s">
        <v>80</v>
      </c>
      <c r="BK965" s="186">
        <f>ROUND(I965*H965,2)</f>
        <v>0</v>
      </c>
      <c r="BL965" s="24" t="s">
        <v>373</v>
      </c>
      <c r="BM965" s="24" t="s">
        <v>3409</v>
      </c>
    </row>
    <row r="966" spans="2:65" s="1" customFormat="1" ht="31.5" customHeight="1">
      <c r="B966" s="174"/>
      <c r="C966" s="221" t="s">
        <v>278</v>
      </c>
      <c r="D966" s="221" t="s">
        <v>258</v>
      </c>
      <c r="E966" s="222" t="s">
        <v>3410</v>
      </c>
      <c r="F966" s="223" t="s">
        <v>3411</v>
      </c>
      <c r="G966" s="224" t="s">
        <v>1046</v>
      </c>
      <c r="H966" s="225">
        <v>1</v>
      </c>
      <c r="I966" s="226"/>
      <c r="J966" s="227">
        <f>ROUND(I966*H966,2)</f>
        <v>0</v>
      </c>
      <c r="K966" s="223" t="s">
        <v>5</v>
      </c>
      <c r="L966" s="228"/>
      <c r="M966" s="229" t="s">
        <v>5</v>
      </c>
      <c r="N966" s="230" t="s">
        <v>43</v>
      </c>
      <c r="O966" s="42"/>
      <c r="P966" s="184">
        <f>O966*H966</f>
        <v>0</v>
      </c>
      <c r="Q966" s="184">
        <v>0</v>
      </c>
      <c r="R966" s="184">
        <f>Q966*H966</f>
        <v>0</v>
      </c>
      <c r="S966" s="184">
        <v>0</v>
      </c>
      <c r="T966" s="185">
        <f>S966*H966</f>
        <v>0</v>
      </c>
      <c r="AR966" s="24" t="s">
        <v>932</v>
      </c>
      <c r="AT966" s="24" t="s">
        <v>258</v>
      </c>
      <c r="AU966" s="24" t="s">
        <v>82</v>
      </c>
      <c r="AY966" s="24" t="s">
        <v>185</v>
      </c>
      <c r="BE966" s="186">
        <f>IF(N966="základní",J966,0)</f>
        <v>0</v>
      </c>
      <c r="BF966" s="186">
        <f>IF(N966="snížená",J966,0)</f>
        <v>0</v>
      </c>
      <c r="BG966" s="186">
        <f>IF(N966="zákl. přenesená",J966,0)</f>
        <v>0</v>
      </c>
      <c r="BH966" s="186">
        <f>IF(N966="sníž. přenesená",J966,0)</f>
        <v>0</v>
      </c>
      <c r="BI966" s="186">
        <f>IF(N966="nulová",J966,0)</f>
        <v>0</v>
      </c>
      <c r="BJ966" s="24" t="s">
        <v>80</v>
      </c>
      <c r="BK966" s="186">
        <f>ROUND(I966*H966,2)</f>
        <v>0</v>
      </c>
      <c r="BL966" s="24" t="s">
        <v>373</v>
      </c>
      <c r="BM966" s="24" t="s">
        <v>3412</v>
      </c>
    </row>
    <row r="967" spans="2:65" s="1" customFormat="1" ht="31.5" customHeight="1">
      <c r="B967" s="174"/>
      <c r="C967" s="175" t="s">
        <v>3413</v>
      </c>
      <c r="D967" s="175" t="s">
        <v>188</v>
      </c>
      <c r="E967" s="176" t="s">
        <v>2067</v>
      </c>
      <c r="F967" s="177" t="s">
        <v>2068</v>
      </c>
      <c r="G967" s="178" t="s">
        <v>254</v>
      </c>
      <c r="H967" s="179">
        <v>1</v>
      </c>
      <c r="I967" s="180"/>
      <c r="J967" s="181">
        <f>ROUND(I967*H967,2)</f>
        <v>0</v>
      </c>
      <c r="K967" s="177" t="s">
        <v>192</v>
      </c>
      <c r="L967" s="41"/>
      <c r="M967" s="182" t="s">
        <v>5</v>
      </c>
      <c r="N967" s="183" t="s">
        <v>43</v>
      </c>
      <c r="O967" s="42"/>
      <c r="P967" s="184">
        <f>O967*H967</f>
        <v>0</v>
      </c>
      <c r="Q967" s="184">
        <v>0</v>
      </c>
      <c r="R967" s="184">
        <f>Q967*H967</f>
        <v>0</v>
      </c>
      <c r="S967" s="184">
        <v>0</v>
      </c>
      <c r="T967" s="185">
        <f>S967*H967</f>
        <v>0</v>
      </c>
      <c r="AR967" s="24" t="s">
        <v>373</v>
      </c>
      <c r="AT967" s="24" t="s">
        <v>188</v>
      </c>
      <c r="AU967" s="24" t="s">
        <v>82</v>
      </c>
      <c r="AY967" s="24" t="s">
        <v>185</v>
      </c>
      <c r="BE967" s="186">
        <f>IF(N967="základní",J967,0)</f>
        <v>0</v>
      </c>
      <c r="BF967" s="186">
        <f>IF(N967="snížená",J967,0)</f>
        <v>0</v>
      </c>
      <c r="BG967" s="186">
        <f>IF(N967="zákl. přenesená",J967,0)</f>
        <v>0</v>
      </c>
      <c r="BH967" s="186">
        <f>IF(N967="sníž. přenesená",J967,0)</f>
        <v>0</v>
      </c>
      <c r="BI967" s="186">
        <f>IF(N967="nulová",J967,0)</f>
        <v>0</v>
      </c>
      <c r="BJ967" s="24" t="s">
        <v>80</v>
      </c>
      <c r="BK967" s="186">
        <f>ROUND(I967*H967,2)</f>
        <v>0</v>
      </c>
      <c r="BL967" s="24" t="s">
        <v>373</v>
      </c>
      <c r="BM967" s="24" t="s">
        <v>3414</v>
      </c>
    </row>
    <row r="968" spans="2:65" s="1" customFormat="1" ht="148.5">
      <c r="B968" s="41"/>
      <c r="D968" s="187" t="s">
        <v>195</v>
      </c>
      <c r="F968" s="188" t="s">
        <v>1937</v>
      </c>
      <c r="I968" s="189"/>
      <c r="L968" s="41"/>
      <c r="M968" s="190"/>
      <c r="N968" s="42"/>
      <c r="O968" s="42"/>
      <c r="P968" s="42"/>
      <c r="Q968" s="42"/>
      <c r="R968" s="42"/>
      <c r="S968" s="42"/>
      <c r="T968" s="70"/>
      <c r="AT968" s="24" t="s">
        <v>195</v>
      </c>
      <c r="AU968" s="24" t="s">
        <v>82</v>
      </c>
    </row>
    <row r="969" spans="2:65" s="11" customFormat="1">
      <c r="B969" s="191"/>
      <c r="D969" s="208" t="s">
        <v>197</v>
      </c>
      <c r="E969" s="217" t="s">
        <v>5</v>
      </c>
      <c r="F969" s="218" t="s">
        <v>3415</v>
      </c>
      <c r="H969" s="219">
        <v>1</v>
      </c>
      <c r="I969" s="195"/>
      <c r="L969" s="191"/>
      <c r="M969" s="196"/>
      <c r="N969" s="197"/>
      <c r="O969" s="197"/>
      <c r="P969" s="197"/>
      <c r="Q969" s="197"/>
      <c r="R969" s="197"/>
      <c r="S969" s="197"/>
      <c r="T969" s="198"/>
      <c r="AT969" s="192" t="s">
        <v>197</v>
      </c>
      <c r="AU969" s="192" t="s">
        <v>82</v>
      </c>
      <c r="AV969" s="11" t="s">
        <v>82</v>
      </c>
      <c r="AW969" s="11" t="s">
        <v>35</v>
      </c>
      <c r="AX969" s="11" t="s">
        <v>80</v>
      </c>
      <c r="AY969" s="192" t="s">
        <v>185</v>
      </c>
    </row>
    <row r="970" spans="2:65" s="1" customFormat="1" ht="31.5" customHeight="1">
      <c r="B970" s="174"/>
      <c r="C970" s="221" t="s">
        <v>286</v>
      </c>
      <c r="D970" s="221" t="s">
        <v>258</v>
      </c>
      <c r="E970" s="222" t="s">
        <v>3416</v>
      </c>
      <c r="F970" s="223" t="s">
        <v>3417</v>
      </c>
      <c r="G970" s="224" t="s">
        <v>1046</v>
      </c>
      <c r="H970" s="225">
        <v>1</v>
      </c>
      <c r="I970" s="226"/>
      <c r="J970" s="227">
        <f>ROUND(I970*H970,2)</f>
        <v>0</v>
      </c>
      <c r="K970" s="223" t="s">
        <v>5</v>
      </c>
      <c r="L970" s="228"/>
      <c r="M970" s="229" t="s">
        <v>5</v>
      </c>
      <c r="N970" s="230" t="s">
        <v>43</v>
      </c>
      <c r="O970" s="42"/>
      <c r="P970" s="184">
        <f>O970*H970</f>
        <v>0</v>
      </c>
      <c r="Q970" s="184">
        <v>0</v>
      </c>
      <c r="R970" s="184">
        <f>Q970*H970</f>
        <v>0</v>
      </c>
      <c r="S970" s="184">
        <v>0</v>
      </c>
      <c r="T970" s="185">
        <f>S970*H970</f>
        <v>0</v>
      </c>
      <c r="AR970" s="24" t="s">
        <v>932</v>
      </c>
      <c r="AT970" s="24" t="s">
        <v>258</v>
      </c>
      <c r="AU970" s="24" t="s">
        <v>82</v>
      </c>
      <c r="AY970" s="24" t="s">
        <v>185</v>
      </c>
      <c r="BE970" s="186">
        <f>IF(N970="základní",J970,0)</f>
        <v>0</v>
      </c>
      <c r="BF970" s="186">
        <f>IF(N970="snížená",J970,0)</f>
        <v>0</v>
      </c>
      <c r="BG970" s="186">
        <f>IF(N970="zákl. přenesená",J970,0)</f>
        <v>0</v>
      </c>
      <c r="BH970" s="186">
        <f>IF(N970="sníž. přenesená",J970,0)</f>
        <v>0</v>
      </c>
      <c r="BI970" s="186">
        <f>IF(N970="nulová",J970,0)</f>
        <v>0</v>
      </c>
      <c r="BJ970" s="24" t="s">
        <v>80</v>
      </c>
      <c r="BK970" s="186">
        <f>ROUND(I970*H970,2)</f>
        <v>0</v>
      </c>
      <c r="BL970" s="24" t="s">
        <v>373</v>
      </c>
      <c r="BM970" s="24" t="s">
        <v>3418</v>
      </c>
    </row>
    <row r="971" spans="2:65" s="1" customFormat="1" ht="31.5" customHeight="1">
      <c r="B971" s="174"/>
      <c r="C971" s="175" t="s">
        <v>2154</v>
      </c>
      <c r="D971" s="175" t="s">
        <v>188</v>
      </c>
      <c r="E971" s="176" t="s">
        <v>2111</v>
      </c>
      <c r="F971" s="177" t="s">
        <v>2112</v>
      </c>
      <c r="G971" s="178" t="s">
        <v>191</v>
      </c>
      <c r="H971" s="179">
        <v>1.546</v>
      </c>
      <c r="I971" s="180"/>
      <c r="J971" s="181">
        <f>ROUND(I971*H971,2)</f>
        <v>0</v>
      </c>
      <c r="K971" s="177" t="s">
        <v>192</v>
      </c>
      <c r="L971" s="41"/>
      <c r="M971" s="182" t="s">
        <v>5</v>
      </c>
      <c r="N971" s="183" t="s">
        <v>43</v>
      </c>
      <c r="O971" s="42"/>
      <c r="P971" s="184">
        <f>O971*H971</f>
        <v>0</v>
      </c>
      <c r="Q971" s="184">
        <v>0</v>
      </c>
      <c r="R971" s="184">
        <f>Q971*H971</f>
        <v>0</v>
      </c>
      <c r="S971" s="184">
        <v>0</v>
      </c>
      <c r="T971" s="185">
        <f>S971*H971</f>
        <v>0</v>
      </c>
      <c r="AR971" s="24" t="s">
        <v>373</v>
      </c>
      <c r="AT971" s="24" t="s">
        <v>188</v>
      </c>
      <c r="AU971" s="24" t="s">
        <v>82</v>
      </c>
      <c r="AY971" s="24" t="s">
        <v>185</v>
      </c>
      <c r="BE971" s="186">
        <f>IF(N971="základní",J971,0)</f>
        <v>0</v>
      </c>
      <c r="BF971" s="186">
        <f>IF(N971="snížená",J971,0)</f>
        <v>0</v>
      </c>
      <c r="BG971" s="186">
        <f>IF(N971="zákl. přenesená",J971,0)</f>
        <v>0</v>
      </c>
      <c r="BH971" s="186">
        <f>IF(N971="sníž. přenesená",J971,0)</f>
        <v>0</v>
      </c>
      <c r="BI971" s="186">
        <f>IF(N971="nulová",J971,0)</f>
        <v>0</v>
      </c>
      <c r="BJ971" s="24" t="s">
        <v>80</v>
      </c>
      <c r="BK971" s="186">
        <f>ROUND(I971*H971,2)</f>
        <v>0</v>
      </c>
      <c r="BL971" s="24" t="s">
        <v>373</v>
      </c>
      <c r="BM971" s="24" t="s">
        <v>3419</v>
      </c>
    </row>
    <row r="972" spans="2:65" s="1" customFormat="1" ht="121.5">
      <c r="B972" s="41"/>
      <c r="D972" s="187" t="s">
        <v>195</v>
      </c>
      <c r="F972" s="188" t="s">
        <v>2114</v>
      </c>
      <c r="I972" s="189"/>
      <c r="L972" s="41"/>
      <c r="M972" s="190"/>
      <c r="N972" s="42"/>
      <c r="O972" s="42"/>
      <c r="P972" s="42"/>
      <c r="Q972" s="42"/>
      <c r="R972" s="42"/>
      <c r="S972" s="42"/>
      <c r="T972" s="70"/>
      <c r="AT972" s="24" t="s">
        <v>195</v>
      </c>
      <c r="AU972" s="24" t="s">
        <v>82</v>
      </c>
    </row>
    <row r="973" spans="2:65" s="10" customFormat="1" ht="29.85" customHeight="1">
      <c r="B973" s="160"/>
      <c r="D973" s="171" t="s">
        <v>71</v>
      </c>
      <c r="E973" s="172" t="s">
        <v>2115</v>
      </c>
      <c r="F973" s="172" t="s">
        <v>2116</v>
      </c>
      <c r="I973" s="163"/>
      <c r="J973" s="173">
        <f>BK973</f>
        <v>0</v>
      </c>
      <c r="L973" s="160"/>
      <c r="M973" s="165"/>
      <c r="N973" s="166"/>
      <c r="O973" s="166"/>
      <c r="P973" s="167">
        <f>SUM(P974:P1067)</f>
        <v>0</v>
      </c>
      <c r="Q973" s="166"/>
      <c r="R973" s="167">
        <f>SUM(R974:R1067)</f>
        <v>0.86611690000000008</v>
      </c>
      <c r="S973" s="166"/>
      <c r="T973" s="168">
        <f>SUM(T974:T1067)</f>
        <v>0</v>
      </c>
      <c r="AR973" s="161" t="s">
        <v>82</v>
      </c>
      <c r="AT973" s="169" t="s">
        <v>71</v>
      </c>
      <c r="AU973" s="169" t="s">
        <v>80</v>
      </c>
      <c r="AY973" s="161" t="s">
        <v>185</v>
      </c>
      <c r="BK973" s="170">
        <f>SUM(BK974:BK1067)</f>
        <v>0</v>
      </c>
    </row>
    <row r="974" spans="2:65" s="1" customFormat="1" ht="22.5" customHeight="1">
      <c r="B974" s="174"/>
      <c r="C974" s="175" t="s">
        <v>1642</v>
      </c>
      <c r="D974" s="175" t="s">
        <v>188</v>
      </c>
      <c r="E974" s="176" t="s">
        <v>2101</v>
      </c>
      <c r="F974" s="177" t="s">
        <v>2102</v>
      </c>
      <c r="G974" s="178" t="s">
        <v>254</v>
      </c>
      <c r="H974" s="179">
        <v>6</v>
      </c>
      <c r="I974" s="180"/>
      <c r="J974" s="181">
        <f>ROUND(I974*H974,2)</f>
        <v>0</v>
      </c>
      <c r="K974" s="177" t="s">
        <v>192</v>
      </c>
      <c r="L974" s="41"/>
      <c r="M974" s="182" t="s">
        <v>5</v>
      </c>
      <c r="N974" s="183" t="s">
        <v>43</v>
      </c>
      <c r="O974" s="42"/>
      <c r="P974" s="184">
        <f>O974*H974</f>
        <v>0</v>
      </c>
      <c r="Q974" s="184">
        <v>0</v>
      </c>
      <c r="R974" s="184">
        <f>Q974*H974</f>
        <v>0</v>
      </c>
      <c r="S974" s="184">
        <v>0</v>
      </c>
      <c r="T974" s="185">
        <f>S974*H974</f>
        <v>0</v>
      </c>
      <c r="AR974" s="24" t="s">
        <v>373</v>
      </c>
      <c r="AT974" s="24" t="s">
        <v>188</v>
      </c>
      <c r="AU974" s="24" t="s">
        <v>82</v>
      </c>
      <c r="AY974" s="24" t="s">
        <v>185</v>
      </c>
      <c r="BE974" s="186">
        <f>IF(N974="základní",J974,0)</f>
        <v>0</v>
      </c>
      <c r="BF974" s="186">
        <f>IF(N974="snížená",J974,0)</f>
        <v>0</v>
      </c>
      <c r="BG974" s="186">
        <f>IF(N974="zákl. přenesená",J974,0)</f>
        <v>0</v>
      </c>
      <c r="BH974" s="186">
        <f>IF(N974="sníž. přenesená",J974,0)</f>
        <v>0</v>
      </c>
      <c r="BI974" s="186">
        <f>IF(N974="nulová",J974,0)</f>
        <v>0</v>
      </c>
      <c r="BJ974" s="24" t="s">
        <v>80</v>
      </c>
      <c r="BK974" s="186">
        <f>ROUND(I974*H974,2)</f>
        <v>0</v>
      </c>
      <c r="BL974" s="24" t="s">
        <v>373</v>
      </c>
      <c r="BM974" s="24" t="s">
        <v>3420</v>
      </c>
    </row>
    <row r="975" spans="2:65" s="1" customFormat="1" ht="40.5">
      <c r="B975" s="41"/>
      <c r="D975" s="208" t="s">
        <v>195</v>
      </c>
      <c r="F975" s="220" t="s">
        <v>2104</v>
      </c>
      <c r="I975" s="189"/>
      <c r="L975" s="41"/>
      <c r="M975" s="190"/>
      <c r="N975" s="42"/>
      <c r="O975" s="42"/>
      <c r="P975" s="42"/>
      <c r="Q975" s="42"/>
      <c r="R975" s="42"/>
      <c r="S975" s="42"/>
      <c r="T975" s="70"/>
      <c r="AT975" s="24" t="s">
        <v>195</v>
      </c>
      <c r="AU975" s="24" t="s">
        <v>82</v>
      </c>
    </row>
    <row r="976" spans="2:65" s="1" customFormat="1" ht="31.5" customHeight="1">
      <c r="B976" s="174"/>
      <c r="C976" s="221" t="s">
        <v>2106</v>
      </c>
      <c r="D976" s="221" t="s">
        <v>258</v>
      </c>
      <c r="E976" s="222" t="s">
        <v>3421</v>
      </c>
      <c r="F976" s="223" t="s">
        <v>3422</v>
      </c>
      <c r="G976" s="224" t="s">
        <v>1046</v>
      </c>
      <c r="H976" s="225">
        <v>6</v>
      </c>
      <c r="I976" s="226"/>
      <c r="J976" s="227">
        <f>ROUND(I976*H976,2)</f>
        <v>0</v>
      </c>
      <c r="K976" s="223" t="s">
        <v>5</v>
      </c>
      <c r="L976" s="228"/>
      <c r="M976" s="229" t="s">
        <v>5</v>
      </c>
      <c r="N976" s="230" t="s">
        <v>43</v>
      </c>
      <c r="O976" s="42"/>
      <c r="P976" s="184">
        <f>O976*H976</f>
        <v>0</v>
      </c>
      <c r="Q976" s="184">
        <v>0</v>
      </c>
      <c r="R976" s="184">
        <f>Q976*H976</f>
        <v>0</v>
      </c>
      <c r="S976" s="184">
        <v>0</v>
      </c>
      <c r="T976" s="185">
        <f>S976*H976</f>
        <v>0</v>
      </c>
      <c r="AR976" s="24" t="s">
        <v>932</v>
      </c>
      <c r="AT976" s="24" t="s">
        <v>258</v>
      </c>
      <c r="AU976" s="24" t="s">
        <v>82</v>
      </c>
      <c r="AY976" s="24" t="s">
        <v>185</v>
      </c>
      <c r="BE976" s="186">
        <f>IF(N976="základní",J976,0)</f>
        <v>0</v>
      </c>
      <c r="BF976" s="186">
        <f>IF(N976="snížená",J976,0)</f>
        <v>0</v>
      </c>
      <c r="BG976" s="186">
        <f>IF(N976="zákl. přenesená",J976,0)</f>
        <v>0</v>
      </c>
      <c r="BH976" s="186">
        <f>IF(N976="sníž. přenesená",J976,0)</f>
        <v>0</v>
      </c>
      <c r="BI976" s="186">
        <f>IF(N976="nulová",J976,0)</f>
        <v>0</v>
      </c>
      <c r="BJ976" s="24" t="s">
        <v>80</v>
      </c>
      <c r="BK976" s="186">
        <f>ROUND(I976*H976,2)</f>
        <v>0</v>
      </c>
      <c r="BL976" s="24" t="s">
        <v>373</v>
      </c>
      <c r="BM976" s="24" t="s">
        <v>3423</v>
      </c>
    </row>
    <row r="977" spans="2:65" s="1" customFormat="1" ht="31.5" customHeight="1">
      <c r="B977" s="174"/>
      <c r="C977" s="175" t="s">
        <v>1612</v>
      </c>
      <c r="D977" s="175" t="s">
        <v>188</v>
      </c>
      <c r="E977" s="176" t="s">
        <v>3424</v>
      </c>
      <c r="F977" s="177" t="s">
        <v>3425</v>
      </c>
      <c r="G977" s="178" t="s">
        <v>547</v>
      </c>
      <c r="H977" s="179">
        <v>1</v>
      </c>
      <c r="I977" s="180"/>
      <c r="J977" s="181">
        <f>ROUND(I977*H977,2)</f>
        <v>0</v>
      </c>
      <c r="K977" s="177" t="s">
        <v>5</v>
      </c>
      <c r="L977" s="41"/>
      <c r="M977" s="182" t="s">
        <v>5</v>
      </c>
      <c r="N977" s="183" t="s">
        <v>43</v>
      </c>
      <c r="O977" s="42"/>
      <c r="P977" s="184">
        <f>O977*H977</f>
        <v>0</v>
      </c>
      <c r="Q977" s="184">
        <v>0</v>
      </c>
      <c r="R977" s="184">
        <f>Q977*H977</f>
        <v>0</v>
      </c>
      <c r="S977" s="184">
        <v>0</v>
      </c>
      <c r="T977" s="185">
        <f>S977*H977</f>
        <v>0</v>
      </c>
      <c r="AR977" s="24" t="s">
        <v>373</v>
      </c>
      <c r="AT977" s="24" t="s">
        <v>188</v>
      </c>
      <c r="AU977" s="24" t="s">
        <v>82</v>
      </c>
      <c r="AY977" s="24" t="s">
        <v>185</v>
      </c>
      <c r="BE977" s="186">
        <f>IF(N977="základní",J977,0)</f>
        <v>0</v>
      </c>
      <c r="BF977" s="186">
        <f>IF(N977="snížená",J977,0)</f>
        <v>0</v>
      </c>
      <c r="BG977" s="186">
        <f>IF(N977="zákl. přenesená",J977,0)</f>
        <v>0</v>
      </c>
      <c r="BH977" s="186">
        <f>IF(N977="sníž. přenesená",J977,0)</f>
        <v>0</v>
      </c>
      <c r="BI977" s="186">
        <f>IF(N977="nulová",J977,0)</f>
        <v>0</v>
      </c>
      <c r="BJ977" s="24" t="s">
        <v>80</v>
      </c>
      <c r="BK977" s="186">
        <f>ROUND(I977*H977,2)</f>
        <v>0</v>
      </c>
      <c r="BL977" s="24" t="s">
        <v>373</v>
      </c>
      <c r="BM977" s="24" t="s">
        <v>3426</v>
      </c>
    </row>
    <row r="978" spans="2:65" s="1" customFormat="1" ht="31.5" customHeight="1">
      <c r="B978" s="174"/>
      <c r="C978" s="175" t="s">
        <v>1666</v>
      </c>
      <c r="D978" s="175" t="s">
        <v>188</v>
      </c>
      <c r="E978" s="176" t="s">
        <v>3427</v>
      </c>
      <c r="F978" s="177" t="s">
        <v>3428</v>
      </c>
      <c r="G978" s="178" t="s">
        <v>547</v>
      </c>
      <c r="H978" s="179">
        <v>1</v>
      </c>
      <c r="I978" s="180"/>
      <c r="J978" s="181">
        <f>ROUND(I978*H978,2)</f>
        <v>0</v>
      </c>
      <c r="K978" s="177" t="s">
        <v>5</v>
      </c>
      <c r="L978" s="41"/>
      <c r="M978" s="182" t="s">
        <v>5</v>
      </c>
      <c r="N978" s="183" t="s">
        <v>43</v>
      </c>
      <c r="O978" s="42"/>
      <c r="P978" s="184">
        <f>O978*H978</f>
        <v>0</v>
      </c>
      <c r="Q978" s="184">
        <v>0</v>
      </c>
      <c r="R978" s="184">
        <f>Q978*H978</f>
        <v>0</v>
      </c>
      <c r="S978" s="184">
        <v>0</v>
      </c>
      <c r="T978" s="185">
        <f>S978*H978</f>
        <v>0</v>
      </c>
      <c r="AR978" s="24" t="s">
        <v>373</v>
      </c>
      <c r="AT978" s="24" t="s">
        <v>188</v>
      </c>
      <c r="AU978" s="24" t="s">
        <v>82</v>
      </c>
      <c r="AY978" s="24" t="s">
        <v>185</v>
      </c>
      <c r="BE978" s="186">
        <f>IF(N978="základní",J978,0)</f>
        <v>0</v>
      </c>
      <c r="BF978" s="186">
        <f>IF(N978="snížená",J978,0)</f>
        <v>0</v>
      </c>
      <c r="BG978" s="186">
        <f>IF(N978="zákl. přenesená",J978,0)</f>
        <v>0</v>
      </c>
      <c r="BH978" s="186">
        <f>IF(N978="sníž. přenesená",J978,0)</f>
        <v>0</v>
      </c>
      <c r="BI978" s="186">
        <f>IF(N978="nulová",J978,0)</f>
        <v>0</v>
      </c>
      <c r="BJ978" s="24" t="s">
        <v>80</v>
      </c>
      <c r="BK978" s="186">
        <f>ROUND(I978*H978,2)</f>
        <v>0</v>
      </c>
      <c r="BL978" s="24" t="s">
        <v>373</v>
      </c>
      <c r="BM978" s="24" t="s">
        <v>3429</v>
      </c>
    </row>
    <row r="979" spans="2:65" s="1" customFormat="1" ht="22.5" customHeight="1">
      <c r="B979" s="174"/>
      <c r="C979" s="175" t="s">
        <v>1992</v>
      </c>
      <c r="D979" s="175" t="s">
        <v>188</v>
      </c>
      <c r="E979" s="176" t="s">
        <v>3430</v>
      </c>
      <c r="F979" s="177" t="s">
        <v>3431</v>
      </c>
      <c r="G979" s="178" t="s">
        <v>232</v>
      </c>
      <c r="H979" s="179">
        <v>83.337999999999994</v>
      </c>
      <c r="I979" s="180"/>
      <c r="J979" s="181">
        <f>ROUND(I979*H979,2)</f>
        <v>0</v>
      </c>
      <c r="K979" s="177" t="s">
        <v>5</v>
      </c>
      <c r="L979" s="41"/>
      <c r="M979" s="182" t="s">
        <v>5</v>
      </c>
      <c r="N979" s="183" t="s">
        <v>43</v>
      </c>
      <c r="O979" s="42"/>
      <c r="P979" s="184">
        <f>O979*H979</f>
        <v>0</v>
      </c>
      <c r="Q979" s="184">
        <v>0</v>
      </c>
      <c r="R979" s="184">
        <f>Q979*H979</f>
        <v>0</v>
      </c>
      <c r="S979" s="184">
        <v>0</v>
      </c>
      <c r="T979" s="185">
        <f>S979*H979</f>
        <v>0</v>
      </c>
      <c r="AR979" s="24" t="s">
        <v>373</v>
      </c>
      <c r="AT979" s="24" t="s">
        <v>188</v>
      </c>
      <c r="AU979" s="24" t="s">
        <v>82</v>
      </c>
      <c r="AY979" s="24" t="s">
        <v>185</v>
      </c>
      <c r="BE979" s="186">
        <f>IF(N979="základní",J979,0)</f>
        <v>0</v>
      </c>
      <c r="BF979" s="186">
        <f>IF(N979="snížená",J979,0)</f>
        <v>0</v>
      </c>
      <c r="BG979" s="186">
        <f>IF(N979="zákl. přenesená",J979,0)</f>
        <v>0</v>
      </c>
      <c r="BH979" s="186">
        <f>IF(N979="sníž. přenesená",J979,0)</f>
        <v>0</v>
      </c>
      <c r="BI979" s="186">
        <f>IF(N979="nulová",J979,0)</f>
        <v>0</v>
      </c>
      <c r="BJ979" s="24" t="s">
        <v>80</v>
      </c>
      <c r="BK979" s="186">
        <f>ROUND(I979*H979,2)</f>
        <v>0</v>
      </c>
      <c r="BL979" s="24" t="s">
        <v>373</v>
      </c>
      <c r="BM979" s="24" t="s">
        <v>3432</v>
      </c>
    </row>
    <row r="980" spans="2:65" s="11" customFormat="1" ht="40.5">
      <c r="B980" s="191"/>
      <c r="D980" s="208" t="s">
        <v>197</v>
      </c>
      <c r="E980" s="217" t="s">
        <v>5</v>
      </c>
      <c r="F980" s="218" t="s">
        <v>3433</v>
      </c>
      <c r="H980" s="219">
        <v>83.337999999999994</v>
      </c>
      <c r="I980" s="195"/>
      <c r="L980" s="191"/>
      <c r="M980" s="196"/>
      <c r="N980" s="197"/>
      <c r="O980" s="197"/>
      <c r="P980" s="197"/>
      <c r="Q980" s="197"/>
      <c r="R980" s="197"/>
      <c r="S980" s="197"/>
      <c r="T980" s="198"/>
      <c r="AT980" s="192" t="s">
        <v>197</v>
      </c>
      <c r="AU980" s="192" t="s">
        <v>82</v>
      </c>
      <c r="AV980" s="11" t="s">
        <v>82</v>
      </c>
      <c r="AW980" s="11" t="s">
        <v>35</v>
      </c>
      <c r="AX980" s="11" t="s">
        <v>80</v>
      </c>
      <c r="AY980" s="192" t="s">
        <v>185</v>
      </c>
    </row>
    <row r="981" spans="2:65" s="1" customFormat="1" ht="31.5" customHeight="1">
      <c r="B981" s="174"/>
      <c r="C981" s="175" t="s">
        <v>1841</v>
      </c>
      <c r="D981" s="175" t="s">
        <v>188</v>
      </c>
      <c r="E981" s="176" t="s">
        <v>3434</v>
      </c>
      <c r="F981" s="177" t="s">
        <v>3435</v>
      </c>
      <c r="G981" s="178" t="s">
        <v>254</v>
      </c>
      <c r="H981" s="179">
        <v>1</v>
      </c>
      <c r="I981" s="180"/>
      <c r="J981" s="181">
        <f>ROUND(I981*H981,2)</f>
        <v>0</v>
      </c>
      <c r="K981" s="177" t="s">
        <v>192</v>
      </c>
      <c r="L981" s="41"/>
      <c r="M981" s="182" t="s">
        <v>5</v>
      </c>
      <c r="N981" s="183" t="s">
        <v>43</v>
      </c>
      <c r="O981" s="42"/>
      <c r="P981" s="184">
        <f>O981*H981</f>
        <v>0</v>
      </c>
      <c r="Q981" s="184">
        <v>1.7000000000000001E-4</v>
      </c>
      <c r="R981" s="184">
        <f>Q981*H981</f>
        <v>1.7000000000000001E-4</v>
      </c>
      <c r="S981" s="184">
        <v>0</v>
      </c>
      <c r="T981" s="185">
        <f>S981*H981</f>
        <v>0</v>
      </c>
      <c r="AR981" s="24" t="s">
        <v>373</v>
      </c>
      <c r="AT981" s="24" t="s">
        <v>188</v>
      </c>
      <c r="AU981" s="24" t="s">
        <v>82</v>
      </c>
      <c r="AY981" s="24" t="s">
        <v>185</v>
      </c>
      <c r="BE981" s="186">
        <f>IF(N981="základní",J981,0)</f>
        <v>0</v>
      </c>
      <c r="BF981" s="186">
        <f>IF(N981="snížená",J981,0)</f>
        <v>0</v>
      </c>
      <c r="BG981" s="186">
        <f>IF(N981="zákl. přenesená",J981,0)</f>
        <v>0</v>
      </c>
      <c r="BH981" s="186">
        <f>IF(N981="sníž. přenesená",J981,0)</f>
        <v>0</v>
      </c>
      <c r="BI981" s="186">
        <f>IF(N981="nulová",J981,0)</f>
        <v>0</v>
      </c>
      <c r="BJ981" s="24" t="s">
        <v>80</v>
      </c>
      <c r="BK981" s="186">
        <f>ROUND(I981*H981,2)</f>
        <v>0</v>
      </c>
      <c r="BL981" s="24" t="s">
        <v>373</v>
      </c>
      <c r="BM981" s="24" t="s">
        <v>3436</v>
      </c>
    </row>
    <row r="982" spans="2:65" s="1" customFormat="1" ht="162">
      <c r="B982" s="41"/>
      <c r="D982" s="208" t="s">
        <v>195</v>
      </c>
      <c r="F982" s="220" t="s">
        <v>3437</v>
      </c>
      <c r="I982" s="189"/>
      <c r="L982" s="41"/>
      <c r="M982" s="190"/>
      <c r="N982" s="42"/>
      <c r="O982" s="42"/>
      <c r="P982" s="42"/>
      <c r="Q982" s="42"/>
      <c r="R982" s="42"/>
      <c r="S982" s="42"/>
      <c r="T982" s="70"/>
      <c r="AT982" s="24" t="s">
        <v>195</v>
      </c>
      <c r="AU982" s="24" t="s">
        <v>82</v>
      </c>
    </row>
    <row r="983" spans="2:65" s="1" customFormat="1" ht="22.5" customHeight="1">
      <c r="B983" s="174"/>
      <c r="C983" s="221" t="s">
        <v>1845</v>
      </c>
      <c r="D983" s="221" t="s">
        <v>258</v>
      </c>
      <c r="E983" s="222" t="s">
        <v>3438</v>
      </c>
      <c r="F983" s="223" t="s">
        <v>3439</v>
      </c>
      <c r="G983" s="224" t="s">
        <v>1046</v>
      </c>
      <c r="H983" s="225">
        <v>1</v>
      </c>
      <c r="I983" s="226"/>
      <c r="J983" s="227">
        <f>ROUND(I983*H983,2)</f>
        <v>0</v>
      </c>
      <c r="K983" s="223" t="s">
        <v>5</v>
      </c>
      <c r="L983" s="228"/>
      <c r="M983" s="229" t="s">
        <v>5</v>
      </c>
      <c r="N983" s="230" t="s">
        <v>43</v>
      </c>
      <c r="O983" s="42"/>
      <c r="P983" s="184">
        <f>O983*H983</f>
        <v>0</v>
      </c>
      <c r="Q983" s="184">
        <v>0</v>
      </c>
      <c r="R983" s="184">
        <f>Q983*H983</f>
        <v>0</v>
      </c>
      <c r="S983" s="184">
        <v>0</v>
      </c>
      <c r="T983" s="185">
        <f>S983*H983</f>
        <v>0</v>
      </c>
      <c r="AR983" s="24" t="s">
        <v>932</v>
      </c>
      <c r="AT983" s="24" t="s">
        <v>258</v>
      </c>
      <c r="AU983" s="24" t="s">
        <v>82</v>
      </c>
      <c r="AY983" s="24" t="s">
        <v>185</v>
      </c>
      <c r="BE983" s="186">
        <f>IF(N983="základní",J983,0)</f>
        <v>0</v>
      </c>
      <c r="BF983" s="186">
        <f>IF(N983="snížená",J983,0)</f>
        <v>0</v>
      </c>
      <c r="BG983" s="186">
        <f>IF(N983="zákl. přenesená",J983,0)</f>
        <v>0</v>
      </c>
      <c r="BH983" s="186">
        <f>IF(N983="sníž. přenesená",J983,0)</f>
        <v>0</v>
      </c>
      <c r="BI983" s="186">
        <f>IF(N983="nulová",J983,0)</f>
        <v>0</v>
      </c>
      <c r="BJ983" s="24" t="s">
        <v>80</v>
      </c>
      <c r="BK983" s="186">
        <f>ROUND(I983*H983,2)</f>
        <v>0</v>
      </c>
      <c r="BL983" s="24" t="s">
        <v>373</v>
      </c>
      <c r="BM983" s="24" t="s">
        <v>3440</v>
      </c>
    </row>
    <row r="984" spans="2:65" s="1" customFormat="1" ht="22.5" customHeight="1">
      <c r="B984" s="174"/>
      <c r="C984" s="175" t="s">
        <v>1833</v>
      </c>
      <c r="D984" s="175" t="s">
        <v>188</v>
      </c>
      <c r="E984" s="176" t="s">
        <v>3441</v>
      </c>
      <c r="F984" s="177" t="s">
        <v>3442</v>
      </c>
      <c r="G984" s="178" t="s">
        <v>2190</v>
      </c>
      <c r="H984" s="179">
        <v>803.27200000000005</v>
      </c>
      <c r="I984" s="180"/>
      <c r="J984" s="181">
        <f>ROUND(I984*H984,2)</f>
        <v>0</v>
      </c>
      <c r="K984" s="177" t="s">
        <v>192</v>
      </c>
      <c r="L984" s="41"/>
      <c r="M984" s="182" t="s">
        <v>5</v>
      </c>
      <c r="N984" s="183" t="s">
        <v>43</v>
      </c>
      <c r="O984" s="42"/>
      <c r="P984" s="184">
        <f>O984*H984</f>
        <v>0</v>
      </c>
      <c r="Q984" s="184">
        <v>5.0000000000000002E-5</v>
      </c>
      <c r="R984" s="184">
        <f>Q984*H984</f>
        <v>4.0163600000000008E-2</v>
      </c>
      <c r="S984" s="184">
        <v>0</v>
      </c>
      <c r="T984" s="185">
        <f>S984*H984</f>
        <v>0</v>
      </c>
      <c r="AR984" s="24" t="s">
        <v>373</v>
      </c>
      <c r="AT984" s="24" t="s">
        <v>188</v>
      </c>
      <c r="AU984" s="24" t="s">
        <v>82</v>
      </c>
      <c r="AY984" s="24" t="s">
        <v>185</v>
      </c>
      <c r="BE984" s="186">
        <f>IF(N984="základní",J984,0)</f>
        <v>0</v>
      </c>
      <c r="BF984" s="186">
        <f>IF(N984="snížená",J984,0)</f>
        <v>0</v>
      </c>
      <c r="BG984" s="186">
        <f>IF(N984="zákl. přenesená",J984,0)</f>
        <v>0</v>
      </c>
      <c r="BH984" s="186">
        <f>IF(N984="sníž. přenesená",J984,0)</f>
        <v>0</v>
      </c>
      <c r="BI984" s="186">
        <f>IF(N984="nulová",J984,0)</f>
        <v>0</v>
      </c>
      <c r="BJ984" s="24" t="s">
        <v>80</v>
      </c>
      <c r="BK984" s="186">
        <f>ROUND(I984*H984,2)</f>
        <v>0</v>
      </c>
      <c r="BL984" s="24" t="s">
        <v>373</v>
      </c>
      <c r="BM984" s="24" t="s">
        <v>3443</v>
      </c>
    </row>
    <row r="985" spans="2:65" s="1" customFormat="1" ht="27">
      <c r="B985" s="41"/>
      <c r="D985" s="187" t="s">
        <v>195</v>
      </c>
      <c r="F985" s="188" t="s">
        <v>3444</v>
      </c>
      <c r="I985" s="189"/>
      <c r="L985" s="41"/>
      <c r="M985" s="190"/>
      <c r="N985" s="42"/>
      <c r="O985" s="42"/>
      <c r="P985" s="42"/>
      <c r="Q985" s="42"/>
      <c r="R985" s="42"/>
      <c r="S985" s="42"/>
      <c r="T985" s="70"/>
      <c r="AT985" s="24" t="s">
        <v>195</v>
      </c>
      <c r="AU985" s="24" t="s">
        <v>82</v>
      </c>
    </row>
    <row r="986" spans="2:65" s="11" customFormat="1">
      <c r="B986" s="191"/>
      <c r="D986" s="208" t="s">
        <v>197</v>
      </c>
      <c r="E986" s="217" t="s">
        <v>5</v>
      </c>
      <c r="F986" s="218" t="s">
        <v>3445</v>
      </c>
      <c r="H986" s="219">
        <v>803.27200000000005</v>
      </c>
      <c r="I986" s="195"/>
      <c r="L986" s="191"/>
      <c r="M986" s="196"/>
      <c r="N986" s="197"/>
      <c r="O986" s="197"/>
      <c r="P986" s="197"/>
      <c r="Q986" s="197"/>
      <c r="R986" s="197"/>
      <c r="S986" s="197"/>
      <c r="T986" s="198"/>
      <c r="AT986" s="192" t="s">
        <v>197</v>
      </c>
      <c r="AU986" s="192" t="s">
        <v>82</v>
      </c>
      <c r="AV986" s="11" t="s">
        <v>82</v>
      </c>
      <c r="AW986" s="11" t="s">
        <v>35</v>
      </c>
      <c r="AX986" s="11" t="s">
        <v>80</v>
      </c>
      <c r="AY986" s="192" t="s">
        <v>185</v>
      </c>
    </row>
    <row r="987" spans="2:65" s="1" customFormat="1" ht="22.5" customHeight="1">
      <c r="B987" s="174"/>
      <c r="C987" s="221" t="s">
        <v>1837</v>
      </c>
      <c r="D987" s="221" t="s">
        <v>258</v>
      </c>
      <c r="E987" s="222" t="s">
        <v>3446</v>
      </c>
      <c r="F987" s="223" t="s">
        <v>3447</v>
      </c>
      <c r="G987" s="224" t="s">
        <v>2190</v>
      </c>
      <c r="H987" s="225">
        <v>803.27200000000005</v>
      </c>
      <c r="I987" s="226"/>
      <c r="J987" s="227">
        <f>ROUND(I987*H987,2)</f>
        <v>0</v>
      </c>
      <c r="K987" s="223" t="s">
        <v>5</v>
      </c>
      <c r="L987" s="228"/>
      <c r="M987" s="229" t="s">
        <v>5</v>
      </c>
      <c r="N987" s="230" t="s">
        <v>43</v>
      </c>
      <c r="O987" s="42"/>
      <c r="P987" s="184">
        <f>O987*H987</f>
        <v>0</v>
      </c>
      <c r="Q987" s="184">
        <v>1E-3</v>
      </c>
      <c r="R987" s="184">
        <f>Q987*H987</f>
        <v>0.8032720000000001</v>
      </c>
      <c r="S987" s="184">
        <v>0</v>
      </c>
      <c r="T987" s="185">
        <f>S987*H987</f>
        <v>0</v>
      </c>
      <c r="AR987" s="24" t="s">
        <v>932</v>
      </c>
      <c r="AT987" s="24" t="s">
        <v>258</v>
      </c>
      <c r="AU987" s="24" t="s">
        <v>82</v>
      </c>
      <c r="AY987" s="24" t="s">
        <v>185</v>
      </c>
      <c r="BE987" s="186">
        <f>IF(N987="základní",J987,0)</f>
        <v>0</v>
      </c>
      <c r="BF987" s="186">
        <f>IF(N987="snížená",J987,0)</f>
        <v>0</v>
      </c>
      <c r="BG987" s="186">
        <f>IF(N987="zákl. přenesená",J987,0)</f>
        <v>0</v>
      </c>
      <c r="BH987" s="186">
        <f>IF(N987="sníž. přenesená",J987,0)</f>
        <v>0</v>
      </c>
      <c r="BI987" s="186">
        <f>IF(N987="nulová",J987,0)</f>
        <v>0</v>
      </c>
      <c r="BJ987" s="24" t="s">
        <v>80</v>
      </c>
      <c r="BK987" s="186">
        <f>ROUND(I987*H987,2)</f>
        <v>0</v>
      </c>
      <c r="BL987" s="24" t="s">
        <v>373</v>
      </c>
      <c r="BM987" s="24" t="s">
        <v>3448</v>
      </c>
    </row>
    <row r="988" spans="2:65" s="1" customFormat="1" ht="44.25" customHeight="1">
      <c r="B988" s="174"/>
      <c r="C988" s="175" t="s">
        <v>1671</v>
      </c>
      <c r="D988" s="175" t="s">
        <v>188</v>
      </c>
      <c r="E988" s="176" t="s">
        <v>3449</v>
      </c>
      <c r="F988" s="177" t="s">
        <v>3450</v>
      </c>
      <c r="G988" s="178" t="s">
        <v>232</v>
      </c>
      <c r="H988" s="179">
        <v>203</v>
      </c>
      <c r="I988" s="180"/>
      <c r="J988" s="181">
        <f>ROUND(I988*H988,2)</f>
        <v>0</v>
      </c>
      <c r="K988" s="177" t="s">
        <v>5</v>
      </c>
      <c r="L988" s="41"/>
      <c r="M988" s="182" t="s">
        <v>5</v>
      </c>
      <c r="N988" s="183" t="s">
        <v>43</v>
      </c>
      <c r="O988" s="42"/>
      <c r="P988" s="184">
        <f>O988*H988</f>
        <v>0</v>
      </c>
      <c r="Q988" s="184">
        <v>0</v>
      </c>
      <c r="R988" s="184">
        <f>Q988*H988</f>
        <v>0</v>
      </c>
      <c r="S988" s="184">
        <v>0</v>
      </c>
      <c r="T988" s="185">
        <f>S988*H988</f>
        <v>0</v>
      </c>
      <c r="AR988" s="24" t="s">
        <v>373</v>
      </c>
      <c r="AT988" s="24" t="s">
        <v>188</v>
      </c>
      <c r="AU988" s="24" t="s">
        <v>82</v>
      </c>
      <c r="AY988" s="24" t="s">
        <v>185</v>
      </c>
      <c r="BE988" s="186">
        <f>IF(N988="základní",J988,0)</f>
        <v>0</v>
      </c>
      <c r="BF988" s="186">
        <f>IF(N988="snížená",J988,0)</f>
        <v>0</v>
      </c>
      <c r="BG988" s="186">
        <f>IF(N988="zákl. přenesená",J988,0)</f>
        <v>0</v>
      </c>
      <c r="BH988" s="186">
        <f>IF(N988="sníž. přenesená",J988,0)</f>
        <v>0</v>
      </c>
      <c r="BI988" s="186">
        <f>IF(N988="nulová",J988,0)</f>
        <v>0</v>
      </c>
      <c r="BJ988" s="24" t="s">
        <v>80</v>
      </c>
      <c r="BK988" s="186">
        <f>ROUND(I988*H988,2)</f>
        <v>0</v>
      </c>
      <c r="BL988" s="24" t="s">
        <v>373</v>
      </c>
      <c r="BM988" s="24" t="s">
        <v>3451</v>
      </c>
    </row>
    <row r="989" spans="2:65" s="1" customFormat="1" ht="31.5" customHeight="1">
      <c r="B989" s="174"/>
      <c r="C989" s="175" t="s">
        <v>1676</v>
      </c>
      <c r="D989" s="175" t="s">
        <v>188</v>
      </c>
      <c r="E989" s="176" t="s">
        <v>3452</v>
      </c>
      <c r="F989" s="177" t="s">
        <v>3453</v>
      </c>
      <c r="G989" s="178" t="s">
        <v>1046</v>
      </c>
      <c r="H989" s="179">
        <v>1</v>
      </c>
      <c r="I989" s="180"/>
      <c r="J989" s="181">
        <f>ROUND(I989*H989,2)</f>
        <v>0</v>
      </c>
      <c r="K989" s="177" t="s">
        <v>5</v>
      </c>
      <c r="L989" s="41"/>
      <c r="M989" s="182" t="s">
        <v>5</v>
      </c>
      <c r="N989" s="183" t="s">
        <v>43</v>
      </c>
      <c r="O989" s="42"/>
      <c r="P989" s="184">
        <f>O989*H989</f>
        <v>0</v>
      </c>
      <c r="Q989" s="184">
        <v>0</v>
      </c>
      <c r="R989" s="184">
        <f>Q989*H989</f>
        <v>0</v>
      </c>
      <c r="S989" s="184">
        <v>0</v>
      </c>
      <c r="T989" s="185">
        <f>S989*H989</f>
        <v>0</v>
      </c>
      <c r="AR989" s="24" t="s">
        <v>373</v>
      </c>
      <c r="AT989" s="24" t="s">
        <v>188</v>
      </c>
      <c r="AU989" s="24" t="s">
        <v>82</v>
      </c>
      <c r="AY989" s="24" t="s">
        <v>185</v>
      </c>
      <c r="BE989" s="186">
        <f>IF(N989="základní",J989,0)</f>
        <v>0</v>
      </c>
      <c r="BF989" s="186">
        <f>IF(N989="snížená",J989,0)</f>
        <v>0</v>
      </c>
      <c r="BG989" s="186">
        <f>IF(N989="zákl. přenesená",J989,0)</f>
        <v>0</v>
      </c>
      <c r="BH989" s="186">
        <f>IF(N989="sníž. přenesená",J989,0)</f>
        <v>0</v>
      </c>
      <c r="BI989" s="186">
        <f>IF(N989="nulová",J989,0)</f>
        <v>0</v>
      </c>
      <c r="BJ989" s="24" t="s">
        <v>80</v>
      </c>
      <c r="BK989" s="186">
        <f>ROUND(I989*H989,2)</f>
        <v>0</v>
      </c>
      <c r="BL989" s="24" t="s">
        <v>373</v>
      </c>
      <c r="BM989" s="24" t="s">
        <v>3454</v>
      </c>
    </row>
    <row r="990" spans="2:65" s="1" customFormat="1" ht="31.5" customHeight="1">
      <c r="B990" s="174"/>
      <c r="C990" s="175" t="s">
        <v>2100</v>
      </c>
      <c r="D990" s="175" t="s">
        <v>188</v>
      </c>
      <c r="E990" s="176" t="s">
        <v>3455</v>
      </c>
      <c r="F990" s="177" t="s">
        <v>3456</v>
      </c>
      <c r="G990" s="178" t="s">
        <v>232</v>
      </c>
      <c r="H990" s="179">
        <v>8.2249999999999996</v>
      </c>
      <c r="I990" s="180"/>
      <c r="J990" s="181">
        <f>ROUND(I990*H990,2)</f>
        <v>0</v>
      </c>
      <c r="K990" s="177" t="s">
        <v>5</v>
      </c>
      <c r="L990" s="41"/>
      <c r="M990" s="182" t="s">
        <v>5</v>
      </c>
      <c r="N990" s="183" t="s">
        <v>43</v>
      </c>
      <c r="O990" s="42"/>
      <c r="P990" s="184">
        <f>O990*H990</f>
        <v>0</v>
      </c>
      <c r="Q990" s="184">
        <v>5.0000000000000002E-5</v>
      </c>
      <c r="R990" s="184">
        <f>Q990*H990</f>
        <v>4.1124999999999999E-4</v>
      </c>
      <c r="S990" s="184">
        <v>0</v>
      </c>
      <c r="T990" s="185">
        <f>S990*H990</f>
        <v>0</v>
      </c>
      <c r="AR990" s="24" t="s">
        <v>373</v>
      </c>
      <c r="AT990" s="24" t="s">
        <v>188</v>
      </c>
      <c r="AU990" s="24" t="s">
        <v>82</v>
      </c>
      <c r="AY990" s="24" t="s">
        <v>185</v>
      </c>
      <c r="BE990" s="186">
        <f>IF(N990="základní",J990,0)</f>
        <v>0</v>
      </c>
      <c r="BF990" s="186">
        <f>IF(N990="snížená",J990,0)</f>
        <v>0</v>
      </c>
      <c r="BG990" s="186">
        <f>IF(N990="zákl. přenesená",J990,0)</f>
        <v>0</v>
      </c>
      <c r="BH990" s="186">
        <f>IF(N990="sníž. přenesená",J990,0)</f>
        <v>0</v>
      </c>
      <c r="BI990" s="186">
        <f>IF(N990="nulová",J990,0)</f>
        <v>0</v>
      </c>
      <c r="BJ990" s="24" t="s">
        <v>80</v>
      </c>
      <c r="BK990" s="186">
        <f>ROUND(I990*H990,2)</f>
        <v>0</v>
      </c>
      <c r="BL990" s="24" t="s">
        <v>373</v>
      </c>
      <c r="BM990" s="24" t="s">
        <v>3457</v>
      </c>
    </row>
    <row r="991" spans="2:65" s="1" customFormat="1" ht="162">
      <c r="B991" s="41"/>
      <c r="D991" s="187" t="s">
        <v>195</v>
      </c>
      <c r="F991" s="188" t="s">
        <v>3458</v>
      </c>
      <c r="I991" s="189"/>
      <c r="L991" s="41"/>
      <c r="M991" s="190"/>
      <c r="N991" s="42"/>
      <c r="O991" s="42"/>
      <c r="P991" s="42"/>
      <c r="Q991" s="42"/>
      <c r="R991" s="42"/>
      <c r="S991" s="42"/>
      <c r="T991" s="70"/>
      <c r="AT991" s="24" t="s">
        <v>195</v>
      </c>
      <c r="AU991" s="24" t="s">
        <v>82</v>
      </c>
    </row>
    <row r="992" spans="2:65" s="11" customFormat="1">
      <c r="B992" s="191"/>
      <c r="D992" s="208" t="s">
        <v>197</v>
      </c>
      <c r="E992" s="217" t="s">
        <v>5</v>
      </c>
      <c r="F992" s="218" t="s">
        <v>3459</v>
      </c>
      <c r="H992" s="219">
        <v>8.2249999999999996</v>
      </c>
      <c r="I992" s="195"/>
      <c r="L992" s="191"/>
      <c r="M992" s="196"/>
      <c r="N992" s="197"/>
      <c r="O992" s="197"/>
      <c r="P992" s="197"/>
      <c r="Q992" s="197"/>
      <c r="R992" s="197"/>
      <c r="S992" s="197"/>
      <c r="T992" s="198"/>
      <c r="AT992" s="192" t="s">
        <v>197</v>
      </c>
      <c r="AU992" s="192" t="s">
        <v>82</v>
      </c>
      <c r="AV992" s="11" t="s">
        <v>82</v>
      </c>
      <c r="AW992" s="11" t="s">
        <v>35</v>
      </c>
      <c r="AX992" s="11" t="s">
        <v>80</v>
      </c>
      <c r="AY992" s="192" t="s">
        <v>185</v>
      </c>
    </row>
    <row r="993" spans="2:65" s="1" customFormat="1" ht="44.25" customHeight="1">
      <c r="B993" s="174"/>
      <c r="C993" s="221" t="s">
        <v>3460</v>
      </c>
      <c r="D993" s="221" t="s">
        <v>258</v>
      </c>
      <c r="E993" s="222" t="s">
        <v>3461</v>
      </c>
      <c r="F993" s="223" t="s">
        <v>3462</v>
      </c>
      <c r="G993" s="224" t="s">
        <v>1046</v>
      </c>
      <c r="H993" s="225">
        <v>1</v>
      </c>
      <c r="I993" s="226"/>
      <c r="J993" s="227">
        <f>ROUND(I993*H993,2)</f>
        <v>0</v>
      </c>
      <c r="K993" s="223" t="s">
        <v>5</v>
      </c>
      <c r="L993" s="228"/>
      <c r="M993" s="229" t="s">
        <v>5</v>
      </c>
      <c r="N993" s="230" t="s">
        <v>43</v>
      </c>
      <c r="O993" s="42"/>
      <c r="P993" s="184">
        <f>O993*H993</f>
        <v>0</v>
      </c>
      <c r="Q993" s="184">
        <v>0</v>
      </c>
      <c r="R993" s="184">
        <f>Q993*H993</f>
        <v>0</v>
      </c>
      <c r="S993" s="184">
        <v>0</v>
      </c>
      <c r="T993" s="185">
        <f>S993*H993</f>
        <v>0</v>
      </c>
      <c r="AR993" s="24" t="s">
        <v>932</v>
      </c>
      <c r="AT993" s="24" t="s">
        <v>258</v>
      </c>
      <c r="AU993" s="24" t="s">
        <v>82</v>
      </c>
      <c r="AY993" s="24" t="s">
        <v>185</v>
      </c>
      <c r="BE993" s="186">
        <f>IF(N993="základní",J993,0)</f>
        <v>0</v>
      </c>
      <c r="BF993" s="186">
        <f>IF(N993="snížená",J993,0)</f>
        <v>0</v>
      </c>
      <c r="BG993" s="186">
        <f>IF(N993="zákl. přenesená",J993,0)</f>
        <v>0</v>
      </c>
      <c r="BH993" s="186">
        <f>IF(N993="sníž. přenesená",J993,0)</f>
        <v>0</v>
      </c>
      <c r="BI993" s="186">
        <f>IF(N993="nulová",J993,0)</f>
        <v>0</v>
      </c>
      <c r="BJ993" s="24" t="s">
        <v>80</v>
      </c>
      <c r="BK993" s="186">
        <f>ROUND(I993*H993,2)</f>
        <v>0</v>
      </c>
      <c r="BL993" s="24" t="s">
        <v>373</v>
      </c>
      <c r="BM993" s="24" t="s">
        <v>3463</v>
      </c>
    </row>
    <row r="994" spans="2:65" s="1" customFormat="1" ht="31.5" customHeight="1">
      <c r="B994" s="174"/>
      <c r="C994" s="175" t="s">
        <v>2142</v>
      </c>
      <c r="D994" s="175" t="s">
        <v>188</v>
      </c>
      <c r="E994" s="176" t="s">
        <v>3464</v>
      </c>
      <c r="F994" s="177" t="s">
        <v>3465</v>
      </c>
      <c r="G994" s="178" t="s">
        <v>232</v>
      </c>
      <c r="H994" s="179">
        <v>14.586</v>
      </c>
      <c r="I994" s="180"/>
      <c r="J994" s="181">
        <f>ROUND(I994*H994,2)</f>
        <v>0</v>
      </c>
      <c r="K994" s="177" t="s">
        <v>192</v>
      </c>
      <c r="L994" s="41"/>
      <c r="M994" s="182" t="s">
        <v>5</v>
      </c>
      <c r="N994" s="183" t="s">
        <v>43</v>
      </c>
      <c r="O994" s="42"/>
      <c r="P994" s="184">
        <f>O994*H994</f>
        <v>0</v>
      </c>
      <c r="Q994" s="184">
        <v>5.0000000000000002E-5</v>
      </c>
      <c r="R994" s="184">
        <f>Q994*H994</f>
        <v>7.293E-4</v>
      </c>
      <c r="S994" s="184">
        <v>0</v>
      </c>
      <c r="T994" s="185">
        <f>S994*H994</f>
        <v>0</v>
      </c>
      <c r="AR994" s="24" t="s">
        <v>373</v>
      </c>
      <c r="AT994" s="24" t="s">
        <v>188</v>
      </c>
      <c r="AU994" s="24" t="s">
        <v>82</v>
      </c>
      <c r="AY994" s="24" t="s">
        <v>185</v>
      </c>
      <c r="BE994" s="186">
        <f>IF(N994="základní",J994,0)</f>
        <v>0</v>
      </c>
      <c r="BF994" s="186">
        <f>IF(N994="snížená",J994,0)</f>
        <v>0</v>
      </c>
      <c r="BG994" s="186">
        <f>IF(N994="zákl. přenesená",J994,0)</f>
        <v>0</v>
      </c>
      <c r="BH994" s="186">
        <f>IF(N994="sníž. přenesená",J994,0)</f>
        <v>0</v>
      </c>
      <c r="BI994" s="186">
        <f>IF(N994="nulová",J994,0)</f>
        <v>0</v>
      </c>
      <c r="BJ994" s="24" t="s">
        <v>80</v>
      </c>
      <c r="BK994" s="186">
        <f>ROUND(I994*H994,2)</f>
        <v>0</v>
      </c>
      <c r="BL994" s="24" t="s">
        <v>373</v>
      </c>
      <c r="BM994" s="24" t="s">
        <v>3466</v>
      </c>
    </row>
    <row r="995" spans="2:65" s="1" customFormat="1" ht="162">
      <c r="B995" s="41"/>
      <c r="D995" s="187" t="s">
        <v>195</v>
      </c>
      <c r="F995" s="188" t="s">
        <v>3458</v>
      </c>
      <c r="I995" s="189"/>
      <c r="L995" s="41"/>
      <c r="M995" s="190"/>
      <c r="N995" s="42"/>
      <c r="O995" s="42"/>
      <c r="P995" s="42"/>
      <c r="Q995" s="42"/>
      <c r="R995" s="42"/>
      <c r="S995" s="42"/>
      <c r="T995" s="70"/>
      <c r="AT995" s="24" t="s">
        <v>195</v>
      </c>
      <c r="AU995" s="24" t="s">
        <v>82</v>
      </c>
    </row>
    <row r="996" spans="2:65" s="11" customFormat="1">
      <c r="B996" s="191"/>
      <c r="D996" s="208" t="s">
        <v>197</v>
      </c>
      <c r="E996" s="217" t="s">
        <v>5</v>
      </c>
      <c r="F996" s="218" t="s">
        <v>3467</v>
      </c>
      <c r="H996" s="219">
        <v>14.586</v>
      </c>
      <c r="I996" s="195"/>
      <c r="L996" s="191"/>
      <c r="M996" s="196"/>
      <c r="N996" s="197"/>
      <c r="O996" s="197"/>
      <c r="P996" s="197"/>
      <c r="Q996" s="197"/>
      <c r="R996" s="197"/>
      <c r="S996" s="197"/>
      <c r="T996" s="198"/>
      <c r="AT996" s="192" t="s">
        <v>197</v>
      </c>
      <c r="AU996" s="192" t="s">
        <v>82</v>
      </c>
      <c r="AV996" s="11" t="s">
        <v>82</v>
      </c>
      <c r="AW996" s="11" t="s">
        <v>35</v>
      </c>
      <c r="AX996" s="11" t="s">
        <v>80</v>
      </c>
      <c r="AY996" s="192" t="s">
        <v>185</v>
      </c>
    </row>
    <row r="997" spans="2:65" s="1" customFormat="1" ht="44.25" customHeight="1">
      <c r="B997" s="174"/>
      <c r="C997" s="221" t="s">
        <v>3468</v>
      </c>
      <c r="D997" s="221" t="s">
        <v>258</v>
      </c>
      <c r="E997" s="222" t="s">
        <v>3469</v>
      </c>
      <c r="F997" s="223" t="s">
        <v>3470</v>
      </c>
      <c r="G997" s="224" t="s">
        <v>1046</v>
      </c>
      <c r="H997" s="225">
        <v>1</v>
      </c>
      <c r="I997" s="226"/>
      <c r="J997" s="227">
        <f t="shared" ref="J997:J1006" si="30">ROUND(I997*H997,2)</f>
        <v>0</v>
      </c>
      <c r="K997" s="223" t="s">
        <v>5</v>
      </c>
      <c r="L997" s="228"/>
      <c r="M997" s="229" t="s">
        <v>5</v>
      </c>
      <c r="N997" s="230" t="s">
        <v>43</v>
      </c>
      <c r="O997" s="42"/>
      <c r="P997" s="184">
        <f t="shared" ref="P997:P1006" si="31">O997*H997</f>
        <v>0</v>
      </c>
      <c r="Q997" s="184">
        <v>0</v>
      </c>
      <c r="R997" s="184">
        <f t="shared" ref="R997:R1006" si="32">Q997*H997</f>
        <v>0</v>
      </c>
      <c r="S997" s="184">
        <v>0</v>
      </c>
      <c r="T997" s="185">
        <f t="shared" ref="T997:T1006" si="33">S997*H997</f>
        <v>0</v>
      </c>
      <c r="AR997" s="24" t="s">
        <v>932</v>
      </c>
      <c r="AT997" s="24" t="s">
        <v>258</v>
      </c>
      <c r="AU997" s="24" t="s">
        <v>82</v>
      </c>
      <c r="AY997" s="24" t="s">
        <v>185</v>
      </c>
      <c r="BE997" s="186">
        <f t="shared" ref="BE997:BE1006" si="34">IF(N997="základní",J997,0)</f>
        <v>0</v>
      </c>
      <c r="BF997" s="186">
        <f t="shared" ref="BF997:BF1006" si="35">IF(N997="snížená",J997,0)</f>
        <v>0</v>
      </c>
      <c r="BG997" s="186">
        <f t="shared" ref="BG997:BG1006" si="36">IF(N997="zákl. přenesená",J997,0)</f>
        <v>0</v>
      </c>
      <c r="BH997" s="186">
        <f t="shared" ref="BH997:BH1006" si="37">IF(N997="sníž. přenesená",J997,0)</f>
        <v>0</v>
      </c>
      <c r="BI997" s="186">
        <f t="shared" ref="BI997:BI1006" si="38">IF(N997="nulová",J997,0)</f>
        <v>0</v>
      </c>
      <c r="BJ997" s="24" t="s">
        <v>80</v>
      </c>
      <c r="BK997" s="186">
        <f t="shared" ref="BK997:BK1006" si="39">ROUND(I997*H997,2)</f>
        <v>0</v>
      </c>
      <c r="BL997" s="24" t="s">
        <v>373</v>
      </c>
      <c r="BM997" s="24" t="s">
        <v>3471</v>
      </c>
    </row>
    <row r="998" spans="2:65" s="1" customFormat="1" ht="22.5" customHeight="1">
      <c r="B998" s="174"/>
      <c r="C998" s="221" t="s">
        <v>1477</v>
      </c>
      <c r="D998" s="221" t="s">
        <v>258</v>
      </c>
      <c r="E998" s="222" t="s">
        <v>3472</v>
      </c>
      <c r="F998" s="223" t="s">
        <v>3473</v>
      </c>
      <c r="G998" s="224" t="s">
        <v>1046</v>
      </c>
      <c r="H998" s="225">
        <v>1</v>
      </c>
      <c r="I998" s="226"/>
      <c r="J998" s="227">
        <f t="shared" si="30"/>
        <v>0</v>
      </c>
      <c r="K998" s="223" t="s">
        <v>5</v>
      </c>
      <c r="L998" s="228"/>
      <c r="M998" s="229" t="s">
        <v>5</v>
      </c>
      <c r="N998" s="230" t="s">
        <v>43</v>
      </c>
      <c r="O998" s="42"/>
      <c r="P998" s="184">
        <f t="shared" si="31"/>
        <v>0</v>
      </c>
      <c r="Q998" s="184">
        <v>0</v>
      </c>
      <c r="R998" s="184">
        <f t="shared" si="32"/>
        <v>0</v>
      </c>
      <c r="S998" s="184">
        <v>0</v>
      </c>
      <c r="T998" s="185">
        <f t="shared" si="33"/>
        <v>0</v>
      </c>
      <c r="AR998" s="24" t="s">
        <v>932</v>
      </c>
      <c r="AT998" s="24" t="s">
        <v>258</v>
      </c>
      <c r="AU998" s="24" t="s">
        <v>82</v>
      </c>
      <c r="AY998" s="24" t="s">
        <v>185</v>
      </c>
      <c r="BE998" s="186">
        <f t="shared" si="34"/>
        <v>0</v>
      </c>
      <c r="BF998" s="186">
        <f t="shared" si="35"/>
        <v>0</v>
      </c>
      <c r="BG998" s="186">
        <f t="shared" si="36"/>
        <v>0</v>
      </c>
      <c r="BH998" s="186">
        <f t="shared" si="37"/>
        <v>0</v>
      </c>
      <c r="BI998" s="186">
        <f t="shared" si="38"/>
        <v>0</v>
      </c>
      <c r="BJ998" s="24" t="s">
        <v>80</v>
      </c>
      <c r="BK998" s="186">
        <f t="shared" si="39"/>
        <v>0</v>
      </c>
      <c r="BL998" s="24" t="s">
        <v>373</v>
      </c>
      <c r="BM998" s="24" t="s">
        <v>3474</v>
      </c>
    </row>
    <row r="999" spans="2:65" s="1" customFormat="1" ht="22.5" customHeight="1">
      <c r="B999" s="174"/>
      <c r="C999" s="221" t="s">
        <v>1481</v>
      </c>
      <c r="D999" s="221" t="s">
        <v>258</v>
      </c>
      <c r="E999" s="222" t="s">
        <v>3475</v>
      </c>
      <c r="F999" s="223" t="s">
        <v>3476</v>
      </c>
      <c r="G999" s="224" t="s">
        <v>1046</v>
      </c>
      <c r="H999" s="225">
        <v>1</v>
      </c>
      <c r="I999" s="226"/>
      <c r="J999" s="227">
        <f t="shared" si="30"/>
        <v>0</v>
      </c>
      <c r="K999" s="223" t="s">
        <v>5</v>
      </c>
      <c r="L999" s="228"/>
      <c r="M999" s="229" t="s">
        <v>5</v>
      </c>
      <c r="N999" s="230" t="s">
        <v>43</v>
      </c>
      <c r="O999" s="42"/>
      <c r="P999" s="184">
        <f t="shared" si="31"/>
        <v>0</v>
      </c>
      <c r="Q999" s="184">
        <v>0</v>
      </c>
      <c r="R999" s="184">
        <f t="shared" si="32"/>
        <v>0</v>
      </c>
      <c r="S999" s="184">
        <v>0</v>
      </c>
      <c r="T999" s="185">
        <f t="shared" si="33"/>
        <v>0</v>
      </c>
      <c r="AR999" s="24" t="s">
        <v>932</v>
      </c>
      <c r="AT999" s="24" t="s">
        <v>258</v>
      </c>
      <c r="AU999" s="24" t="s">
        <v>82</v>
      </c>
      <c r="AY999" s="24" t="s">
        <v>185</v>
      </c>
      <c r="BE999" s="186">
        <f t="shared" si="34"/>
        <v>0</v>
      </c>
      <c r="BF999" s="186">
        <f t="shared" si="35"/>
        <v>0</v>
      </c>
      <c r="BG999" s="186">
        <f t="shared" si="36"/>
        <v>0</v>
      </c>
      <c r="BH999" s="186">
        <f t="shared" si="37"/>
        <v>0</v>
      </c>
      <c r="BI999" s="186">
        <f t="shared" si="38"/>
        <v>0</v>
      </c>
      <c r="BJ999" s="24" t="s">
        <v>80</v>
      </c>
      <c r="BK999" s="186">
        <f t="shared" si="39"/>
        <v>0</v>
      </c>
      <c r="BL999" s="24" t="s">
        <v>373</v>
      </c>
      <c r="BM999" s="24" t="s">
        <v>3477</v>
      </c>
    </row>
    <row r="1000" spans="2:65" s="1" customFormat="1" ht="22.5" customHeight="1">
      <c r="B1000" s="174"/>
      <c r="C1000" s="221" t="s">
        <v>1485</v>
      </c>
      <c r="D1000" s="221" t="s">
        <v>258</v>
      </c>
      <c r="E1000" s="222" t="s">
        <v>3478</v>
      </c>
      <c r="F1000" s="223" t="s">
        <v>3479</v>
      </c>
      <c r="G1000" s="224" t="s">
        <v>1046</v>
      </c>
      <c r="H1000" s="225">
        <v>1</v>
      </c>
      <c r="I1000" s="226"/>
      <c r="J1000" s="227">
        <f t="shared" si="30"/>
        <v>0</v>
      </c>
      <c r="K1000" s="223" t="s">
        <v>5</v>
      </c>
      <c r="L1000" s="228"/>
      <c r="M1000" s="229" t="s">
        <v>5</v>
      </c>
      <c r="N1000" s="230" t="s">
        <v>43</v>
      </c>
      <c r="O1000" s="42"/>
      <c r="P1000" s="184">
        <f t="shared" si="31"/>
        <v>0</v>
      </c>
      <c r="Q1000" s="184">
        <v>0</v>
      </c>
      <c r="R1000" s="184">
        <f t="shared" si="32"/>
        <v>0</v>
      </c>
      <c r="S1000" s="184">
        <v>0</v>
      </c>
      <c r="T1000" s="185">
        <f t="shared" si="33"/>
        <v>0</v>
      </c>
      <c r="AR1000" s="24" t="s">
        <v>932</v>
      </c>
      <c r="AT1000" s="24" t="s">
        <v>258</v>
      </c>
      <c r="AU1000" s="24" t="s">
        <v>82</v>
      </c>
      <c r="AY1000" s="24" t="s">
        <v>185</v>
      </c>
      <c r="BE1000" s="186">
        <f t="shared" si="34"/>
        <v>0</v>
      </c>
      <c r="BF1000" s="186">
        <f t="shared" si="35"/>
        <v>0</v>
      </c>
      <c r="BG1000" s="186">
        <f t="shared" si="36"/>
        <v>0</v>
      </c>
      <c r="BH1000" s="186">
        <f t="shared" si="37"/>
        <v>0</v>
      </c>
      <c r="BI1000" s="186">
        <f t="shared" si="38"/>
        <v>0</v>
      </c>
      <c r="BJ1000" s="24" t="s">
        <v>80</v>
      </c>
      <c r="BK1000" s="186">
        <f t="shared" si="39"/>
        <v>0</v>
      </c>
      <c r="BL1000" s="24" t="s">
        <v>373</v>
      </c>
      <c r="BM1000" s="24" t="s">
        <v>3480</v>
      </c>
    </row>
    <row r="1001" spans="2:65" s="1" customFormat="1" ht="22.5" customHeight="1">
      <c r="B1001" s="174"/>
      <c r="C1001" s="221" t="s">
        <v>1502</v>
      </c>
      <c r="D1001" s="221" t="s">
        <v>258</v>
      </c>
      <c r="E1001" s="222" t="s">
        <v>3481</v>
      </c>
      <c r="F1001" s="223" t="s">
        <v>3482</v>
      </c>
      <c r="G1001" s="224" t="s">
        <v>1046</v>
      </c>
      <c r="H1001" s="225">
        <v>1</v>
      </c>
      <c r="I1001" s="226"/>
      <c r="J1001" s="227">
        <f t="shared" si="30"/>
        <v>0</v>
      </c>
      <c r="K1001" s="223" t="s">
        <v>5</v>
      </c>
      <c r="L1001" s="228"/>
      <c r="M1001" s="229" t="s">
        <v>5</v>
      </c>
      <c r="N1001" s="230" t="s">
        <v>43</v>
      </c>
      <c r="O1001" s="42"/>
      <c r="P1001" s="184">
        <f t="shared" si="31"/>
        <v>0</v>
      </c>
      <c r="Q1001" s="184">
        <v>0</v>
      </c>
      <c r="R1001" s="184">
        <f t="shared" si="32"/>
        <v>0</v>
      </c>
      <c r="S1001" s="184">
        <v>0</v>
      </c>
      <c r="T1001" s="185">
        <f t="shared" si="33"/>
        <v>0</v>
      </c>
      <c r="AR1001" s="24" t="s">
        <v>932</v>
      </c>
      <c r="AT1001" s="24" t="s">
        <v>258</v>
      </c>
      <c r="AU1001" s="24" t="s">
        <v>82</v>
      </c>
      <c r="AY1001" s="24" t="s">
        <v>185</v>
      </c>
      <c r="BE1001" s="186">
        <f t="shared" si="34"/>
        <v>0</v>
      </c>
      <c r="BF1001" s="186">
        <f t="shared" si="35"/>
        <v>0</v>
      </c>
      <c r="BG1001" s="186">
        <f t="shared" si="36"/>
        <v>0</v>
      </c>
      <c r="BH1001" s="186">
        <f t="shared" si="37"/>
        <v>0</v>
      </c>
      <c r="BI1001" s="186">
        <f t="shared" si="38"/>
        <v>0</v>
      </c>
      <c r="BJ1001" s="24" t="s">
        <v>80</v>
      </c>
      <c r="BK1001" s="186">
        <f t="shared" si="39"/>
        <v>0</v>
      </c>
      <c r="BL1001" s="24" t="s">
        <v>373</v>
      </c>
      <c r="BM1001" s="24" t="s">
        <v>3483</v>
      </c>
    </row>
    <row r="1002" spans="2:65" s="1" customFormat="1" ht="22.5" customHeight="1">
      <c r="B1002" s="174"/>
      <c r="C1002" s="221" t="s">
        <v>1505</v>
      </c>
      <c r="D1002" s="221" t="s">
        <v>258</v>
      </c>
      <c r="E1002" s="222" t="s">
        <v>3484</v>
      </c>
      <c r="F1002" s="223" t="s">
        <v>3485</v>
      </c>
      <c r="G1002" s="224" t="s">
        <v>1046</v>
      </c>
      <c r="H1002" s="225">
        <v>1</v>
      </c>
      <c r="I1002" s="226"/>
      <c r="J1002" s="227">
        <f t="shared" si="30"/>
        <v>0</v>
      </c>
      <c r="K1002" s="223" t="s">
        <v>5</v>
      </c>
      <c r="L1002" s="228"/>
      <c r="M1002" s="229" t="s">
        <v>5</v>
      </c>
      <c r="N1002" s="230" t="s">
        <v>43</v>
      </c>
      <c r="O1002" s="42"/>
      <c r="P1002" s="184">
        <f t="shared" si="31"/>
        <v>0</v>
      </c>
      <c r="Q1002" s="184">
        <v>0</v>
      </c>
      <c r="R1002" s="184">
        <f t="shared" si="32"/>
        <v>0</v>
      </c>
      <c r="S1002" s="184">
        <v>0</v>
      </c>
      <c r="T1002" s="185">
        <f t="shared" si="33"/>
        <v>0</v>
      </c>
      <c r="AR1002" s="24" t="s">
        <v>932</v>
      </c>
      <c r="AT1002" s="24" t="s">
        <v>258</v>
      </c>
      <c r="AU1002" s="24" t="s">
        <v>82</v>
      </c>
      <c r="AY1002" s="24" t="s">
        <v>185</v>
      </c>
      <c r="BE1002" s="186">
        <f t="shared" si="34"/>
        <v>0</v>
      </c>
      <c r="BF1002" s="186">
        <f t="shared" si="35"/>
        <v>0</v>
      </c>
      <c r="BG1002" s="186">
        <f t="shared" si="36"/>
        <v>0</v>
      </c>
      <c r="BH1002" s="186">
        <f t="shared" si="37"/>
        <v>0</v>
      </c>
      <c r="BI1002" s="186">
        <f t="shared" si="38"/>
        <v>0</v>
      </c>
      <c r="BJ1002" s="24" t="s">
        <v>80</v>
      </c>
      <c r="BK1002" s="186">
        <f t="shared" si="39"/>
        <v>0</v>
      </c>
      <c r="BL1002" s="24" t="s">
        <v>373</v>
      </c>
      <c r="BM1002" s="24" t="s">
        <v>3486</v>
      </c>
    </row>
    <row r="1003" spans="2:65" s="1" customFormat="1" ht="22.5" customHeight="1">
      <c r="B1003" s="174"/>
      <c r="C1003" s="221" t="s">
        <v>1507</v>
      </c>
      <c r="D1003" s="221" t="s">
        <v>258</v>
      </c>
      <c r="E1003" s="222" t="s">
        <v>3487</v>
      </c>
      <c r="F1003" s="223" t="s">
        <v>3488</v>
      </c>
      <c r="G1003" s="224" t="s">
        <v>1046</v>
      </c>
      <c r="H1003" s="225">
        <v>1</v>
      </c>
      <c r="I1003" s="226"/>
      <c r="J1003" s="227">
        <f t="shared" si="30"/>
        <v>0</v>
      </c>
      <c r="K1003" s="223" t="s">
        <v>5</v>
      </c>
      <c r="L1003" s="228"/>
      <c r="M1003" s="229" t="s">
        <v>5</v>
      </c>
      <c r="N1003" s="230" t="s">
        <v>43</v>
      </c>
      <c r="O1003" s="42"/>
      <c r="P1003" s="184">
        <f t="shared" si="31"/>
        <v>0</v>
      </c>
      <c r="Q1003" s="184">
        <v>0</v>
      </c>
      <c r="R1003" s="184">
        <f t="shared" si="32"/>
        <v>0</v>
      </c>
      <c r="S1003" s="184">
        <v>0</v>
      </c>
      <c r="T1003" s="185">
        <f t="shared" si="33"/>
        <v>0</v>
      </c>
      <c r="AR1003" s="24" t="s">
        <v>932</v>
      </c>
      <c r="AT1003" s="24" t="s">
        <v>258</v>
      </c>
      <c r="AU1003" s="24" t="s">
        <v>82</v>
      </c>
      <c r="AY1003" s="24" t="s">
        <v>185</v>
      </c>
      <c r="BE1003" s="186">
        <f t="shared" si="34"/>
        <v>0</v>
      </c>
      <c r="BF1003" s="186">
        <f t="shared" si="35"/>
        <v>0</v>
      </c>
      <c r="BG1003" s="186">
        <f t="shared" si="36"/>
        <v>0</v>
      </c>
      <c r="BH1003" s="186">
        <f t="shared" si="37"/>
        <v>0</v>
      </c>
      <c r="BI1003" s="186">
        <f t="shared" si="38"/>
        <v>0</v>
      </c>
      <c r="BJ1003" s="24" t="s">
        <v>80</v>
      </c>
      <c r="BK1003" s="186">
        <f t="shared" si="39"/>
        <v>0</v>
      </c>
      <c r="BL1003" s="24" t="s">
        <v>373</v>
      </c>
      <c r="BM1003" s="24" t="s">
        <v>3489</v>
      </c>
    </row>
    <row r="1004" spans="2:65" s="1" customFormat="1" ht="22.5" customHeight="1">
      <c r="B1004" s="174"/>
      <c r="C1004" s="221" t="s">
        <v>1510</v>
      </c>
      <c r="D1004" s="221" t="s">
        <v>258</v>
      </c>
      <c r="E1004" s="222" t="s">
        <v>3490</v>
      </c>
      <c r="F1004" s="223" t="s">
        <v>3491</v>
      </c>
      <c r="G1004" s="224" t="s">
        <v>1046</v>
      </c>
      <c r="H1004" s="225">
        <v>1</v>
      </c>
      <c r="I1004" s="226"/>
      <c r="J1004" s="227">
        <f t="shared" si="30"/>
        <v>0</v>
      </c>
      <c r="K1004" s="223" t="s">
        <v>5</v>
      </c>
      <c r="L1004" s="228"/>
      <c r="M1004" s="229" t="s">
        <v>5</v>
      </c>
      <c r="N1004" s="230" t="s">
        <v>43</v>
      </c>
      <c r="O1004" s="42"/>
      <c r="P1004" s="184">
        <f t="shared" si="31"/>
        <v>0</v>
      </c>
      <c r="Q1004" s="184">
        <v>0</v>
      </c>
      <c r="R1004" s="184">
        <f t="shared" si="32"/>
        <v>0</v>
      </c>
      <c r="S1004" s="184">
        <v>0</v>
      </c>
      <c r="T1004" s="185">
        <f t="shared" si="33"/>
        <v>0</v>
      </c>
      <c r="AR1004" s="24" t="s">
        <v>932</v>
      </c>
      <c r="AT1004" s="24" t="s">
        <v>258</v>
      </c>
      <c r="AU1004" s="24" t="s">
        <v>82</v>
      </c>
      <c r="AY1004" s="24" t="s">
        <v>185</v>
      </c>
      <c r="BE1004" s="186">
        <f t="shared" si="34"/>
        <v>0</v>
      </c>
      <c r="BF1004" s="186">
        <f t="shared" si="35"/>
        <v>0</v>
      </c>
      <c r="BG1004" s="186">
        <f t="shared" si="36"/>
        <v>0</v>
      </c>
      <c r="BH1004" s="186">
        <f t="shared" si="37"/>
        <v>0</v>
      </c>
      <c r="BI1004" s="186">
        <f t="shared" si="38"/>
        <v>0</v>
      </c>
      <c r="BJ1004" s="24" t="s">
        <v>80</v>
      </c>
      <c r="BK1004" s="186">
        <f t="shared" si="39"/>
        <v>0</v>
      </c>
      <c r="BL1004" s="24" t="s">
        <v>373</v>
      </c>
      <c r="BM1004" s="24" t="s">
        <v>3492</v>
      </c>
    </row>
    <row r="1005" spans="2:65" s="1" customFormat="1" ht="22.5" customHeight="1">
      <c r="B1005" s="174"/>
      <c r="C1005" s="221" t="s">
        <v>1409</v>
      </c>
      <c r="D1005" s="221" t="s">
        <v>258</v>
      </c>
      <c r="E1005" s="222" t="s">
        <v>3493</v>
      </c>
      <c r="F1005" s="223" t="s">
        <v>3494</v>
      </c>
      <c r="G1005" s="224" t="s">
        <v>1046</v>
      </c>
      <c r="H1005" s="225">
        <v>1</v>
      </c>
      <c r="I1005" s="226"/>
      <c r="J1005" s="227">
        <f t="shared" si="30"/>
        <v>0</v>
      </c>
      <c r="K1005" s="223" t="s">
        <v>5</v>
      </c>
      <c r="L1005" s="228"/>
      <c r="M1005" s="229" t="s">
        <v>5</v>
      </c>
      <c r="N1005" s="230" t="s">
        <v>43</v>
      </c>
      <c r="O1005" s="42"/>
      <c r="P1005" s="184">
        <f t="shared" si="31"/>
        <v>0</v>
      </c>
      <c r="Q1005" s="184">
        <v>0</v>
      </c>
      <c r="R1005" s="184">
        <f t="shared" si="32"/>
        <v>0</v>
      </c>
      <c r="S1005" s="184">
        <v>0</v>
      </c>
      <c r="T1005" s="185">
        <f t="shared" si="33"/>
        <v>0</v>
      </c>
      <c r="AR1005" s="24" t="s">
        <v>932</v>
      </c>
      <c r="AT1005" s="24" t="s">
        <v>258</v>
      </c>
      <c r="AU1005" s="24" t="s">
        <v>82</v>
      </c>
      <c r="AY1005" s="24" t="s">
        <v>185</v>
      </c>
      <c r="BE1005" s="186">
        <f t="shared" si="34"/>
        <v>0</v>
      </c>
      <c r="BF1005" s="186">
        <f t="shared" si="35"/>
        <v>0</v>
      </c>
      <c r="BG1005" s="186">
        <f t="shared" si="36"/>
        <v>0</v>
      </c>
      <c r="BH1005" s="186">
        <f t="shared" si="37"/>
        <v>0</v>
      </c>
      <c r="BI1005" s="186">
        <f t="shared" si="38"/>
        <v>0</v>
      </c>
      <c r="BJ1005" s="24" t="s">
        <v>80</v>
      </c>
      <c r="BK1005" s="186">
        <f t="shared" si="39"/>
        <v>0</v>
      </c>
      <c r="BL1005" s="24" t="s">
        <v>373</v>
      </c>
      <c r="BM1005" s="24" t="s">
        <v>3495</v>
      </c>
    </row>
    <row r="1006" spans="2:65" s="1" customFormat="1" ht="22.5" customHeight="1">
      <c r="B1006" s="174"/>
      <c r="C1006" s="175" t="s">
        <v>2034</v>
      </c>
      <c r="D1006" s="175" t="s">
        <v>188</v>
      </c>
      <c r="E1006" s="176" t="s">
        <v>3496</v>
      </c>
      <c r="F1006" s="177" t="s">
        <v>2119</v>
      </c>
      <c r="G1006" s="178" t="s">
        <v>232</v>
      </c>
      <c r="H1006" s="179">
        <v>85.483000000000004</v>
      </c>
      <c r="I1006" s="180"/>
      <c r="J1006" s="181">
        <f t="shared" si="30"/>
        <v>0</v>
      </c>
      <c r="K1006" s="177" t="s">
        <v>5</v>
      </c>
      <c r="L1006" s="41"/>
      <c r="M1006" s="182" t="s">
        <v>5</v>
      </c>
      <c r="N1006" s="183" t="s">
        <v>43</v>
      </c>
      <c r="O1006" s="42"/>
      <c r="P1006" s="184">
        <f t="shared" si="31"/>
        <v>0</v>
      </c>
      <c r="Q1006" s="184">
        <v>2.5000000000000001E-4</v>
      </c>
      <c r="R1006" s="184">
        <f t="shared" si="32"/>
        <v>2.1370750000000001E-2</v>
      </c>
      <c r="S1006" s="184">
        <v>0</v>
      </c>
      <c r="T1006" s="185">
        <f t="shared" si="33"/>
        <v>0</v>
      </c>
      <c r="AR1006" s="24" t="s">
        <v>373</v>
      </c>
      <c r="AT1006" s="24" t="s">
        <v>188</v>
      </c>
      <c r="AU1006" s="24" t="s">
        <v>82</v>
      </c>
      <c r="AY1006" s="24" t="s">
        <v>185</v>
      </c>
      <c r="BE1006" s="186">
        <f t="shared" si="34"/>
        <v>0</v>
      </c>
      <c r="BF1006" s="186">
        <f t="shared" si="35"/>
        <v>0</v>
      </c>
      <c r="BG1006" s="186">
        <f t="shared" si="36"/>
        <v>0</v>
      </c>
      <c r="BH1006" s="186">
        <f t="shared" si="37"/>
        <v>0</v>
      </c>
      <c r="BI1006" s="186">
        <f t="shared" si="38"/>
        <v>0</v>
      </c>
      <c r="BJ1006" s="24" t="s">
        <v>80</v>
      </c>
      <c r="BK1006" s="186">
        <f t="shared" si="39"/>
        <v>0</v>
      </c>
      <c r="BL1006" s="24" t="s">
        <v>373</v>
      </c>
      <c r="BM1006" s="24" t="s">
        <v>3497</v>
      </c>
    </row>
    <row r="1007" spans="2:65" s="11" customFormat="1">
      <c r="B1007" s="191"/>
      <c r="D1007" s="187" t="s">
        <v>197</v>
      </c>
      <c r="E1007" s="192" t="s">
        <v>5</v>
      </c>
      <c r="F1007" s="193" t="s">
        <v>3498</v>
      </c>
      <c r="H1007" s="194">
        <v>0.95</v>
      </c>
      <c r="I1007" s="195"/>
      <c r="L1007" s="191"/>
      <c r="M1007" s="196"/>
      <c r="N1007" s="197"/>
      <c r="O1007" s="197"/>
      <c r="P1007" s="197"/>
      <c r="Q1007" s="197"/>
      <c r="R1007" s="197"/>
      <c r="S1007" s="197"/>
      <c r="T1007" s="198"/>
      <c r="AT1007" s="192" t="s">
        <v>197</v>
      </c>
      <c r="AU1007" s="192" t="s">
        <v>82</v>
      </c>
      <c r="AV1007" s="11" t="s">
        <v>82</v>
      </c>
      <c r="AW1007" s="11" t="s">
        <v>35</v>
      </c>
      <c r="AX1007" s="11" t="s">
        <v>72</v>
      </c>
      <c r="AY1007" s="192" t="s">
        <v>185</v>
      </c>
    </row>
    <row r="1008" spans="2:65" s="11" customFormat="1">
      <c r="B1008" s="191"/>
      <c r="D1008" s="187" t="s">
        <v>197</v>
      </c>
      <c r="E1008" s="192" t="s">
        <v>5</v>
      </c>
      <c r="F1008" s="193" t="s">
        <v>3499</v>
      </c>
      <c r="H1008" s="194">
        <v>0.95</v>
      </c>
      <c r="I1008" s="195"/>
      <c r="L1008" s="191"/>
      <c r="M1008" s="196"/>
      <c r="N1008" s="197"/>
      <c r="O1008" s="197"/>
      <c r="P1008" s="197"/>
      <c r="Q1008" s="197"/>
      <c r="R1008" s="197"/>
      <c r="S1008" s="197"/>
      <c r="T1008" s="198"/>
      <c r="AT1008" s="192" t="s">
        <v>197</v>
      </c>
      <c r="AU1008" s="192" t="s">
        <v>82</v>
      </c>
      <c r="AV1008" s="11" t="s">
        <v>82</v>
      </c>
      <c r="AW1008" s="11" t="s">
        <v>35</v>
      </c>
      <c r="AX1008" s="11" t="s">
        <v>72</v>
      </c>
      <c r="AY1008" s="192" t="s">
        <v>185</v>
      </c>
    </row>
    <row r="1009" spans="2:51" s="11" customFormat="1">
      <c r="B1009" s="191"/>
      <c r="D1009" s="187" t="s">
        <v>197</v>
      </c>
      <c r="E1009" s="192" t="s">
        <v>5</v>
      </c>
      <c r="F1009" s="193" t="s">
        <v>3500</v>
      </c>
      <c r="H1009" s="194">
        <v>2.585</v>
      </c>
      <c r="I1009" s="195"/>
      <c r="L1009" s="191"/>
      <c r="M1009" s="196"/>
      <c r="N1009" s="197"/>
      <c r="O1009" s="197"/>
      <c r="P1009" s="197"/>
      <c r="Q1009" s="197"/>
      <c r="R1009" s="197"/>
      <c r="S1009" s="197"/>
      <c r="T1009" s="198"/>
      <c r="AT1009" s="192" t="s">
        <v>197</v>
      </c>
      <c r="AU1009" s="192" t="s">
        <v>82</v>
      </c>
      <c r="AV1009" s="11" t="s">
        <v>82</v>
      </c>
      <c r="AW1009" s="11" t="s">
        <v>35</v>
      </c>
      <c r="AX1009" s="11" t="s">
        <v>72</v>
      </c>
      <c r="AY1009" s="192" t="s">
        <v>185</v>
      </c>
    </row>
    <row r="1010" spans="2:51" s="11" customFormat="1">
      <c r="B1010" s="191"/>
      <c r="D1010" s="187" t="s">
        <v>197</v>
      </c>
      <c r="E1010" s="192" t="s">
        <v>5</v>
      </c>
      <c r="F1010" s="193" t="s">
        <v>3501</v>
      </c>
      <c r="H1010" s="194">
        <v>10.368</v>
      </c>
      <c r="I1010" s="195"/>
      <c r="L1010" s="191"/>
      <c r="M1010" s="196"/>
      <c r="N1010" s="197"/>
      <c r="O1010" s="197"/>
      <c r="P1010" s="197"/>
      <c r="Q1010" s="197"/>
      <c r="R1010" s="197"/>
      <c r="S1010" s="197"/>
      <c r="T1010" s="198"/>
      <c r="AT1010" s="192" t="s">
        <v>197</v>
      </c>
      <c r="AU1010" s="192" t="s">
        <v>82</v>
      </c>
      <c r="AV1010" s="11" t="s">
        <v>82</v>
      </c>
      <c r="AW1010" s="11" t="s">
        <v>35</v>
      </c>
      <c r="AX1010" s="11" t="s">
        <v>72</v>
      </c>
      <c r="AY1010" s="192" t="s">
        <v>185</v>
      </c>
    </row>
    <row r="1011" spans="2:51" s="11" customFormat="1">
      <c r="B1011" s="191"/>
      <c r="D1011" s="187" t="s">
        <v>197</v>
      </c>
      <c r="E1011" s="192" t="s">
        <v>5</v>
      </c>
      <c r="F1011" s="193" t="s">
        <v>3502</v>
      </c>
      <c r="H1011" s="194">
        <v>2.2000000000000002</v>
      </c>
      <c r="I1011" s="195"/>
      <c r="L1011" s="191"/>
      <c r="M1011" s="196"/>
      <c r="N1011" s="197"/>
      <c r="O1011" s="197"/>
      <c r="P1011" s="197"/>
      <c r="Q1011" s="197"/>
      <c r="R1011" s="197"/>
      <c r="S1011" s="197"/>
      <c r="T1011" s="198"/>
      <c r="AT1011" s="192" t="s">
        <v>197</v>
      </c>
      <c r="AU1011" s="192" t="s">
        <v>82</v>
      </c>
      <c r="AV1011" s="11" t="s">
        <v>82</v>
      </c>
      <c r="AW1011" s="11" t="s">
        <v>35</v>
      </c>
      <c r="AX1011" s="11" t="s">
        <v>72</v>
      </c>
      <c r="AY1011" s="192" t="s">
        <v>185</v>
      </c>
    </row>
    <row r="1012" spans="2:51" s="11" customFormat="1">
      <c r="B1012" s="191"/>
      <c r="D1012" s="187" t="s">
        <v>197</v>
      </c>
      <c r="E1012" s="192" t="s">
        <v>5</v>
      </c>
      <c r="F1012" s="193" t="s">
        <v>3503</v>
      </c>
      <c r="H1012" s="194">
        <v>4.4000000000000004</v>
      </c>
      <c r="I1012" s="195"/>
      <c r="L1012" s="191"/>
      <c r="M1012" s="196"/>
      <c r="N1012" s="197"/>
      <c r="O1012" s="197"/>
      <c r="P1012" s="197"/>
      <c r="Q1012" s="197"/>
      <c r="R1012" s="197"/>
      <c r="S1012" s="197"/>
      <c r="T1012" s="198"/>
      <c r="AT1012" s="192" t="s">
        <v>197</v>
      </c>
      <c r="AU1012" s="192" t="s">
        <v>82</v>
      </c>
      <c r="AV1012" s="11" t="s">
        <v>82</v>
      </c>
      <c r="AW1012" s="11" t="s">
        <v>35</v>
      </c>
      <c r="AX1012" s="11" t="s">
        <v>72</v>
      </c>
      <c r="AY1012" s="192" t="s">
        <v>185</v>
      </c>
    </row>
    <row r="1013" spans="2:51" s="11" customFormat="1">
      <c r="B1013" s="191"/>
      <c r="D1013" s="187" t="s">
        <v>197</v>
      </c>
      <c r="E1013" s="192" t="s">
        <v>5</v>
      </c>
      <c r="F1013" s="193" t="s">
        <v>3504</v>
      </c>
      <c r="H1013" s="194">
        <v>2.52</v>
      </c>
      <c r="I1013" s="195"/>
      <c r="L1013" s="191"/>
      <c r="M1013" s="196"/>
      <c r="N1013" s="197"/>
      <c r="O1013" s="197"/>
      <c r="P1013" s="197"/>
      <c r="Q1013" s="197"/>
      <c r="R1013" s="197"/>
      <c r="S1013" s="197"/>
      <c r="T1013" s="198"/>
      <c r="AT1013" s="192" t="s">
        <v>197</v>
      </c>
      <c r="AU1013" s="192" t="s">
        <v>82</v>
      </c>
      <c r="AV1013" s="11" t="s">
        <v>82</v>
      </c>
      <c r="AW1013" s="11" t="s">
        <v>35</v>
      </c>
      <c r="AX1013" s="11" t="s">
        <v>72</v>
      </c>
      <c r="AY1013" s="192" t="s">
        <v>185</v>
      </c>
    </row>
    <row r="1014" spans="2:51" s="11" customFormat="1">
      <c r="B1014" s="191"/>
      <c r="D1014" s="187" t="s">
        <v>197</v>
      </c>
      <c r="E1014" s="192" t="s">
        <v>5</v>
      </c>
      <c r="F1014" s="193" t="s">
        <v>3505</v>
      </c>
      <c r="H1014" s="194">
        <v>7.35</v>
      </c>
      <c r="I1014" s="195"/>
      <c r="L1014" s="191"/>
      <c r="M1014" s="196"/>
      <c r="N1014" s="197"/>
      <c r="O1014" s="197"/>
      <c r="P1014" s="197"/>
      <c r="Q1014" s="197"/>
      <c r="R1014" s="197"/>
      <c r="S1014" s="197"/>
      <c r="T1014" s="198"/>
      <c r="AT1014" s="192" t="s">
        <v>197</v>
      </c>
      <c r="AU1014" s="192" t="s">
        <v>82</v>
      </c>
      <c r="AV1014" s="11" t="s">
        <v>82</v>
      </c>
      <c r="AW1014" s="11" t="s">
        <v>35</v>
      </c>
      <c r="AX1014" s="11" t="s">
        <v>72</v>
      </c>
      <c r="AY1014" s="192" t="s">
        <v>185</v>
      </c>
    </row>
    <row r="1015" spans="2:51" s="11" customFormat="1">
      <c r="B1015" s="191"/>
      <c r="D1015" s="187" t="s">
        <v>197</v>
      </c>
      <c r="E1015" s="192" t="s">
        <v>5</v>
      </c>
      <c r="F1015" s="193" t="s">
        <v>3506</v>
      </c>
      <c r="H1015" s="194">
        <v>15.4</v>
      </c>
      <c r="I1015" s="195"/>
      <c r="L1015" s="191"/>
      <c r="M1015" s="196"/>
      <c r="N1015" s="197"/>
      <c r="O1015" s="197"/>
      <c r="P1015" s="197"/>
      <c r="Q1015" s="197"/>
      <c r="R1015" s="197"/>
      <c r="S1015" s="197"/>
      <c r="T1015" s="198"/>
      <c r="AT1015" s="192" t="s">
        <v>197</v>
      </c>
      <c r="AU1015" s="192" t="s">
        <v>82</v>
      </c>
      <c r="AV1015" s="11" t="s">
        <v>82</v>
      </c>
      <c r="AW1015" s="11" t="s">
        <v>35</v>
      </c>
      <c r="AX1015" s="11" t="s">
        <v>72</v>
      </c>
      <c r="AY1015" s="192" t="s">
        <v>185</v>
      </c>
    </row>
    <row r="1016" spans="2:51" s="11" customFormat="1">
      <c r="B1016" s="191"/>
      <c r="D1016" s="187" t="s">
        <v>197</v>
      </c>
      <c r="E1016" s="192" t="s">
        <v>5</v>
      </c>
      <c r="F1016" s="193" t="s">
        <v>3507</v>
      </c>
      <c r="H1016" s="194">
        <v>1.89</v>
      </c>
      <c r="I1016" s="195"/>
      <c r="L1016" s="191"/>
      <c r="M1016" s="196"/>
      <c r="N1016" s="197"/>
      <c r="O1016" s="197"/>
      <c r="P1016" s="197"/>
      <c r="Q1016" s="197"/>
      <c r="R1016" s="197"/>
      <c r="S1016" s="197"/>
      <c r="T1016" s="198"/>
      <c r="AT1016" s="192" t="s">
        <v>197</v>
      </c>
      <c r="AU1016" s="192" t="s">
        <v>82</v>
      </c>
      <c r="AV1016" s="11" t="s">
        <v>82</v>
      </c>
      <c r="AW1016" s="11" t="s">
        <v>35</v>
      </c>
      <c r="AX1016" s="11" t="s">
        <v>72</v>
      </c>
      <c r="AY1016" s="192" t="s">
        <v>185</v>
      </c>
    </row>
    <row r="1017" spans="2:51" s="11" customFormat="1">
      <c r="B1017" s="191"/>
      <c r="D1017" s="187" t="s">
        <v>197</v>
      </c>
      <c r="E1017" s="192" t="s">
        <v>5</v>
      </c>
      <c r="F1017" s="193" t="s">
        <v>3508</v>
      </c>
      <c r="H1017" s="194">
        <v>15.73</v>
      </c>
      <c r="I1017" s="195"/>
      <c r="L1017" s="191"/>
      <c r="M1017" s="196"/>
      <c r="N1017" s="197"/>
      <c r="O1017" s="197"/>
      <c r="P1017" s="197"/>
      <c r="Q1017" s="197"/>
      <c r="R1017" s="197"/>
      <c r="S1017" s="197"/>
      <c r="T1017" s="198"/>
      <c r="AT1017" s="192" t="s">
        <v>197</v>
      </c>
      <c r="AU1017" s="192" t="s">
        <v>82</v>
      </c>
      <c r="AV1017" s="11" t="s">
        <v>82</v>
      </c>
      <c r="AW1017" s="11" t="s">
        <v>35</v>
      </c>
      <c r="AX1017" s="11" t="s">
        <v>72</v>
      </c>
      <c r="AY1017" s="192" t="s">
        <v>185</v>
      </c>
    </row>
    <row r="1018" spans="2:51" s="11" customFormat="1">
      <c r="B1018" s="191"/>
      <c r="D1018" s="187" t="s">
        <v>197</v>
      </c>
      <c r="E1018" s="192" t="s">
        <v>5</v>
      </c>
      <c r="F1018" s="193" t="s">
        <v>3509</v>
      </c>
      <c r="H1018" s="194">
        <v>2.2000000000000002</v>
      </c>
      <c r="I1018" s="195"/>
      <c r="L1018" s="191"/>
      <c r="M1018" s="196"/>
      <c r="N1018" s="197"/>
      <c r="O1018" s="197"/>
      <c r="P1018" s="197"/>
      <c r="Q1018" s="197"/>
      <c r="R1018" s="197"/>
      <c r="S1018" s="197"/>
      <c r="T1018" s="198"/>
      <c r="AT1018" s="192" t="s">
        <v>197</v>
      </c>
      <c r="AU1018" s="192" t="s">
        <v>82</v>
      </c>
      <c r="AV1018" s="11" t="s">
        <v>82</v>
      </c>
      <c r="AW1018" s="11" t="s">
        <v>35</v>
      </c>
      <c r="AX1018" s="11" t="s">
        <v>72</v>
      </c>
      <c r="AY1018" s="192" t="s">
        <v>185</v>
      </c>
    </row>
    <row r="1019" spans="2:51" s="11" customFormat="1">
      <c r="B1019" s="191"/>
      <c r="D1019" s="187" t="s">
        <v>197</v>
      </c>
      <c r="E1019" s="192" t="s">
        <v>5</v>
      </c>
      <c r="F1019" s="193" t="s">
        <v>3510</v>
      </c>
      <c r="H1019" s="194">
        <v>4.4000000000000004</v>
      </c>
      <c r="I1019" s="195"/>
      <c r="L1019" s="191"/>
      <c r="M1019" s="196"/>
      <c r="N1019" s="197"/>
      <c r="O1019" s="197"/>
      <c r="P1019" s="197"/>
      <c r="Q1019" s="197"/>
      <c r="R1019" s="197"/>
      <c r="S1019" s="197"/>
      <c r="T1019" s="198"/>
      <c r="AT1019" s="192" t="s">
        <v>197</v>
      </c>
      <c r="AU1019" s="192" t="s">
        <v>82</v>
      </c>
      <c r="AV1019" s="11" t="s">
        <v>82</v>
      </c>
      <c r="AW1019" s="11" t="s">
        <v>35</v>
      </c>
      <c r="AX1019" s="11" t="s">
        <v>72</v>
      </c>
      <c r="AY1019" s="192" t="s">
        <v>185</v>
      </c>
    </row>
    <row r="1020" spans="2:51" s="11" customFormat="1">
      <c r="B1020" s="191"/>
      <c r="D1020" s="187" t="s">
        <v>197</v>
      </c>
      <c r="E1020" s="192" t="s">
        <v>5</v>
      </c>
      <c r="F1020" s="193" t="s">
        <v>3511</v>
      </c>
      <c r="H1020" s="194">
        <v>1.3</v>
      </c>
      <c r="I1020" s="195"/>
      <c r="L1020" s="191"/>
      <c r="M1020" s="196"/>
      <c r="N1020" s="197"/>
      <c r="O1020" s="197"/>
      <c r="P1020" s="197"/>
      <c r="Q1020" s="197"/>
      <c r="R1020" s="197"/>
      <c r="S1020" s="197"/>
      <c r="T1020" s="198"/>
      <c r="AT1020" s="192" t="s">
        <v>197</v>
      </c>
      <c r="AU1020" s="192" t="s">
        <v>82</v>
      </c>
      <c r="AV1020" s="11" t="s">
        <v>82</v>
      </c>
      <c r="AW1020" s="11" t="s">
        <v>35</v>
      </c>
      <c r="AX1020" s="11" t="s">
        <v>72</v>
      </c>
      <c r="AY1020" s="192" t="s">
        <v>185</v>
      </c>
    </row>
    <row r="1021" spans="2:51" s="11" customFormat="1">
      <c r="B1021" s="191"/>
      <c r="D1021" s="187" t="s">
        <v>197</v>
      </c>
      <c r="E1021" s="192" t="s">
        <v>5</v>
      </c>
      <c r="F1021" s="193" t="s">
        <v>3512</v>
      </c>
      <c r="H1021" s="194">
        <v>11.34</v>
      </c>
      <c r="I1021" s="195"/>
      <c r="L1021" s="191"/>
      <c r="M1021" s="196"/>
      <c r="N1021" s="197"/>
      <c r="O1021" s="197"/>
      <c r="P1021" s="197"/>
      <c r="Q1021" s="197"/>
      <c r="R1021" s="197"/>
      <c r="S1021" s="197"/>
      <c r="T1021" s="198"/>
      <c r="AT1021" s="192" t="s">
        <v>197</v>
      </c>
      <c r="AU1021" s="192" t="s">
        <v>82</v>
      </c>
      <c r="AV1021" s="11" t="s">
        <v>82</v>
      </c>
      <c r="AW1021" s="11" t="s">
        <v>35</v>
      </c>
      <c r="AX1021" s="11" t="s">
        <v>72</v>
      </c>
      <c r="AY1021" s="192" t="s">
        <v>185</v>
      </c>
    </row>
    <row r="1022" spans="2:51" s="11" customFormat="1">
      <c r="B1022" s="191"/>
      <c r="D1022" s="187" t="s">
        <v>197</v>
      </c>
      <c r="E1022" s="192" t="s">
        <v>5</v>
      </c>
      <c r="F1022" s="193" t="s">
        <v>3513</v>
      </c>
      <c r="H1022" s="194">
        <v>0.95</v>
      </c>
      <c r="I1022" s="195"/>
      <c r="L1022" s="191"/>
      <c r="M1022" s="196"/>
      <c r="N1022" s="197"/>
      <c r="O1022" s="197"/>
      <c r="P1022" s="197"/>
      <c r="Q1022" s="197"/>
      <c r="R1022" s="197"/>
      <c r="S1022" s="197"/>
      <c r="T1022" s="198"/>
      <c r="AT1022" s="192" t="s">
        <v>197</v>
      </c>
      <c r="AU1022" s="192" t="s">
        <v>82</v>
      </c>
      <c r="AV1022" s="11" t="s">
        <v>82</v>
      </c>
      <c r="AW1022" s="11" t="s">
        <v>35</v>
      </c>
      <c r="AX1022" s="11" t="s">
        <v>72</v>
      </c>
      <c r="AY1022" s="192" t="s">
        <v>185</v>
      </c>
    </row>
    <row r="1023" spans="2:51" s="11" customFormat="1">
      <c r="B1023" s="191"/>
      <c r="D1023" s="187" t="s">
        <v>197</v>
      </c>
      <c r="E1023" s="192" t="s">
        <v>5</v>
      </c>
      <c r="F1023" s="193" t="s">
        <v>3514</v>
      </c>
      <c r="H1023" s="194">
        <v>0.95</v>
      </c>
      <c r="I1023" s="195"/>
      <c r="L1023" s="191"/>
      <c r="M1023" s="196"/>
      <c r="N1023" s="197"/>
      <c r="O1023" s="197"/>
      <c r="P1023" s="197"/>
      <c r="Q1023" s="197"/>
      <c r="R1023" s="197"/>
      <c r="S1023" s="197"/>
      <c r="T1023" s="198"/>
      <c r="AT1023" s="192" t="s">
        <v>197</v>
      </c>
      <c r="AU1023" s="192" t="s">
        <v>82</v>
      </c>
      <c r="AV1023" s="11" t="s">
        <v>82</v>
      </c>
      <c r="AW1023" s="11" t="s">
        <v>35</v>
      </c>
      <c r="AX1023" s="11" t="s">
        <v>72</v>
      </c>
      <c r="AY1023" s="192" t="s">
        <v>185</v>
      </c>
    </row>
    <row r="1024" spans="2:51" s="13" customFormat="1">
      <c r="B1024" s="207"/>
      <c r="D1024" s="208" t="s">
        <v>197</v>
      </c>
      <c r="E1024" s="209" t="s">
        <v>5</v>
      </c>
      <c r="F1024" s="210" t="s">
        <v>222</v>
      </c>
      <c r="H1024" s="211">
        <v>85.483000000000004</v>
      </c>
      <c r="I1024" s="212"/>
      <c r="L1024" s="207"/>
      <c r="M1024" s="213"/>
      <c r="N1024" s="214"/>
      <c r="O1024" s="214"/>
      <c r="P1024" s="214"/>
      <c r="Q1024" s="214"/>
      <c r="R1024" s="214"/>
      <c r="S1024" s="214"/>
      <c r="T1024" s="215"/>
      <c r="AT1024" s="216" t="s">
        <v>197</v>
      </c>
      <c r="AU1024" s="216" t="s">
        <v>82</v>
      </c>
      <c r="AV1024" s="13" t="s">
        <v>193</v>
      </c>
      <c r="AW1024" s="13" t="s">
        <v>35</v>
      </c>
      <c r="AX1024" s="13" t="s">
        <v>80</v>
      </c>
      <c r="AY1024" s="216" t="s">
        <v>185</v>
      </c>
    </row>
    <row r="1025" spans="2:65" s="1" customFormat="1" ht="31.5" customHeight="1">
      <c r="B1025" s="174"/>
      <c r="C1025" s="221" t="s">
        <v>3515</v>
      </c>
      <c r="D1025" s="221" t="s">
        <v>258</v>
      </c>
      <c r="E1025" s="222" t="s">
        <v>3516</v>
      </c>
      <c r="F1025" s="223" t="s">
        <v>3517</v>
      </c>
      <c r="G1025" s="224" t="s">
        <v>1046</v>
      </c>
      <c r="H1025" s="225">
        <v>1</v>
      </c>
      <c r="I1025" s="226"/>
      <c r="J1025" s="227">
        <f t="shared" ref="J1025:J1044" si="40">ROUND(I1025*H1025,2)</f>
        <v>0</v>
      </c>
      <c r="K1025" s="223" t="s">
        <v>5</v>
      </c>
      <c r="L1025" s="228"/>
      <c r="M1025" s="229" t="s">
        <v>5</v>
      </c>
      <c r="N1025" s="230" t="s">
        <v>43</v>
      </c>
      <c r="O1025" s="42"/>
      <c r="P1025" s="184">
        <f t="shared" ref="P1025:P1044" si="41">O1025*H1025</f>
        <v>0</v>
      </c>
      <c r="Q1025" s="184">
        <v>0</v>
      </c>
      <c r="R1025" s="184">
        <f t="shared" ref="R1025:R1044" si="42">Q1025*H1025</f>
        <v>0</v>
      </c>
      <c r="S1025" s="184">
        <v>0</v>
      </c>
      <c r="T1025" s="185">
        <f t="shared" ref="T1025:T1044" si="43">S1025*H1025</f>
        <v>0</v>
      </c>
      <c r="AR1025" s="24" t="s">
        <v>932</v>
      </c>
      <c r="AT1025" s="24" t="s">
        <v>258</v>
      </c>
      <c r="AU1025" s="24" t="s">
        <v>82</v>
      </c>
      <c r="AY1025" s="24" t="s">
        <v>185</v>
      </c>
      <c r="BE1025" s="186">
        <f t="shared" ref="BE1025:BE1044" si="44">IF(N1025="základní",J1025,0)</f>
        <v>0</v>
      </c>
      <c r="BF1025" s="186">
        <f t="shared" ref="BF1025:BF1044" si="45">IF(N1025="snížená",J1025,0)</f>
        <v>0</v>
      </c>
      <c r="BG1025" s="186">
        <f t="shared" ref="BG1025:BG1044" si="46">IF(N1025="zákl. přenesená",J1025,0)</f>
        <v>0</v>
      </c>
      <c r="BH1025" s="186">
        <f t="shared" ref="BH1025:BH1044" si="47">IF(N1025="sníž. přenesená",J1025,0)</f>
        <v>0</v>
      </c>
      <c r="BI1025" s="186">
        <f t="shared" ref="BI1025:BI1044" si="48">IF(N1025="nulová",J1025,0)</f>
        <v>0</v>
      </c>
      <c r="BJ1025" s="24" t="s">
        <v>80</v>
      </c>
      <c r="BK1025" s="186">
        <f t="shared" ref="BK1025:BK1044" si="49">ROUND(I1025*H1025,2)</f>
        <v>0</v>
      </c>
      <c r="BL1025" s="24" t="s">
        <v>373</v>
      </c>
      <c r="BM1025" s="24" t="s">
        <v>3518</v>
      </c>
    </row>
    <row r="1026" spans="2:65" s="1" customFormat="1" ht="31.5" customHeight="1">
      <c r="B1026" s="174"/>
      <c r="C1026" s="221" t="s">
        <v>3519</v>
      </c>
      <c r="D1026" s="221" t="s">
        <v>258</v>
      </c>
      <c r="E1026" s="222" t="s">
        <v>3520</v>
      </c>
      <c r="F1026" s="223" t="s">
        <v>3521</v>
      </c>
      <c r="G1026" s="224" t="s">
        <v>1046</v>
      </c>
      <c r="H1026" s="225">
        <v>3</v>
      </c>
      <c r="I1026" s="226"/>
      <c r="J1026" s="227">
        <f t="shared" si="40"/>
        <v>0</v>
      </c>
      <c r="K1026" s="223" t="s">
        <v>5</v>
      </c>
      <c r="L1026" s="228"/>
      <c r="M1026" s="229" t="s">
        <v>5</v>
      </c>
      <c r="N1026" s="230" t="s">
        <v>43</v>
      </c>
      <c r="O1026" s="42"/>
      <c r="P1026" s="184">
        <f t="shared" si="41"/>
        <v>0</v>
      </c>
      <c r="Q1026" s="184">
        <v>0</v>
      </c>
      <c r="R1026" s="184">
        <f t="shared" si="42"/>
        <v>0</v>
      </c>
      <c r="S1026" s="184">
        <v>0</v>
      </c>
      <c r="T1026" s="185">
        <f t="shared" si="43"/>
        <v>0</v>
      </c>
      <c r="AR1026" s="24" t="s">
        <v>932</v>
      </c>
      <c r="AT1026" s="24" t="s">
        <v>258</v>
      </c>
      <c r="AU1026" s="24" t="s">
        <v>82</v>
      </c>
      <c r="AY1026" s="24" t="s">
        <v>185</v>
      </c>
      <c r="BE1026" s="186">
        <f t="shared" si="44"/>
        <v>0</v>
      </c>
      <c r="BF1026" s="186">
        <f t="shared" si="45"/>
        <v>0</v>
      </c>
      <c r="BG1026" s="186">
        <f t="shared" si="46"/>
        <v>0</v>
      </c>
      <c r="BH1026" s="186">
        <f t="shared" si="47"/>
        <v>0</v>
      </c>
      <c r="BI1026" s="186">
        <f t="shared" si="48"/>
        <v>0</v>
      </c>
      <c r="BJ1026" s="24" t="s">
        <v>80</v>
      </c>
      <c r="BK1026" s="186">
        <f t="shared" si="49"/>
        <v>0</v>
      </c>
      <c r="BL1026" s="24" t="s">
        <v>373</v>
      </c>
      <c r="BM1026" s="24" t="s">
        <v>3522</v>
      </c>
    </row>
    <row r="1027" spans="2:65" s="1" customFormat="1" ht="31.5" customHeight="1">
      <c r="B1027" s="174"/>
      <c r="C1027" s="221" t="s">
        <v>3523</v>
      </c>
      <c r="D1027" s="221" t="s">
        <v>258</v>
      </c>
      <c r="E1027" s="222" t="s">
        <v>3524</v>
      </c>
      <c r="F1027" s="223" t="s">
        <v>3525</v>
      </c>
      <c r="G1027" s="224" t="s">
        <v>1046</v>
      </c>
      <c r="H1027" s="225">
        <v>3</v>
      </c>
      <c r="I1027" s="226"/>
      <c r="J1027" s="227">
        <f t="shared" si="40"/>
        <v>0</v>
      </c>
      <c r="K1027" s="223" t="s">
        <v>5</v>
      </c>
      <c r="L1027" s="228"/>
      <c r="M1027" s="229" t="s">
        <v>5</v>
      </c>
      <c r="N1027" s="230" t="s">
        <v>43</v>
      </c>
      <c r="O1027" s="42"/>
      <c r="P1027" s="184">
        <f t="shared" si="41"/>
        <v>0</v>
      </c>
      <c r="Q1027" s="184">
        <v>0</v>
      </c>
      <c r="R1027" s="184">
        <f t="shared" si="42"/>
        <v>0</v>
      </c>
      <c r="S1027" s="184">
        <v>0</v>
      </c>
      <c r="T1027" s="185">
        <f t="shared" si="43"/>
        <v>0</v>
      </c>
      <c r="AR1027" s="24" t="s">
        <v>932</v>
      </c>
      <c r="AT1027" s="24" t="s">
        <v>258</v>
      </c>
      <c r="AU1027" s="24" t="s">
        <v>82</v>
      </c>
      <c r="AY1027" s="24" t="s">
        <v>185</v>
      </c>
      <c r="BE1027" s="186">
        <f t="shared" si="44"/>
        <v>0</v>
      </c>
      <c r="BF1027" s="186">
        <f t="shared" si="45"/>
        <v>0</v>
      </c>
      <c r="BG1027" s="186">
        <f t="shared" si="46"/>
        <v>0</v>
      </c>
      <c r="BH1027" s="186">
        <f t="shared" si="47"/>
        <v>0</v>
      </c>
      <c r="BI1027" s="186">
        <f t="shared" si="48"/>
        <v>0</v>
      </c>
      <c r="BJ1027" s="24" t="s">
        <v>80</v>
      </c>
      <c r="BK1027" s="186">
        <f t="shared" si="49"/>
        <v>0</v>
      </c>
      <c r="BL1027" s="24" t="s">
        <v>373</v>
      </c>
      <c r="BM1027" s="24" t="s">
        <v>3526</v>
      </c>
    </row>
    <row r="1028" spans="2:65" s="1" customFormat="1" ht="31.5" customHeight="1">
      <c r="B1028" s="174"/>
      <c r="C1028" s="221" t="s">
        <v>3527</v>
      </c>
      <c r="D1028" s="221" t="s">
        <v>258</v>
      </c>
      <c r="E1028" s="222" t="s">
        <v>3528</v>
      </c>
      <c r="F1028" s="223" t="s">
        <v>3529</v>
      </c>
      <c r="G1028" s="224" t="s">
        <v>1046</v>
      </c>
      <c r="H1028" s="225">
        <v>1</v>
      </c>
      <c r="I1028" s="226"/>
      <c r="J1028" s="227">
        <f t="shared" si="40"/>
        <v>0</v>
      </c>
      <c r="K1028" s="223" t="s">
        <v>5</v>
      </c>
      <c r="L1028" s="228"/>
      <c r="M1028" s="229" t="s">
        <v>5</v>
      </c>
      <c r="N1028" s="230" t="s">
        <v>43</v>
      </c>
      <c r="O1028" s="42"/>
      <c r="P1028" s="184">
        <f t="shared" si="41"/>
        <v>0</v>
      </c>
      <c r="Q1028" s="184">
        <v>0</v>
      </c>
      <c r="R1028" s="184">
        <f t="shared" si="42"/>
        <v>0</v>
      </c>
      <c r="S1028" s="184">
        <v>0</v>
      </c>
      <c r="T1028" s="185">
        <f t="shared" si="43"/>
        <v>0</v>
      </c>
      <c r="AR1028" s="24" t="s">
        <v>932</v>
      </c>
      <c r="AT1028" s="24" t="s">
        <v>258</v>
      </c>
      <c r="AU1028" s="24" t="s">
        <v>82</v>
      </c>
      <c r="AY1028" s="24" t="s">
        <v>185</v>
      </c>
      <c r="BE1028" s="186">
        <f t="shared" si="44"/>
        <v>0</v>
      </c>
      <c r="BF1028" s="186">
        <f t="shared" si="45"/>
        <v>0</v>
      </c>
      <c r="BG1028" s="186">
        <f t="shared" si="46"/>
        <v>0</v>
      </c>
      <c r="BH1028" s="186">
        <f t="shared" si="47"/>
        <v>0</v>
      </c>
      <c r="BI1028" s="186">
        <f t="shared" si="48"/>
        <v>0</v>
      </c>
      <c r="BJ1028" s="24" t="s">
        <v>80</v>
      </c>
      <c r="BK1028" s="186">
        <f t="shared" si="49"/>
        <v>0</v>
      </c>
      <c r="BL1028" s="24" t="s">
        <v>373</v>
      </c>
      <c r="BM1028" s="24" t="s">
        <v>3530</v>
      </c>
    </row>
    <row r="1029" spans="2:65" s="1" customFormat="1" ht="31.5" customHeight="1">
      <c r="B1029" s="174"/>
      <c r="C1029" s="221" t="s">
        <v>3531</v>
      </c>
      <c r="D1029" s="221" t="s">
        <v>258</v>
      </c>
      <c r="E1029" s="222" t="s">
        <v>3532</v>
      </c>
      <c r="F1029" s="223" t="s">
        <v>3533</v>
      </c>
      <c r="G1029" s="224" t="s">
        <v>1046</v>
      </c>
      <c r="H1029" s="225">
        <v>1</v>
      </c>
      <c r="I1029" s="226"/>
      <c r="J1029" s="227">
        <f t="shared" si="40"/>
        <v>0</v>
      </c>
      <c r="K1029" s="223" t="s">
        <v>5</v>
      </c>
      <c r="L1029" s="228"/>
      <c r="M1029" s="229" t="s">
        <v>5</v>
      </c>
      <c r="N1029" s="230" t="s">
        <v>43</v>
      </c>
      <c r="O1029" s="42"/>
      <c r="P1029" s="184">
        <f t="shared" si="41"/>
        <v>0</v>
      </c>
      <c r="Q1029" s="184">
        <v>0</v>
      </c>
      <c r="R1029" s="184">
        <f t="shared" si="42"/>
        <v>0</v>
      </c>
      <c r="S1029" s="184">
        <v>0</v>
      </c>
      <c r="T1029" s="185">
        <f t="shared" si="43"/>
        <v>0</v>
      </c>
      <c r="AR1029" s="24" t="s">
        <v>932</v>
      </c>
      <c r="AT1029" s="24" t="s">
        <v>258</v>
      </c>
      <c r="AU1029" s="24" t="s">
        <v>82</v>
      </c>
      <c r="AY1029" s="24" t="s">
        <v>185</v>
      </c>
      <c r="BE1029" s="186">
        <f t="shared" si="44"/>
        <v>0</v>
      </c>
      <c r="BF1029" s="186">
        <f t="shared" si="45"/>
        <v>0</v>
      </c>
      <c r="BG1029" s="186">
        <f t="shared" si="46"/>
        <v>0</v>
      </c>
      <c r="BH1029" s="186">
        <f t="shared" si="47"/>
        <v>0</v>
      </c>
      <c r="BI1029" s="186">
        <f t="shared" si="48"/>
        <v>0</v>
      </c>
      <c r="BJ1029" s="24" t="s">
        <v>80</v>
      </c>
      <c r="BK1029" s="186">
        <f t="shared" si="49"/>
        <v>0</v>
      </c>
      <c r="BL1029" s="24" t="s">
        <v>373</v>
      </c>
      <c r="BM1029" s="24" t="s">
        <v>3534</v>
      </c>
    </row>
    <row r="1030" spans="2:65" s="1" customFormat="1" ht="31.5" customHeight="1">
      <c r="B1030" s="174"/>
      <c r="C1030" s="221" t="s">
        <v>3535</v>
      </c>
      <c r="D1030" s="221" t="s">
        <v>258</v>
      </c>
      <c r="E1030" s="222" t="s">
        <v>3536</v>
      </c>
      <c r="F1030" s="223" t="s">
        <v>3537</v>
      </c>
      <c r="G1030" s="224" t="s">
        <v>1046</v>
      </c>
      <c r="H1030" s="225">
        <v>1</v>
      </c>
      <c r="I1030" s="226"/>
      <c r="J1030" s="227">
        <f t="shared" si="40"/>
        <v>0</v>
      </c>
      <c r="K1030" s="223" t="s">
        <v>5</v>
      </c>
      <c r="L1030" s="228"/>
      <c r="M1030" s="229" t="s">
        <v>5</v>
      </c>
      <c r="N1030" s="230" t="s">
        <v>43</v>
      </c>
      <c r="O1030" s="42"/>
      <c r="P1030" s="184">
        <f t="shared" si="41"/>
        <v>0</v>
      </c>
      <c r="Q1030" s="184">
        <v>0</v>
      </c>
      <c r="R1030" s="184">
        <f t="shared" si="42"/>
        <v>0</v>
      </c>
      <c r="S1030" s="184">
        <v>0</v>
      </c>
      <c r="T1030" s="185">
        <f t="shared" si="43"/>
        <v>0</v>
      </c>
      <c r="AR1030" s="24" t="s">
        <v>932</v>
      </c>
      <c r="AT1030" s="24" t="s">
        <v>258</v>
      </c>
      <c r="AU1030" s="24" t="s">
        <v>82</v>
      </c>
      <c r="AY1030" s="24" t="s">
        <v>185</v>
      </c>
      <c r="BE1030" s="186">
        <f t="shared" si="44"/>
        <v>0</v>
      </c>
      <c r="BF1030" s="186">
        <f t="shared" si="45"/>
        <v>0</v>
      </c>
      <c r="BG1030" s="186">
        <f t="shared" si="46"/>
        <v>0</v>
      </c>
      <c r="BH1030" s="186">
        <f t="shared" si="47"/>
        <v>0</v>
      </c>
      <c r="BI1030" s="186">
        <f t="shared" si="48"/>
        <v>0</v>
      </c>
      <c r="BJ1030" s="24" t="s">
        <v>80</v>
      </c>
      <c r="BK1030" s="186">
        <f t="shared" si="49"/>
        <v>0</v>
      </c>
      <c r="BL1030" s="24" t="s">
        <v>373</v>
      </c>
      <c r="BM1030" s="24" t="s">
        <v>3538</v>
      </c>
    </row>
    <row r="1031" spans="2:65" s="1" customFormat="1" ht="31.5" customHeight="1">
      <c r="B1031" s="174"/>
      <c r="C1031" s="221" t="s">
        <v>2110</v>
      </c>
      <c r="D1031" s="221" t="s">
        <v>258</v>
      </c>
      <c r="E1031" s="222" t="s">
        <v>3539</v>
      </c>
      <c r="F1031" s="223" t="s">
        <v>3540</v>
      </c>
      <c r="G1031" s="224" t="s">
        <v>1046</v>
      </c>
      <c r="H1031" s="225">
        <v>1</v>
      </c>
      <c r="I1031" s="226"/>
      <c r="J1031" s="227">
        <f t="shared" si="40"/>
        <v>0</v>
      </c>
      <c r="K1031" s="223" t="s">
        <v>5</v>
      </c>
      <c r="L1031" s="228"/>
      <c r="M1031" s="229" t="s">
        <v>5</v>
      </c>
      <c r="N1031" s="230" t="s">
        <v>43</v>
      </c>
      <c r="O1031" s="42"/>
      <c r="P1031" s="184">
        <f t="shared" si="41"/>
        <v>0</v>
      </c>
      <c r="Q1031" s="184">
        <v>0</v>
      </c>
      <c r="R1031" s="184">
        <f t="shared" si="42"/>
        <v>0</v>
      </c>
      <c r="S1031" s="184">
        <v>0</v>
      </c>
      <c r="T1031" s="185">
        <f t="shared" si="43"/>
        <v>0</v>
      </c>
      <c r="AR1031" s="24" t="s">
        <v>932</v>
      </c>
      <c r="AT1031" s="24" t="s">
        <v>258</v>
      </c>
      <c r="AU1031" s="24" t="s">
        <v>82</v>
      </c>
      <c r="AY1031" s="24" t="s">
        <v>185</v>
      </c>
      <c r="BE1031" s="186">
        <f t="shared" si="44"/>
        <v>0</v>
      </c>
      <c r="BF1031" s="186">
        <f t="shared" si="45"/>
        <v>0</v>
      </c>
      <c r="BG1031" s="186">
        <f t="shared" si="46"/>
        <v>0</v>
      </c>
      <c r="BH1031" s="186">
        <f t="shared" si="47"/>
        <v>0</v>
      </c>
      <c r="BI1031" s="186">
        <f t="shared" si="48"/>
        <v>0</v>
      </c>
      <c r="BJ1031" s="24" t="s">
        <v>80</v>
      </c>
      <c r="BK1031" s="186">
        <f t="shared" si="49"/>
        <v>0</v>
      </c>
      <c r="BL1031" s="24" t="s">
        <v>373</v>
      </c>
      <c r="BM1031" s="24" t="s">
        <v>3541</v>
      </c>
    </row>
    <row r="1032" spans="2:65" s="1" customFormat="1" ht="31.5" customHeight="1">
      <c r="B1032" s="174"/>
      <c r="C1032" s="221" t="s">
        <v>1616</v>
      </c>
      <c r="D1032" s="221" t="s">
        <v>258</v>
      </c>
      <c r="E1032" s="222" t="s">
        <v>3542</v>
      </c>
      <c r="F1032" s="223" t="s">
        <v>3543</v>
      </c>
      <c r="G1032" s="224" t="s">
        <v>1046</v>
      </c>
      <c r="H1032" s="225">
        <v>1</v>
      </c>
      <c r="I1032" s="226"/>
      <c r="J1032" s="227">
        <f t="shared" si="40"/>
        <v>0</v>
      </c>
      <c r="K1032" s="223" t="s">
        <v>5</v>
      </c>
      <c r="L1032" s="228"/>
      <c r="M1032" s="229" t="s">
        <v>5</v>
      </c>
      <c r="N1032" s="230" t="s">
        <v>43</v>
      </c>
      <c r="O1032" s="42"/>
      <c r="P1032" s="184">
        <f t="shared" si="41"/>
        <v>0</v>
      </c>
      <c r="Q1032" s="184">
        <v>0</v>
      </c>
      <c r="R1032" s="184">
        <f t="shared" si="42"/>
        <v>0</v>
      </c>
      <c r="S1032" s="184">
        <v>0</v>
      </c>
      <c r="T1032" s="185">
        <f t="shared" si="43"/>
        <v>0</v>
      </c>
      <c r="AR1032" s="24" t="s">
        <v>932</v>
      </c>
      <c r="AT1032" s="24" t="s">
        <v>258</v>
      </c>
      <c r="AU1032" s="24" t="s">
        <v>82</v>
      </c>
      <c r="AY1032" s="24" t="s">
        <v>185</v>
      </c>
      <c r="BE1032" s="186">
        <f t="shared" si="44"/>
        <v>0</v>
      </c>
      <c r="BF1032" s="186">
        <f t="shared" si="45"/>
        <v>0</v>
      </c>
      <c r="BG1032" s="186">
        <f t="shared" si="46"/>
        <v>0</v>
      </c>
      <c r="BH1032" s="186">
        <f t="shared" si="47"/>
        <v>0</v>
      </c>
      <c r="BI1032" s="186">
        <f t="shared" si="48"/>
        <v>0</v>
      </c>
      <c r="BJ1032" s="24" t="s">
        <v>80</v>
      </c>
      <c r="BK1032" s="186">
        <f t="shared" si="49"/>
        <v>0</v>
      </c>
      <c r="BL1032" s="24" t="s">
        <v>373</v>
      </c>
      <c r="BM1032" s="24" t="s">
        <v>3544</v>
      </c>
    </row>
    <row r="1033" spans="2:65" s="1" customFormat="1" ht="31.5" customHeight="1">
      <c r="B1033" s="174"/>
      <c r="C1033" s="221" t="s">
        <v>1608</v>
      </c>
      <c r="D1033" s="221" t="s">
        <v>258</v>
      </c>
      <c r="E1033" s="222" t="s">
        <v>3545</v>
      </c>
      <c r="F1033" s="223" t="s">
        <v>3546</v>
      </c>
      <c r="G1033" s="224" t="s">
        <v>1046</v>
      </c>
      <c r="H1033" s="225">
        <v>2</v>
      </c>
      <c r="I1033" s="226"/>
      <c r="J1033" s="227">
        <f t="shared" si="40"/>
        <v>0</v>
      </c>
      <c r="K1033" s="223" t="s">
        <v>5</v>
      </c>
      <c r="L1033" s="228"/>
      <c r="M1033" s="229" t="s">
        <v>5</v>
      </c>
      <c r="N1033" s="230" t="s">
        <v>43</v>
      </c>
      <c r="O1033" s="42"/>
      <c r="P1033" s="184">
        <f t="shared" si="41"/>
        <v>0</v>
      </c>
      <c r="Q1033" s="184">
        <v>0</v>
      </c>
      <c r="R1033" s="184">
        <f t="shared" si="42"/>
        <v>0</v>
      </c>
      <c r="S1033" s="184">
        <v>0</v>
      </c>
      <c r="T1033" s="185">
        <f t="shared" si="43"/>
        <v>0</v>
      </c>
      <c r="AR1033" s="24" t="s">
        <v>932</v>
      </c>
      <c r="AT1033" s="24" t="s">
        <v>258</v>
      </c>
      <c r="AU1033" s="24" t="s">
        <v>82</v>
      </c>
      <c r="AY1033" s="24" t="s">
        <v>185</v>
      </c>
      <c r="BE1033" s="186">
        <f t="shared" si="44"/>
        <v>0</v>
      </c>
      <c r="BF1033" s="186">
        <f t="shared" si="45"/>
        <v>0</v>
      </c>
      <c r="BG1033" s="186">
        <f t="shared" si="46"/>
        <v>0</v>
      </c>
      <c r="BH1033" s="186">
        <f t="shared" si="47"/>
        <v>0</v>
      </c>
      <c r="BI1033" s="186">
        <f t="shared" si="48"/>
        <v>0</v>
      </c>
      <c r="BJ1033" s="24" t="s">
        <v>80</v>
      </c>
      <c r="BK1033" s="186">
        <f t="shared" si="49"/>
        <v>0</v>
      </c>
      <c r="BL1033" s="24" t="s">
        <v>373</v>
      </c>
      <c r="BM1033" s="24" t="s">
        <v>3547</v>
      </c>
    </row>
    <row r="1034" spans="2:65" s="1" customFormat="1" ht="31.5" customHeight="1">
      <c r="B1034" s="174"/>
      <c r="C1034" s="221" t="s">
        <v>1904</v>
      </c>
      <c r="D1034" s="221" t="s">
        <v>258</v>
      </c>
      <c r="E1034" s="222" t="s">
        <v>3548</v>
      </c>
      <c r="F1034" s="223" t="s">
        <v>3549</v>
      </c>
      <c r="G1034" s="224" t="s">
        <v>1046</v>
      </c>
      <c r="H1034" s="225">
        <v>1</v>
      </c>
      <c r="I1034" s="226"/>
      <c r="J1034" s="227">
        <f t="shared" si="40"/>
        <v>0</v>
      </c>
      <c r="K1034" s="223" t="s">
        <v>5</v>
      </c>
      <c r="L1034" s="228"/>
      <c r="M1034" s="229" t="s">
        <v>5</v>
      </c>
      <c r="N1034" s="230" t="s">
        <v>43</v>
      </c>
      <c r="O1034" s="42"/>
      <c r="P1034" s="184">
        <f t="shared" si="41"/>
        <v>0</v>
      </c>
      <c r="Q1034" s="184">
        <v>0</v>
      </c>
      <c r="R1034" s="184">
        <f t="shared" si="42"/>
        <v>0</v>
      </c>
      <c r="S1034" s="184">
        <v>0</v>
      </c>
      <c r="T1034" s="185">
        <f t="shared" si="43"/>
        <v>0</v>
      </c>
      <c r="AR1034" s="24" t="s">
        <v>932</v>
      </c>
      <c r="AT1034" s="24" t="s">
        <v>258</v>
      </c>
      <c r="AU1034" s="24" t="s">
        <v>82</v>
      </c>
      <c r="AY1034" s="24" t="s">
        <v>185</v>
      </c>
      <c r="BE1034" s="186">
        <f t="shared" si="44"/>
        <v>0</v>
      </c>
      <c r="BF1034" s="186">
        <f t="shared" si="45"/>
        <v>0</v>
      </c>
      <c r="BG1034" s="186">
        <f t="shared" si="46"/>
        <v>0</v>
      </c>
      <c r="BH1034" s="186">
        <f t="shared" si="47"/>
        <v>0</v>
      </c>
      <c r="BI1034" s="186">
        <f t="shared" si="48"/>
        <v>0</v>
      </c>
      <c r="BJ1034" s="24" t="s">
        <v>80</v>
      </c>
      <c r="BK1034" s="186">
        <f t="shared" si="49"/>
        <v>0</v>
      </c>
      <c r="BL1034" s="24" t="s">
        <v>373</v>
      </c>
      <c r="BM1034" s="24" t="s">
        <v>3550</v>
      </c>
    </row>
    <row r="1035" spans="2:65" s="1" customFormat="1" ht="31.5" customHeight="1">
      <c r="B1035" s="174"/>
      <c r="C1035" s="221" t="s">
        <v>2124</v>
      </c>
      <c r="D1035" s="221" t="s">
        <v>258</v>
      </c>
      <c r="E1035" s="222" t="s">
        <v>3551</v>
      </c>
      <c r="F1035" s="223" t="s">
        <v>3552</v>
      </c>
      <c r="G1035" s="224" t="s">
        <v>1046</v>
      </c>
      <c r="H1035" s="225">
        <v>1</v>
      </c>
      <c r="I1035" s="226"/>
      <c r="J1035" s="227">
        <f t="shared" si="40"/>
        <v>0</v>
      </c>
      <c r="K1035" s="223" t="s">
        <v>5</v>
      </c>
      <c r="L1035" s="228"/>
      <c r="M1035" s="229" t="s">
        <v>5</v>
      </c>
      <c r="N1035" s="230" t="s">
        <v>43</v>
      </c>
      <c r="O1035" s="42"/>
      <c r="P1035" s="184">
        <f t="shared" si="41"/>
        <v>0</v>
      </c>
      <c r="Q1035" s="184">
        <v>0</v>
      </c>
      <c r="R1035" s="184">
        <f t="shared" si="42"/>
        <v>0</v>
      </c>
      <c r="S1035" s="184">
        <v>0</v>
      </c>
      <c r="T1035" s="185">
        <f t="shared" si="43"/>
        <v>0</v>
      </c>
      <c r="AR1035" s="24" t="s">
        <v>932</v>
      </c>
      <c r="AT1035" s="24" t="s">
        <v>258</v>
      </c>
      <c r="AU1035" s="24" t="s">
        <v>82</v>
      </c>
      <c r="AY1035" s="24" t="s">
        <v>185</v>
      </c>
      <c r="BE1035" s="186">
        <f t="shared" si="44"/>
        <v>0</v>
      </c>
      <c r="BF1035" s="186">
        <f t="shared" si="45"/>
        <v>0</v>
      </c>
      <c r="BG1035" s="186">
        <f t="shared" si="46"/>
        <v>0</v>
      </c>
      <c r="BH1035" s="186">
        <f t="shared" si="47"/>
        <v>0</v>
      </c>
      <c r="BI1035" s="186">
        <f t="shared" si="48"/>
        <v>0</v>
      </c>
      <c r="BJ1035" s="24" t="s">
        <v>80</v>
      </c>
      <c r="BK1035" s="186">
        <f t="shared" si="49"/>
        <v>0</v>
      </c>
      <c r="BL1035" s="24" t="s">
        <v>373</v>
      </c>
      <c r="BM1035" s="24" t="s">
        <v>3553</v>
      </c>
    </row>
    <row r="1036" spans="2:65" s="1" customFormat="1" ht="31.5" customHeight="1">
      <c r="B1036" s="174"/>
      <c r="C1036" s="221" t="s">
        <v>1908</v>
      </c>
      <c r="D1036" s="221" t="s">
        <v>258</v>
      </c>
      <c r="E1036" s="222" t="s">
        <v>3554</v>
      </c>
      <c r="F1036" s="223" t="s">
        <v>3555</v>
      </c>
      <c r="G1036" s="224" t="s">
        <v>1046</v>
      </c>
      <c r="H1036" s="225">
        <v>1</v>
      </c>
      <c r="I1036" s="226"/>
      <c r="J1036" s="227">
        <f t="shared" si="40"/>
        <v>0</v>
      </c>
      <c r="K1036" s="223" t="s">
        <v>5</v>
      </c>
      <c r="L1036" s="228"/>
      <c r="M1036" s="229" t="s">
        <v>5</v>
      </c>
      <c r="N1036" s="230" t="s">
        <v>43</v>
      </c>
      <c r="O1036" s="42"/>
      <c r="P1036" s="184">
        <f t="shared" si="41"/>
        <v>0</v>
      </c>
      <c r="Q1036" s="184">
        <v>0</v>
      </c>
      <c r="R1036" s="184">
        <f t="shared" si="42"/>
        <v>0</v>
      </c>
      <c r="S1036" s="184">
        <v>0</v>
      </c>
      <c r="T1036" s="185">
        <f t="shared" si="43"/>
        <v>0</v>
      </c>
      <c r="AR1036" s="24" t="s">
        <v>932</v>
      </c>
      <c r="AT1036" s="24" t="s">
        <v>258</v>
      </c>
      <c r="AU1036" s="24" t="s">
        <v>82</v>
      </c>
      <c r="AY1036" s="24" t="s">
        <v>185</v>
      </c>
      <c r="BE1036" s="186">
        <f t="shared" si="44"/>
        <v>0</v>
      </c>
      <c r="BF1036" s="186">
        <f t="shared" si="45"/>
        <v>0</v>
      </c>
      <c r="BG1036" s="186">
        <f t="shared" si="46"/>
        <v>0</v>
      </c>
      <c r="BH1036" s="186">
        <f t="shared" si="47"/>
        <v>0</v>
      </c>
      <c r="BI1036" s="186">
        <f t="shared" si="48"/>
        <v>0</v>
      </c>
      <c r="BJ1036" s="24" t="s">
        <v>80</v>
      </c>
      <c r="BK1036" s="186">
        <f t="shared" si="49"/>
        <v>0</v>
      </c>
      <c r="BL1036" s="24" t="s">
        <v>373</v>
      </c>
      <c r="BM1036" s="24" t="s">
        <v>3556</v>
      </c>
    </row>
    <row r="1037" spans="2:65" s="1" customFormat="1" ht="31.5" customHeight="1">
      <c r="B1037" s="174"/>
      <c r="C1037" s="221" t="s">
        <v>1912</v>
      </c>
      <c r="D1037" s="221" t="s">
        <v>258</v>
      </c>
      <c r="E1037" s="222" t="s">
        <v>3557</v>
      </c>
      <c r="F1037" s="223" t="s">
        <v>3558</v>
      </c>
      <c r="G1037" s="224" t="s">
        <v>1046</v>
      </c>
      <c r="H1037" s="225">
        <v>1</v>
      </c>
      <c r="I1037" s="226"/>
      <c r="J1037" s="227">
        <f t="shared" si="40"/>
        <v>0</v>
      </c>
      <c r="K1037" s="223" t="s">
        <v>5</v>
      </c>
      <c r="L1037" s="228"/>
      <c r="M1037" s="229" t="s">
        <v>5</v>
      </c>
      <c r="N1037" s="230" t="s">
        <v>43</v>
      </c>
      <c r="O1037" s="42"/>
      <c r="P1037" s="184">
        <f t="shared" si="41"/>
        <v>0</v>
      </c>
      <c r="Q1037" s="184">
        <v>0</v>
      </c>
      <c r="R1037" s="184">
        <f t="shared" si="42"/>
        <v>0</v>
      </c>
      <c r="S1037" s="184">
        <v>0</v>
      </c>
      <c r="T1037" s="185">
        <f t="shared" si="43"/>
        <v>0</v>
      </c>
      <c r="AR1037" s="24" t="s">
        <v>932</v>
      </c>
      <c r="AT1037" s="24" t="s">
        <v>258</v>
      </c>
      <c r="AU1037" s="24" t="s">
        <v>82</v>
      </c>
      <c r="AY1037" s="24" t="s">
        <v>185</v>
      </c>
      <c r="BE1037" s="186">
        <f t="shared" si="44"/>
        <v>0</v>
      </c>
      <c r="BF1037" s="186">
        <f t="shared" si="45"/>
        <v>0</v>
      </c>
      <c r="BG1037" s="186">
        <f t="shared" si="46"/>
        <v>0</v>
      </c>
      <c r="BH1037" s="186">
        <f t="shared" si="47"/>
        <v>0</v>
      </c>
      <c r="BI1037" s="186">
        <f t="shared" si="48"/>
        <v>0</v>
      </c>
      <c r="BJ1037" s="24" t="s">
        <v>80</v>
      </c>
      <c r="BK1037" s="186">
        <f t="shared" si="49"/>
        <v>0</v>
      </c>
      <c r="BL1037" s="24" t="s">
        <v>373</v>
      </c>
      <c r="BM1037" s="24" t="s">
        <v>3559</v>
      </c>
    </row>
    <row r="1038" spans="2:65" s="1" customFormat="1" ht="31.5" customHeight="1">
      <c r="B1038" s="174"/>
      <c r="C1038" s="221" t="s">
        <v>1916</v>
      </c>
      <c r="D1038" s="221" t="s">
        <v>258</v>
      </c>
      <c r="E1038" s="222" t="s">
        <v>3560</v>
      </c>
      <c r="F1038" s="223" t="s">
        <v>3561</v>
      </c>
      <c r="G1038" s="224" t="s">
        <v>1046</v>
      </c>
      <c r="H1038" s="225">
        <v>1</v>
      </c>
      <c r="I1038" s="226"/>
      <c r="J1038" s="227">
        <f t="shared" si="40"/>
        <v>0</v>
      </c>
      <c r="K1038" s="223" t="s">
        <v>5</v>
      </c>
      <c r="L1038" s="228"/>
      <c r="M1038" s="229" t="s">
        <v>5</v>
      </c>
      <c r="N1038" s="230" t="s">
        <v>43</v>
      </c>
      <c r="O1038" s="42"/>
      <c r="P1038" s="184">
        <f t="shared" si="41"/>
        <v>0</v>
      </c>
      <c r="Q1038" s="184">
        <v>0</v>
      </c>
      <c r="R1038" s="184">
        <f t="shared" si="42"/>
        <v>0</v>
      </c>
      <c r="S1038" s="184">
        <v>0</v>
      </c>
      <c r="T1038" s="185">
        <f t="shared" si="43"/>
        <v>0</v>
      </c>
      <c r="AR1038" s="24" t="s">
        <v>932</v>
      </c>
      <c r="AT1038" s="24" t="s">
        <v>258</v>
      </c>
      <c r="AU1038" s="24" t="s">
        <v>82</v>
      </c>
      <c r="AY1038" s="24" t="s">
        <v>185</v>
      </c>
      <c r="BE1038" s="186">
        <f t="shared" si="44"/>
        <v>0</v>
      </c>
      <c r="BF1038" s="186">
        <f t="shared" si="45"/>
        <v>0</v>
      </c>
      <c r="BG1038" s="186">
        <f t="shared" si="46"/>
        <v>0</v>
      </c>
      <c r="BH1038" s="186">
        <f t="shared" si="47"/>
        <v>0</v>
      </c>
      <c r="BI1038" s="186">
        <f t="shared" si="48"/>
        <v>0</v>
      </c>
      <c r="BJ1038" s="24" t="s">
        <v>80</v>
      </c>
      <c r="BK1038" s="186">
        <f t="shared" si="49"/>
        <v>0</v>
      </c>
      <c r="BL1038" s="24" t="s">
        <v>373</v>
      </c>
      <c r="BM1038" s="24" t="s">
        <v>3562</v>
      </c>
    </row>
    <row r="1039" spans="2:65" s="1" customFormat="1" ht="31.5" customHeight="1">
      <c r="B1039" s="174"/>
      <c r="C1039" s="221" t="s">
        <v>912</v>
      </c>
      <c r="D1039" s="221" t="s">
        <v>258</v>
      </c>
      <c r="E1039" s="222" t="s">
        <v>3563</v>
      </c>
      <c r="F1039" s="223" t="s">
        <v>3564</v>
      </c>
      <c r="G1039" s="224" t="s">
        <v>1046</v>
      </c>
      <c r="H1039" s="225">
        <v>1</v>
      </c>
      <c r="I1039" s="226"/>
      <c r="J1039" s="227">
        <f t="shared" si="40"/>
        <v>0</v>
      </c>
      <c r="K1039" s="223" t="s">
        <v>5</v>
      </c>
      <c r="L1039" s="228"/>
      <c r="M1039" s="229" t="s">
        <v>5</v>
      </c>
      <c r="N1039" s="230" t="s">
        <v>43</v>
      </c>
      <c r="O1039" s="42"/>
      <c r="P1039" s="184">
        <f t="shared" si="41"/>
        <v>0</v>
      </c>
      <c r="Q1039" s="184">
        <v>0</v>
      </c>
      <c r="R1039" s="184">
        <f t="shared" si="42"/>
        <v>0</v>
      </c>
      <c r="S1039" s="184">
        <v>0</v>
      </c>
      <c r="T1039" s="185">
        <f t="shared" si="43"/>
        <v>0</v>
      </c>
      <c r="AR1039" s="24" t="s">
        <v>932</v>
      </c>
      <c r="AT1039" s="24" t="s">
        <v>258</v>
      </c>
      <c r="AU1039" s="24" t="s">
        <v>82</v>
      </c>
      <c r="AY1039" s="24" t="s">
        <v>185</v>
      </c>
      <c r="BE1039" s="186">
        <f t="shared" si="44"/>
        <v>0</v>
      </c>
      <c r="BF1039" s="186">
        <f t="shared" si="45"/>
        <v>0</v>
      </c>
      <c r="BG1039" s="186">
        <f t="shared" si="46"/>
        <v>0</v>
      </c>
      <c r="BH1039" s="186">
        <f t="shared" si="47"/>
        <v>0</v>
      </c>
      <c r="BI1039" s="186">
        <f t="shared" si="48"/>
        <v>0</v>
      </c>
      <c r="BJ1039" s="24" t="s">
        <v>80</v>
      </c>
      <c r="BK1039" s="186">
        <f t="shared" si="49"/>
        <v>0</v>
      </c>
      <c r="BL1039" s="24" t="s">
        <v>373</v>
      </c>
      <c r="BM1039" s="24" t="s">
        <v>3565</v>
      </c>
    </row>
    <row r="1040" spans="2:65" s="1" customFormat="1" ht="31.5" customHeight="1">
      <c r="B1040" s="174"/>
      <c r="C1040" s="221" t="s">
        <v>2132</v>
      </c>
      <c r="D1040" s="221" t="s">
        <v>258</v>
      </c>
      <c r="E1040" s="222" t="s">
        <v>3566</v>
      </c>
      <c r="F1040" s="223" t="s">
        <v>3567</v>
      </c>
      <c r="G1040" s="224" t="s">
        <v>1046</v>
      </c>
      <c r="H1040" s="225">
        <v>1</v>
      </c>
      <c r="I1040" s="226"/>
      <c r="J1040" s="227">
        <f t="shared" si="40"/>
        <v>0</v>
      </c>
      <c r="K1040" s="223" t="s">
        <v>5</v>
      </c>
      <c r="L1040" s="228"/>
      <c r="M1040" s="229" t="s">
        <v>5</v>
      </c>
      <c r="N1040" s="230" t="s">
        <v>43</v>
      </c>
      <c r="O1040" s="42"/>
      <c r="P1040" s="184">
        <f t="shared" si="41"/>
        <v>0</v>
      </c>
      <c r="Q1040" s="184">
        <v>0</v>
      </c>
      <c r="R1040" s="184">
        <f t="shared" si="42"/>
        <v>0</v>
      </c>
      <c r="S1040" s="184">
        <v>0</v>
      </c>
      <c r="T1040" s="185">
        <f t="shared" si="43"/>
        <v>0</v>
      </c>
      <c r="AR1040" s="24" t="s">
        <v>932</v>
      </c>
      <c r="AT1040" s="24" t="s">
        <v>258</v>
      </c>
      <c r="AU1040" s="24" t="s">
        <v>82</v>
      </c>
      <c r="AY1040" s="24" t="s">
        <v>185</v>
      </c>
      <c r="BE1040" s="186">
        <f t="shared" si="44"/>
        <v>0</v>
      </c>
      <c r="BF1040" s="186">
        <f t="shared" si="45"/>
        <v>0</v>
      </c>
      <c r="BG1040" s="186">
        <f t="shared" si="46"/>
        <v>0</v>
      </c>
      <c r="BH1040" s="186">
        <f t="shared" si="47"/>
        <v>0</v>
      </c>
      <c r="BI1040" s="186">
        <f t="shared" si="48"/>
        <v>0</v>
      </c>
      <c r="BJ1040" s="24" t="s">
        <v>80</v>
      </c>
      <c r="BK1040" s="186">
        <f t="shared" si="49"/>
        <v>0</v>
      </c>
      <c r="BL1040" s="24" t="s">
        <v>373</v>
      </c>
      <c r="BM1040" s="24" t="s">
        <v>3568</v>
      </c>
    </row>
    <row r="1041" spans="2:65" s="1" customFormat="1" ht="31.5" customHeight="1">
      <c r="B1041" s="174"/>
      <c r="C1041" s="221" t="s">
        <v>1929</v>
      </c>
      <c r="D1041" s="221" t="s">
        <v>258</v>
      </c>
      <c r="E1041" s="222" t="s">
        <v>3569</v>
      </c>
      <c r="F1041" s="223" t="s">
        <v>3570</v>
      </c>
      <c r="G1041" s="224" t="s">
        <v>1046</v>
      </c>
      <c r="H1041" s="225">
        <v>1</v>
      </c>
      <c r="I1041" s="226"/>
      <c r="J1041" s="227">
        <f t="shared" si="40"/>
        <v>0</v>
      </c>
      <c r="K1041" s="223" t="s">
        <v>5</v>
      </c>
      <c r="L1041" s="228"/>
      <c r="M1041" s="229" t="s">
        <v>5</v>
      </c>
      <c r="N1041" s="230" t="s">
        <v>43</v>
      </c>
      <c r="O1041" s="42"/>
      <c r="P1041" s="184">
        <f t="shared" si="41"/>
        <v>0</v>
      </c>
      <c r="Q1041" s="184">
        <v>0</v>
      </c>
      <c r="R1041" s="184">
        <f t="shared" si="42"/>
        <v>0</v>
      </c>
      <c r="S1041" s="184">
        <v>0</v>
      </c>
      <c r="T1041" s="185">
        <f t="shared" si="43"/>
        <v>0</v>
      </c>
      <c r="AR1041" s="24" t="s">
        <v>932</v>
      </c>
      <c r="AT1041" s="24" t="s">
        <v>258</v>
      </c>
      <c r="AU1041" s="24" t="s">
        <v>82</v>
      </c>
      <c r="AY1041" s="24" t="s">
        <v>185</v>
      </c>
      <c r="BE1041" s="186">
        <f t="shared" si="44"/>
        <v>0</v>
      </c>
      <c r="BF1041" s="186">
        <f t="shared" si="45"/>
        <v>0</v>
      </c>
      <c r="BG1041" s="186">
        <f t="shared" si="46"/>
        <v>0</v>
      </c>
      <c r="BH1041" s="186">
        <f t="shared" si="47"/>
        <v>0</v>
      </c>
      <c r="BI1041" s="186">
        <f t="shared" si="48"/>
        <v>0</v>
      </c>
      <c r="BJ1041" s="24" t="s">
        <v>80</v>
      </c>
      <c r="BK1041" s="186">
        <f t="shared" si="49"/>
        <v>0</v>
      </c>
      <c r="BL1041" s="24" t="s">
        <v>373</v>
      </c>
      <c r="BM1041" s="24" t="s">
        <v>3571</v>
      </c>
    </row>
    <row r="1042" spans="2:65" s="1" customFormat="1" ht="31.5" customHeight="1">
      <c r="B1042" s="174"/>
      <c r="C1042" s="221" t="s">
        <v>3572</v>
      </c>
      <c r="D1042" s="221" t="s">
        <v>258</v>
      </c>
      <c r="E1042" s="222" t="s">
        <v>3573</v>
      </c>
      <c r="F1042" s="223" t="s">
        <v>3574</v>
      </c>
      <c r="G1042" s="224" t="s">
        <v>1046</v>
      </c>
      <c r="H1042" s="225">
        <v>1</v>
      </c>
      <c r="I1042" s="226"/>
      <c r="J1042" s="227">
        <f t="shared" si="40"/>
        <v>0</v>
      </c>
      <c r="K1042" s="223" t="s">
        <v>5</v>
      </c>
      <c r="L1042" s="228"/>
      <c r="M1042" s="229" t="s">
        <v>5</v>
      </c>
      <c r="N1042" s="230" t="s">
        <v>43</v>
      </c>
      <c r="O1042" s="42"/>
      <c r="P1042" s="184">
        <f t="shared" si="41"/>
        <v>0</v>
      </c>
      <c r="Q1042" s="184">
        <v>0</v>
      </c>
      <c r="R1042" s="184">
        <f t="shared" si="42"/>
        <v>0</v>
      </c>
      <c r="S1042" s="184">
        <v>0</v>
      </c>
      <c r="T1042" s="185">
        <f t="shared" si="43"/>
        <v>0</v>
      </c>
      <c r="AR1042" s="24" t="s">
        <v>932</v>
      </c>
      <c r="AT1042" s="24" t="s">
        <v>258</v>
      </c>
      <c r="AU1042" s="24" t="s">
        <v>82</v>
      </c>
      <c r="AY1042" s="24" t="s">
        <v>185</v>
      </c>
      <c r="BE1042" s="186">
        <f t="shared" si="44"/>
        <v>0</v>
      </c>
      <c r="BF1042" s="186">
        <f t="shared" si="45"/>
        <v>0</v>
      </c>
      <c r="BG1042" s="186">
        <f t="shared" si="46"/>
        <v>0</v>
      </c>
      <c r="BH1042" s="186">
        <f t="shared" si="47"/>
        <v>0</v>
      </c>
      <c r="BI1042" s="186">
        <f t="shared" si="48"/>
        <v>0</v>
      </c>
      <c r="BJ1042" s="24" t="s">
        <v>80</v>
      </c>
      <c r="BK1042" s="186">
        <f t="shared" si="49"/>
        <v>0</v>
      </c>
      <c r="BL1042" s="24" t="s">
        <v>373</v>
      </c>
      <c r="BM1042" s="24" t="s">
        <v>3575</v>
      </c>
    </row>
    <row r="1043" spans="2:65" s="1" customFormat="1" ht="31.5" customHeight="1">
      <c r="B1043" s="174"/>
      <c r="C1043" s="221" t="s">
        <v>1889</v>
      </c>
      <c r="D1043" s="221" t="s">
        <v>258</v>
      </c>
      <c r="E1043" s="222" t="s">
        <v>3576</v>
      </c>
      <c r="F1043" s="223" t="s">
        <v>3577</v>
      </c>
      <c r="G1043" s="224" t="s">
        <v>1046</v>
      </c>
      <c r="H1043" s="225">
        <v>1</v>
      </c>
      <c r="I1043" s="226"/>
      <c r="J1043" s="227">
        <f t="shared" si="40"/>
        <v>0</v>
      </c>
      <c r="K1043" s="223" t="s">
        <v>5</v>
      </c>
      <c r="L1043" s="228"/>
      <c r="M1043" s="229" t="s">
        <v>5</v>
      </c>
      <c r="N1043" s="230" t="s">
        <v>43</v>
      </c>
      <c r="O1043" s="42"/>
      <c r="P1043" s="184">
        <f t="shared" si="41"/>
        <v>0</v>
      </c>
      <c r="Q1043" s="184">
        <v>0</v>
      </c>
      <c r="R1043" s="184">
        <f t="shared" si="42"/>
        <v>0</v>
      </c>
      <c r="S1043" s="184">
        <v>0</v>
      </c>
      <c r="T1043" s="185">
        <f t="shared" si="43"/>
        <v>0</v>
      </c>
      <c r="AR1043" s="24" t="s">
        <v>932</v>
      </c>
      <c r="AT1043" s="24" t="s">
        <v>258</v>
      </c>
      <c r="AU1043" s="24" t="s">
        <v>82</v>
      </c>
      <c r="AY1043" s="24" t="s">
        <v>185</v>
      </c>
      <c r="BE1043" s="186">
        <f t="shared" si="44"/>
        <v>0</v>
      </c>
      <c r="BF1043" s="186">
        <f t="shared" si="45"/>
        <v>0</v>
      </c>
      <c r="BG1043" s="186">
        <f t="shared" si="46"/>
        <v>0</v>
      </c>
      <c r="BH1043" s="186">
        <f t="shared" si="47"/>
        <v>0</v>
      </c>
      <c r="BI1043" s="186">
        <f t="shared" si="48"/>
        <v>0</v>
      </c>
      <c r="BJ1043" s="24" t="s">
        <v>80</v>
      </c>
      <c r="BK1043" s="186">
        <f t="shared" si="49"/>
        <v>0</v>
      </c>
      <c r="BL1043" s="24" t="s">
        <v>373</v>
      </c>
      <c r="BM1043" s="24" t="s">
        <v>3578</v>
      </c>
    </row>
    <row r="1044" spans="2:65" s="1" customFormat="1" ht="31.5" customHeight="1">
      <c r="B1044" s="174"/>
      <c r="C1044" s="175" t="s">
        <v>1625</v>
      </c>
      <c r="D1044" s="175" t="s">
        <v>188</v>
      </c>
      <c r="E1044" s="176" t="s">
        <v>2137</v>
      </c>
      <c r="F1044" s="177" t="s">
        <v>2138</v>
      </c>
      <c r="G1044" s="178" t="s">
        <v>376</v>
      </c>
      <c r="H1044" s="179">
        <v>17.239999999999998</v>
      </c>
      <c r="I1044" s="180"/>
      <c r="J1044" s="181">
        <f t="shared" si="40"/>
        <v>0</v>
      </c>
      <c r="K1044" s="177" t="s">
        <v>192</v>
      </c>
      <c r="L1044" s="41"/>
      <c r="M1044" s="182" t="s">
        <v>5</v>
      </c>
      <c r="N1044" s="183" t="s">
        <v>43</v>
      </c>
      <c r="O1044" s="42"/>
      <c r="P1044" s="184">
        <f t="shared" si="41"/>
        <v>0</v>
      </c>
      <c r="Q1044" s="184">
        <v>0</v>
      </c>
      <c r="R1044" s="184">
        <f t="shared" si="42"/>
        <v>0</v>
      </c>
      <c r="S1044" s="184">
        <v>0</v>
      </c>
      <c r="T1044" s="185">
        <f t="shared" si="43"/>
        <v>0</v>
      </c>
      <c r="AR1044" s="24" t="s">
        <v>373</v>
      </c>
      <c r="AT1044" s="24" t="s">
        <v>188</v>
      </c>
      <c r="AU1044" s="24" t="s">
        <v>82</v>
      </c>
      <c r="AY1044" s="24" t="s">
        <v>185</v>
      </c>
      <c r="BE1044" s="186">
        <f t="shared" si="44"/>
        <v>0</v>
      </c>
      <c r="BF1044" s="186">
        <f t="shared" si="45"/>
        <v>0</v>
      </c>
      <c r="BG1044" s="186">
        <f t="shared" si="46"/>
        <v>0</v>
      </c>
      <c r="BH1044" s="186">
        <f t="shared" si="47"/>
        <v>0</v>
      </c>
      <c r="BI1044" s="186">
        <f t="shared" si="48"/>
        <v>0</v>
      </c>
      <c r="BJ1044" s="24" t="s">
        <v>80</v>
      </c>
      <c r="BK1044" s="186">
        <f t="shared" si="49"/>
        <v>0</v>
      </c>
      <c r="BL1044" s="24" t="s">
        <v>373</v>
      </c>
      <c r="BM1044" s="24" t="s">
        <v>3579</v>
      </c>
    </row>
    <row r="1045" spans="2:65" s="1" customFormat="1" ht="108">
      <c r="B1045" s="41"/>
      <c r="D1045" s="187" t="s">
        <v>195</v>
      </c>
      <c r="F1045" s="188" t="s">
        <v>2140</v>
      </c>
      <c r="I1045" s="189"/>
      <c r="L1045" s="41"/>
      <c r="M1045" s="190"/>
      <c r="N1045" s="42"/>
      <c r="O1045" s="42"/>
      <c r="P1045" s="42"/>
      <c r="Q1045" s="42"/>
      <c r="R1045" s="42"/>
      <c r="S1045" s="42"/>
      <c r="T1045" s="70"/>
      <c r="AT1045" s="24" t="s">
        <v>195</v>
      </c>
      <c r="AU1045" s="24" t="s">
        <v>82</v>
      </c>
    </row>
    <row r="1046" spans="2:65" s="11" customFormat="1">
      <c r="B1046" s="191"/>
      <c r="D1046" s="187" t="s">
        <v>197</v>
      </c>
      <c r="E1046" s="192" t="s">
        <v>5</v>
      </c>
      <c r="F1046" s="193" t="s">
        <v>3580</v>
      </c>
      <c r="H1046" s="194">
        <v>8.44</v>
      </c>
      <c r="I1046" s="195"/>
      <c r="L1046" s="191"/>
      <c r="M1046" s="196"/>
      <c r="N1046" s="197"/>
      <c r="O1046" s="197"/>
      <c r="P1046" s="197"/>
      <c r="Q1046" s="197"/>
      <c r="R1046" s="197"/>
      <c r="S1046" s="197"/>
      <c r="T1046" s="198"/>
      <c r="AT1046" s="192" t="s">
        <v>197</v>
      </c>
      <c r="AU1046" s="192" t="s">
        <v>82</v>
      </c>
      <c r="AV1046" s="11" t="s">
        <v>82</v>
      </c>
      <c r="AW1046" s="11" t="s">
        <v>35</v>
      </c>
      <c r="AX1046" s="11" t="s">
        <v>72</v>
      </c>
      <c r="AY1046" s="192" t="s">
        <v>185</v>
      </c>
    </row>
    <row r="1047" spans="2:65" s="11" customFormat="1">
      <c r="B1047" s="191"/>
      <c r="D1047" s="187" t="s">
        <v>197</v>
      </c>
      <c r="E1047" s="192" t="s">
        <v>5</v>
      </c>
      <c r="F1047" s="193" t="s">
        <v>3581</v>
      </c>
      <c r="H1047" s="194">
        <v>8.8000000000000007</v>
      </c>
      <c r="I1047" s="195"/>
      <c r="L1047" s="191"/>
      <c r="M1047" s="196"/>
      <c r="N1047" s="197"/>
      <c r="O1047" s="197"/>
      <c r="P1047" s="197"/>
      <c r="Q1047" s="197"/>
      <c r="R1047" s="197"/>
      <c r="S1047" s="197"/>
      <c r="T1047" s="198"/>
      <c r="AT1047" s="192" t="s">
        <v>197</v>
      </c>
      <c r="AU1047" s="192" t="s">
        <v>82</v>
      </c>
      <c r="AV1047" s="11" t="s">
        <v>82</v>
      </c>
      <c r="AW1047" s="11" t="s">
        <v>35</v>
      </c>
      <c r="AX1047" s="11" t="s">
        <v>72</v>
      </c>
      <c r="AY1047" s="192" t="s">
        <v>185</v>
      </c>
    </row>
    <row r="1048" spans="2:65" s="13" customFormat="1">
      <c r="B1048" s="207"/>
      <c r="D1048" s="208" t="s">
        <v>197</v>
      </c>
      <c r="E1048" s="209" t="s">
        <v>5</v>
      </c>
      <c r="F1048" s="210" t="s">
        <v>222</v>
      </c>
      <c r="H1048" s="211">
        <v>17.239999999999998</v>
      </c>
      <c r="I1048" s="212"/>
      <c r="L1048" s="207"/>
      <c r="M1048" s="213"/>
      <c r="N1048" s="214"/>
      <c r="O1048" s="214"/>
      <c r="P1048" s="214"/>
      <c r="Q1048" s="214"/>
      <c r="R1048" s="214"/>
      <c r="S1048" s="214"/>
      <c r="T1048" s="215"/>
      <c r="AT1048" s="216" t="s">
        <v>197</v>
      </c>
      <c r="AU1048" s="216" t="s">
        <v>82</v>
      </c>
      <c r="AV1048" s="13" t="s">
        <v>193</v>
      </c>
      <c r="AW1048" s="13" t="s">
        <v>35</v>
      </c>
      <c r="AX1048" s="13" t="s">
        <v>80</v>
      </c>
      <c r="AY1048" s="216" t="s">
        <v>185</v>
      </c>
    </row>
    <row r="1049" spans="2:65" s="1" customFormat="1" ht="22.5" customHeight="1">
      <c r="B1049" s="174"/>
      <c r="C1049" s="221" t="s">
        <v>3582</v>
      </c>
      <c r="D1049" s="221" t="s">
        <v>258</v>
      </c>
      <c r="E1049" s="222" t="s">
        <v>2143</v>
      </c>
      <c r="F1049" s="223" t="s">
        <v>2144</v>
      </c>
      <c r="G1049" s="224" t="s">
        <v>1046</v>
      </c>
      <c r="H1049" s="225">
        <v>349</v>
      </c>
      <c r="I1049" s="226"/>
      <c r="J1049" s="227">
        <f>ROUND(I1049*H1049,2)</f>
        <v>0</v>
      </c>
      <c r="K1049" s="223" t="s">
        <v>5</v>
      </c>
      <c r="L1049" s="228"/>
      <c r="M1049" s="229" t="s">
        <v>5</v>
      </c>
      <c r="N1049" s="230" t="s">
        <v>43</v>
      </c>
      <c r="O1049" s="42"/>
      <c r="P1049" s="184">
        <f>O1049*H1049</f>
        <v>0</v>
      </c>
      <c r="Q1049" s="184">
        <v>0</v>
      </c>
      <c r="R1049" s="184">
        <f>Q1049*H1049</f>
        <v>0</v>
      </c>
      <c r="S1049" s="184">
        <v>0</v>
      </c>
      <c r="T1049" s="185">
        <f>S1049*H1049</f>
        <v>0</v>
      </c>
      <c r="AR1049" s="24" t="s">
        <v>932</v>
      </c>
      <c r="AT1049" s="24" t="s">
        <v>258</v>
      </c>
      <c r="AU1049" s="24" t="s">
        <v>82</v>
      </c>
      <c r="AY1049" s="24" t="s">
        <v>185</v>
      </c>
      <c r="BE1049" s="186">
        <f>IF(N1049="základní",J1049,0)</f>
        <v>0</v>
      </c>
      <c r="BF1049" s="186">
        <f>IF(N1049="snížená",J1049,0)</f>
        <v>0</v>
      </c>
      <c r="BG1049" s="186">
        <f>IF(N1049="zákl. přenesená",J1049,0)</f>
        <v>0</v>
      </c>
      <c r="BH1049" s="186">
        <f>IF(N1049="sníž. přenesená",J1049,0)</f>
        <v>0</v>
      </c>
      <c r="BI1049" s="186">
        <f>IF(N1049="nulová",J1049,0)</f>
        <v>0</v>
      </c>
      <c r="BJ1049" s="24" t="s">
        <v>80</v>
      </c>
      <c r="BK1049" s="186">
        <f>ROUND(I1049*H1049,2)</f>
        <v>0</v>
      </c>
      <c r="BL1049" s="24" t="s">
        <v>373</v>
      </c>
      <c r="BM1049" s="24" t="s">
        <v>3583</v>
      </c>
    </row>
    <row r="1050" spans="2:65" s="11" customFormat="1">
      <c r="B1050" s="191"/>
      <c r="D1050" s="208" t="s">
        <v>197</v>
      </c>
      <c r="E1050" s="217" t="s">
        <v>5</v>
      </c>
      <c r="F1050" s="218" t="s">
        <v>3584</v>
      </c>
      <c r="H1050" s="219">
        <v>349</v>
      </c>
      <c r="I1050" s="195"/>
      <c r="L1050" s="191"/>
      <c r="M1050" s="196"/>
      <c r="N1050" s="197"/>
      <c r="O1050" s="197"/>
      <c r="P1050" s="197"/>
      <c r="Q1050" s="197"/>
      <c r="R1050" s="197"/>
      <c r="S1050" s="197"/>
      <c r="T1050" s="198"/>
      <c r="AT1050" s="192" t="s">
        <v>197</v>
      </c>
      <c r="AU1050" s="192" t="s">
        <v>82</v>
      </c>
      <c r="AV1050" s="11" t="s">
        <v>82</v>
      </c>
      <c r="AW1050" s="11" t="s">
        <v>35</v>
      </c>
      <c r="AX1050" s="11" t="s">
        <v>80</v>
      </c>
      <c r="AY1050" s="192" t="s">
        <v>185</v>
      </c>
    </row>
    <row r="1051" spans="2:65" s="1" customFormat="1" ht="22.5" customHeight="1">
      <c r="B1051" s="174"/>
      <c r="C1051" s="221" t="s">
        <v>3585</v>
      </c>
      <c r="D1051" s="221" t="s">
        <v>258</v>
      </c>
      <c r="E1051" s="222" t="s">
        <v>2147</v>
      </c>
      <c r="F1051" s="223" t="s">
        <v>2148</v>
      </c>
      <c r="G1051" s="224" t="s">
        <v>1046</v>
      </c>
      <c r="H1051" s="225">
        <v>29</v>
      </c>
      <c r="I1051" s="226"/>
      <c r="J1051" s="227">
        <f>ROUND(I1051*H1051,2)</f>
        <v>0</v>
      </c>
      <c r="K1051" s="223" t="s">
        <v>5</v>
      </c>
      <c r="L1051" s="228"/>
      <c r="M1051" s="229" t="s">
        <v>5</v>
      </c>
      <c r="N1051" s="230" t="s">
        <v>43</v>
      </c>
      <c r="O1051" s="42"/>
      <c r="P1051" s="184">
        <f>O1051*H1051</f>
        <v>0</v>
      </c>
      <c r="Q1051" s="184">
        <v>0</v>
      </c>
      <c r="R1051" s="184">
        <f>Q1051*H1051</f>
        <v>0</v>
      </c>
      <c r="S1051" s="184">
        <v>0</v>
      </c>
      <c r="T1051" s="185">
        <f>S1051*H1051</f>
        <v>0</v>
      </c>
      <c r="AR1051" s="24" t="s">
        <v>932</v>
      </c>
      <c r="AT1051" s="24" t="s">
        <v>258</v>
      </c>
      <c r="AU1051" s="24" t="s">
        <v>82</v>
      </c>
      <c r="AY1051" s="24" t="s">
        <v>185</v>
      </c>
      <c r="BE1051" s="186">
        <f>IF(N1051="základní",J1051,0)</f>
        <v>0</v>
      </c>
      <c r="BF1051" s="186">
        <f>IF(N1051="snížená",J1051,0)</f>
        <v>0</v>
      </c>
      <c r="BG1051" s="186">
        <f>IF(N1051="zákl. přenesená",J1051,0)</f>
        <v>0</v>
      </c>
      <c r="BH1051" s="186">
        <f>IF(N1051="sníž. přenesená",J1051,0)</f>
        <v>0</v>
      </c>
      <c r="BI1051" s="186">
        <f>IF(N1051="nulová",J1051,0)</f>
        <v>0</v>
      </c>
      <c r="BJ1051" s="24" t="s">
        <v>80</v>
      </c>
      <c r="BK1051" s="186">
        <f>ROUND(I1051*H1051,2)</f>
        <v>0</v>
      </c>
      <c r="BL1051" s="24" t="s">
        <v>373</v>
      </c>
      <c r="BM1051" s="24" t="s">
        <v>3586</v>
      </c>
    </row>
    <row r="1052" spans="2:65" s="11" customFormat="1">
      <c r="B1052" s="191"/>
      <c r="D1052" s="208" t="s">
        <v>197</v>
      </c>
      <c r="E1052" s="217" t="s">
        <v>5</v>
      </c>
      <c r="F1052" s="218" t="s">
        <v>3587</v>
      </c>
      <c r="H1052" s="219">
        <v>29</v>
      </c>
      <c r="I1052" s="195"/>
      <c r="L1052" s="191"/>
      <c r="M1052" s="196"/>
      <c r="N1052" s="197"/>
      <c r="O1052" s="197"/>
      <c r="P1052" s="197"/>
      <c r="Q1052" s="197"/>
      <c r="R1052" s="197"/>
      <c r="S1052" s="197"/>
      <c r="T1052" s="198"/>
      <c r="AT1052" s="192" t="s">
        <v>197</v>
      </c>
      <c r="AU1052" s="192" t="s">
        <v>82</v>
      </c>
      <c r="AV1052" s="11" t="s">
        <v>82</v>
      </c>
      <c r="AW1052" s="11" t="s">
        <v>35</v>
      </c>
      <c r="AX1052" s="11" t="s">
        <v>80</v>
      </c>
      <c r="AY1052" s="192" t="s">
        <v>185</v>
      </c>
    </row>
    <row r="1053" spans="2:65" s="1" customFormat="1" ht="22.5" customHeight="1">
      <c r="B1053" s="174"/>
      <c r="C1053" s="221" t="s">
        <v>322</v>
      </c>
      <c r="D1053" s="221" t="s">
        <v>258</v>
      </c>
      <c r="E1053" s="222" t="s">
        <v>2151</v>
      </c>
      <c r="F1053" s="223" t="s">
        <v>2152</v>
      </c>
      <c r="G1053" s="224" t="s">
        <v>1046</v>
      </c>
      <c r="H1053" s="225">
        <v>21</v>
      </c>
      <c r="I1053" s="226"/>
      <c r="J1053" s="227">
        <f>ROUND(I1053*H1053,2)</f>
        <v>0</v>
      </c>
      <c r="K1053" s="223" t="s">
        <v>5</v>
      </c>
      <c r="L1053" s="228"/>
      <c r="M1053" s="229" t="s">
        <v>5</v>
      </c>
      <c r="N1053" s="230" t="s">
        <v>43</v>
      </c>
      <c r="O1053" s="42"/>
      <c r="P1053" s="184">
        <f>O1053*H1053</f>
        <v>0</v>
      </c>
      <c r="Q1053" s="184">
        <v>0</v>
      </c>
      <c r="R1053" s="184">
        <f>Q1053*H1053</f>
        <v>0</v>
      </c>
      <c r="S1053" s="184">
        <v>0</v>
      </c>
      <c r="T1053" s="185">
        <f>S1053*H1053</f>
        <v>0</v>
      </c>
      <c r="AR1053" s="24" t="s">
        <v>932</v>
      </c>
      <c r="AT1053" s="24" t="s">
        <v>258</v>
      </c>
      <c r="AU1053" s="24" t="s">
        <v>82</v>
      </c>
      <c r="AY1053" s="24" t="s">
        <v>185</v>
      </c>
      <c r="BE1053" s="186">
        <f>IF(N1053="základní",J1053,0)</f>
        <v>0</v>
      </c>
      <c r="BF1053" s="186">
        <f>IF(N1053="snížená",J1053,0)</f>
        <v>0</v>
      </c>
      <c r="BG1053" s="186">
        <f>IF(N1053="zákl. přenesená",J1053,0)</f>
        <v>0</v>
      </c>
      <c r="BH1053" s="186">
        <f>IF(N1053="sníž. přenesená",J1053,0)</f>
        <v>0</v>
      </c>
      <c r="BI1053" s="186">
        <f>IF(N1053="nulová",J1053,0)</f>
        <v>0</v>
      </c>
      <c r="BJ1053" s="24" t="s">
        <v>80</v>
      </c>
      <c r="BK1053" s="186">
        <f>ROUND(I1053*H1053,2)</f>
        <v>0</v>
      </c>
      <c r="BL1053" s="24" t="s">
        <v>373</v>
      </c>
      <c r="BM1053" s="24" t="s">
        <v>3588</v>
      </c>
    </row>
    <row r="1054" spans="2:65" s="11" customFormat="1">
      <c r="B1054" s="191"/>
      <c r="D1054" s="208" t="s">
        <v>197</v>
      </c>
      <c r="E1054" s="217" t="s">
        <v>5</v>
      </c>
      <c r="F1054" s="218" t="s">
        <v>3589</v>
      </c>
      <c r="H1054" s="219">
        <v>21</v>
      </c>
      <c r="I1054" s="195"/>
      <c r="L1054" s="191"/>
      <c r="M1054" s="196"/>
      <c r="N1054" s="197"/>
      <c r="O1054" s="197"/>
      <c r="P1054" s="197"/>
      <c r="Q1054" s="197"/>
      <c r="R1054" s="197"/>
      <c r="S1054" s="197"/>
      <c r="T1054" s="198"/>
      <c r="AT1054" s="192" t="s">
        <v>197</v>
      </c>
      <c r="AU1054" s="192" t="s">
        <v>82</v>
      </c>
      <c r="AV1054" s="11" t="s">
        <v>82</v>
      </c>
      <c r="AW1054" s="11" t="s">
        <v>35</v>
      </c>
      <c r="AX1054" s="11" t="s">
        <v>80</v>
      </c>
      <c r="AY1054" s="192" t="s">
        <v>185</v>
      </c>
    </row>
    <row r="1055" spans="2:65" s="1" customFormat="1" ht="22.5" customHeight="1">
      <c r="B1055" s="174"/>
      <c r="C1055" s="221" t="s">
        <v>1933</v>
      </c>
      <c r="D1055" s="221" t="s">
        <v>258</v>
      </c>
      <c r="E1055" s="222" t="s">
        <v>2155</v>
      </c>
      <c r="F1055" s="223" t="s">
        <v>2156</v>
      </c>
      <c r="G1055" s="224" t="s">
        <v>376</v>
      </c>
      <c r="H1055" s="225">
        <v>137.80000000000001</v>
      </c>
      <c r="I1055" s="226"/>
      <c r="J1055" s="227">
        <f>ROUND(I1055*H1055,2)</f>
        <v>0</v>
      </c>
      <c r="K1055" s="223" t="s">
        <v>5</v>
      </c>
      <c r="L1055" s="228"/>
      <c r="M1055" s="229" t="s">
        <v>5</v>
      </c>
      <c r="N1055" s="230" t="s">
        <v>43</v>
      </c>
      <c r="O1055" s="42"/>
      <c r="P1055" s="184">
        <f>O1055*H1055</f>
        <v>0</v>
      </c>
      <c r="Q1055" s="184">
        <v>0</v>
      </c>
      <c r="R1055" s="184">
        <f>Q1055*H1055</f>
        <v>0</v>
      </c>
      <c r="S1055" s="184">
        <v>0</v>
      </c>
      <c r="T1055" s="185">
        <f>S1055*H1055</f>
        <v>0</v>
      </c>
      <c r="AR1055" s="24" t="s">
        <v>932</v>
      </c>
      <c r="AT1055" s="24" t="s">
        <v>258</v>
      </c>
      <c r="AU1055" s="24" t="s">
        <v>82</v>
      </c>
      <c r="AY1055" s="24" t="s">
        <v>185</v>
      </c>
      <c r="BE1055" s="186">
        <f>IF(N1055="základní",J1055,0)</f>
        <v>0</v>
      </c>
      <c r="BF1055" s="186">
        <f>IF(N1055="snížená",J1055,0)</f>
        <v>0</v>
      </c>
      <c r="BG1055" s="186">
        <f>IF(N1055="zákl. přenesená",J1055,0)</f>
        <v>0</v>
      </c>
      <c r="BH1055" s="186">
        <f>IF(N1055="sníž. přenesená",J1055,0)</f>
        <v>0</v>
      </c>
      <c r="BI1055" s="186">
        <f>IF(N1055="nulová",J1055,0)</f>
        <v>0</v>
      </c>
      <c r="BJ1055" s="24" t="s">
        <v>80</v>
      </c>
      <c r="BK1055" s="186">
        <f>ROUND(I1055*H1055,2)</f>
        <v>0</v>
      </c>
      <c r="BL1055" s="24" t="s">
        <v>373</v>
      </c>
      <c r="BM1055" s="24" t="s">
        <v>3590</v>
      </c>
    </row>
    <row r="1056" spans="2:65" s="11" customFormat="1">
      <c r="B1056" s="191"/>
      <c r="D1056" s="208" t="s">
        <v>197</v>
      </c>
      <c r="E1056" s="217" t="s">
        <v>5</v>
      </c>
      <c r="F1056" s="218" t="s">
        <v>3591</v>
      </c>
      <c r="H1056" s="219">
        <v>137.80000000000001</v>
      </c>
      <c r="I1056" s="195"/>
      <c r="L1056" s="191"/>
      <c r="M1056" s="196"/>
      <c r="N1056" s="197"/>
      <c r="O1056" s="197"/>
      <c r="P1056" s="197"/>
      <c r="Q1056" s="197"/>
      <c r="R1056" s="197"/>
      <c r="S1056" s="197"/>
      <c r="T1056" s="198"/>
      <c r="AT1056" s="192" t="s">
        <v>197</v>
      </c>
      <c r="AU1056" s="192" t="s">
        <v>82</v>
      </c>
      <c r="AV1056" s="11" t="s">
        <v>82</v>
      </c>
      <c r="AW1056" s="11" t="s">
        <v>35</v>
      </c>
      <c r="AX1056" s="11" t="s">
        <v>80</v>
      </c>
      <c r="AY1056" s="192" t="s">
        <v>185</v>
      </c>
    </row>
    <row r="1057" spans="2:65" s="1" customFormat="1" ht="22.5" customHeight="1">
      <c r="B1057" s="174"/>
      <c r="C1057" s="221" t="s">
        <v>1953</v>
      </c>
      <c r="D1057" s="221" t="s">
        <v>258</v>
      </c>
      <c r="E1057" s="222" t="s">
        <v>2159</v>
      </c>
      <c r="F1057" s="223" t="s">
        <v>2160</v>
      </c>
      <c r="G1057" s="224" t="s">
        <v>376</v>
      </c>
      <c r="H1057" s="225">
        <v>31.6</v>
      </c>
      <c r="I1057" s="226"/>
      <c r="J1057" s="227">
        <f>ROUND(I1057*H1057,2)</f>
        <v>0</v>
      </c>
      <c r="K1057" s="223" t="s">
        <v>5</v>
      </c>
      <c r="L1057" s="228"/>
      <c r="M1057" s="229" t="s">
        <v>5</v>
      </c>
      <c r="N1057" s="230" t="s">
        <v>43</v>
      </c>
      <c r="O1057" s="42"/>
      <c r="P1057" s="184">
        <f>O1057*H1057</f>
        <v>0</v>
      </c>
      <c r="Q1057" s="184">
        <v>0</v>
      </c>
      <c r="R1057" s="184">
        <f>Q1057*H1057</f>
        <v>0</v>
      </c>
      <c r="S1057" s="184">
        <v>0</v>
      </c>
      <c r="T1057" s="185">
        <f>S1057*H1057</f>
        <v>0</v>
      </c>
      <c r="AR1057" s="24" t="s">
        <v>932</v>
      </c>
      <c r="AT1057" s="24" t="s">
        <v>258</v>
      </c>
      <c r="AU1057" s="24" t="s">
        <v>82</v>
      </c>
      <c r="AY1057" s="24" t="s">
        <v>185</v>
      </c>
      <c r="BE1057" s="186">
        <f>IF(N1057="základní",J1057,0)</f>
        <v>0</v>
      </c>
      <c r="BF1057" s="186">
        <f>IF(N1057="snížená",J1057,0)</f>
        <v>0</v>
      </c>
      <c r="BG1057" s="186">
        <f>IF(N1057="zákl. přenesená",J1057,0)</f>
        <v>0</v>
      </c>
      <c r="BH1057" s="186">
        <f>IF(N1057="sníž. přenesená",J1057,0)</f>
        <v>0</v>
      </c>
      <c r="BI1057" s="186">
        <f>IF(N1057="nulová",J1057,0)</f>
        <v>0</v>
      </c>
      <c r="BJ1057" s="24" t="s">
        <v>80</v>
      </c>
      <c r="BK1057" s="186">
        <f>ROUND(I1057*H1057,2)</f>
        <v>0</v>
      </c>
      <c r="BL1057" s="24" t="s">
        <v>373</v>
      </c>
      <c r="BM1057" s="24" t="s">
        <v>3592</v>
      </c>
    </row>
    <row r="1058" spans="2:65" s="11" customFormat="1">
      <c r="B1058" s="191"/>
      <c r="D1058" s="208" t="s">
        <v>197</v>
      </c>
      <c r="E1058" s="217" t="s">
        <v>5</v>
      </c>
      <c r="F1058" s="218" t="s">
        <v>3593</v>
      </c>
      <c r="H1058" s="219">
        <v>31.6</v>
      </c>
      <c r="I1058" s="195"/>
      <c r="L1058" s="191"/>
      <c r="M1058" s="196"/>
      <c r="N1058" s="197"/>
      <c r="O1058" s="197"/>
      <c r="P1058" s="197"/>
      <c r="Q1058" s="197"/>
      <c r="R1058" s="197"/>
      <c r="S1058" s="197"/>
      <c r="T1058" s="198"/>
      <c r="AT1058" s="192" t="s">
        <v>197</v>
      </c>
      <c r="AU1058" s="192" t="s">
        <v>82</v>
      </c>
      <c r="AV1058" s="11" t="s">
        <v>82</v>
      </c>
      <c r="AW1058" s="11" t="s">
        <v>35</v>
      </c>
      <c r="AX1058" s="11" t="s">
        <v>80</v>
      </c>
      <c r="AY1058" s="192" t="s">
        <v>185</v>
      </c>
    </row>
    <row r="1059" spans="2:65" s="1" customFormat="1" ht="22.5" customHeight="1">
      <c r="B1059" s="174"/>
      <c r="C1059" s="221" t="s">
        <v>1941</v>
      </c>
      <c r="D1059" s="221" t="s">
        <v>258</v>
      </c>
      <c r="E1059" s="222" t="s">
        <v>2163</v>
      </c>
      <c r="F1059" s="223" t="s">
        <v>2164</v>
      </c>
      <c r="G1059" s="224" t="s">
        <v>1046</v>
      </c>
      <c r="H1059" s="225">
        <v>320</v>
      </c>
      <c r="I1059" s="226"/>
      <c r="J1059" s="227">
        <f>ROUND(I1059*H1059,2)</f>
        <v>0</v>
      </c>
      <c r="K1059" s="223" t="s">
        <v>5</v>
      </c>
      <c r="L1059" s="228"/>
      <c r="M1059" s="229" t="s">
        <v>5</v>
      </c>
      <c r="N1059" s="230" t="s">
        <v>43</v>
      </c>
      <c r="O1059" s="42"/>
      <c r="P1059" s="184">
        <f>O1059*H1059</f>
        <v>0</v>
      </c>
      <c r="Q1059" s="184">
        <v>0</v>
      </c>
      <c r="R1059" s="184">
        <f>Q1059*H1059</f>
        <v>0</v>
      </c>
      <c r="S1059" s="184">
        <v>0</v>
      </c>
      <c r="T1059" s="185">
        <f>S1059*H1059</f>
        <v>0</v>
      </c>
      <c r="AR1059" s="24" t="s">
        <v>932</v>
      </c>
      <c r="AT1059" s="24" t="s">
        <v>258</v>
      </c>
      <c r="AU1059" s="24" t="s">
        <v>82</v>
      </c>
      <c r="AY1059" s="24" t="s">
        <v>185</v>
      </c>
      <c r="BE1059" s="186">
        <f>IF(N1059="základní",J1059,0)</f>
        <v>0</v>
      </c>
      <c r="BF1059" s="186">
        <f>IF(N1059="snížená",J1059,0)</f>
        <v>0</v>
      </c>
      <c r="BG1059" s="186">
        <f>IF(N1059="zákl. přenesená",J1059,0)</f>
        <v>0</v>
      </c>
      <c r="BH1059" s="186">
        <f>IF(N1059="sníž. přenesená",J1059,0)</f>
        <v>0</v>
      </c>
      <c r="BI1059" s="186">
        <f>IF(N1059="nulová",J1059,0)</f>
        <v>0</v>
      </c>
      <c r="BJ1059" s="24" t="s">
        <v>80</v>
      </c>
      <c r="BK1059" s="186">
        <f>ROUND(I1059*H1059,2)</f>
        <v>0</v>
      </c>
      <c r="BL1059" s="24" t="s">
        <v>373</v>
      </c>
      <c r="BM1059" s="24" t="s">
        <v>3594</v>
      </c>
    </row>
    <row r="1060" spans="2:65" s="11" customFormat="1">
      <c r="B1060" s="191"/>
      <c r="D1060" s="208" t="s">
        <v>197</v>
      </c>
      <c r="E1060" s="217" t="s">
        <v>5</v>
      </c>
      <c r="F1060" s="218" t="s">
        <v>3595</v>
      </c>
      <c r="H1060" s="219">
        <v>320</v>
      </c>
      <c r="I1060" s="195"/>
      <c r="L1060" s="191"/>
      <c r="M1060" s="196"/>
      <c r="N1060" s="197"/>
      <c r="O1060" s="197"/>
      <c r="P1060" s="197"/>
      <c r="Q1060" s="197"/>
      <c r="R1060" s="197"/>
      <c r="S1060" s="197"/>
      <c r="T1060" s="198"/>
      <c r="AT1060" s="192" t="s">
        <v>197</v>
      </c>
      <c r="AU1060" s="192" t="s">
        <v>82</v>
      </c>
      <c r="AV1060" s="11" t="s">
        <v>82</v>
      </c>
      <c r="AW1060" s="11" t="s">
        <v>35</v>
      </c>
      <c r="AX1060" s="11" t="s">
        <v>80</v>
      </c>
      <c r="AY1060" s="192" t="s">
        <v>185</v>
      </c>
    </row>
    <row r="1061" spans="2:65" s="1" customFormat="1" ht="22.5" customHeight="1">
      <c r="B1061" s="174"/>
      <c r="C1061" s="221" t="s">
        <v>1945</v>
      </c>
      <c r="D1061" s="221" t="s">
        <v>258</v>
      </c>
      <c r="E1061" s="222" t="s">
        <v>2167</v>
      </c>
      <c r="F1061" s="223" t="s">
        <v>2168</v>
      </c>
      <c r="G1061" s="224" t="s">
        <v>1046</v>
      </c>
      <c r="H1061" s="225">
        <v>2</v>
      </c>
      <c r="I1061" s="226"/>
      <c r="J1061" s="227">
        <f>ROUND(I1061*H1061,2)</f>
        <v>0</v>
      </c>
      <c r="K1061" s="223" t="s">
        <v>5</v>
      </c>
      <c r="L1061" s="228"/>
      <c r="M1061" s="229" t="s">
        <v>5</v>
      </c>
      <c r="N1061" s="230" t="s">
        <v>43</v>
      </c>
      <c r="O1061" s="42"/>
      <c r="P1061" s="184">
        <f>O1061*H1061</f>
        <v>0</v>
      </c>
      <c r="Q1061" s="184">
        <v>0</v>
      </c>
      <c r="R1061" s="184">
        <f>Q1061*H1061</f>
        <v>0</v>
      </c>
      <c r="S1061" s="184">
        <v>0</v>
      </c>
      <c r="T1061" s="185">
        <f>S1061*H1061</f>
        <v>0</v>
      </c>
      <c r="AR1061" s="24" t="s">
        <v>932</v>
      </c>
      <c r="AT1061" s="24" t="s">
        <v>258</v>
      </c>
      <c r="AU1061" s="24" t="s">
        <v>82</v>
      </c>
      <c r="AY1061" s="24" t="s">
        <v>185</v>
      </c>
      <c r="BE1061" s="186">
        <f>IF(N1061="základní",J1061,0)</f>
        <v>0</v>
      </c>
      <c r="BF1061" s="186">
        <f>IF(N1061="snížená",J1061,0)</f>
        <v>0</v>
      </c>
      <c r="BG1061" s="186">
        <f>IF(N1061="zákl. přenesená",J1061,0)</f>
        <v>0</v>
      </c>
      <c r="BH1061" s="186">
        <f>IF(N1061="sníž. přenesená",J1061,0)</f>
        <v>0</v>
      </c>
      <c r="BI1061" s="186">
        <f>IF(N1061="nulová",J1061,0)</f>
        <v>0</v>
      </c>
      <c r="BJ1061" s="24" t="s">
        <v>80</v>
      </c>
      <c r="BK1061" s="186">
        <f>ROUND(I1061*H1061,2)</f>
        <v>0</v>
      </c>
      <c r="BL1061" s="24" t="s">
        <v>373</v>
      </c>
      <c r="BM1061" s="24" t="s">
        <v>3596</v>
      </c>
    </row>
    <row r="1062" spans="2:65" s="1" customFormat="1" ht="22.5" customHeight="1">
      <c r="B1062" s="174"/>
      <c r="C1062" s="221" t="s">
        <v>1949</v>
      </c>
      <c r="D1062" s="221" t="s">
        <v>258</v>
      </c>
      <c r="E1062" s="222" t="s">
        <v>3597</v>
      </c>
      <c r="F1062" s="223" t="s">
        <v>3598</v>
      </c>
      <c r="G1062" s="224" t="s">
        <v>5</v>
      </c>
      <c r="H1062" s="225">
        <v>76</v>
      </c>
      <c r="I1062" s="226"/>
      <c r="J1062" s="227">
        <f>ROUND(I1062*H1062,2)</f>
        <v>0</v>
      </c>
      <c r="K1062" s="223" t="s">
        <v>5</v>
      </c>
      <c r="L1062" s="228"/>
      <c r="M1062" s="229" t="s">
        <v>5</v>
      </c>
      <c r="N1062" s="230" t="s">
        <v>43</v>
      </c>
      <c r="O1062" s="42"/>
      <c r="P1062" s="184">
        <f>O1062*H1062</f>
        <v>0</v>
      </c>
      <c r="Q1062" s="184">
        <v>0</v>
      </c>
      <c r="R1062" s="184">
        <f>Q1062*H1062</f>
        <v>0</v>
      </c>
      <c r="S1062" s="184">
        <v>0</v>
      </c>
      <c r="T1062" s="185">
        <f>S1062*H1062</f>
        <v>0</v>
      </c>
      <c r="AR1062" s="24" t="s">
        <v>932</v>
      </c>
      <c r="AT1062" s="24" t="s">
        <v>258</v>
      </c>
      <c r="AU1062" s="24" t="s">
        <v>82</v>
      </c>
      <c r="AY1062" s="24" t="s">
        <v>185</v>
      </c>
      <c r="BE1062" s="186">
        <f>IF(N1062="základní",J1062,0)</f>
        <v>0</v>
      </c>
      <c r="BF1062" s="186">
        <f>IF(N1062="snížená",J1062,0)</f>
        <v>0</v>
      </c>
      <c r="BG1062" s="186">
        <f>IF(N1062="zákl. přenesená",J1062,0)</f>
        <v>0</v>
      </c>
      <c r="BH1062" s="186">
        <f>IF(N1062="sníž. přenesená",J1062,0)</f>
        <v>0</v>
      </c>
      <c r="BI1062" s="186">
        <f>IF(N1062="nulová",J1062,0)</f>
        <v>0</v>
      </c>
      <c r="BJ1062" s="24" t="s">
        <v>80</v>
      </c>
      <c r="BK1062" s="186">
        <f>ROUND(I1062*H1062,2)</f>
        <v>0</v>
      </c>
      <c r="BL1062" s="24" t="s">
        <v>373</v>
      </c>
      <c r="BM1062" s="24" t="s">
        <v>3599</v>
      </c>
    </row>
    <row r="1063" spans="2:65" s="11" customFormat="1">
      <c r="B1063" s="191"/>
      <c r="D1063" s="208" t="s">
        <v>197</v>
      </c>
      <c r="E1063" s="217" t="s">
        <v>5</v>
      </c>
      <c r="F1063" s="218" t="s">
        <v>3600</v>
      </c>
      <c r="H1063" s="219">
        <v>76</v>
      </c>
      <c r="I1063" s="195"/>
      <c r="L1063" s="191"/>
      <c r="M1063" s="196"/>
      <c r="N1063" s="197"/>
      <c r="O1063" s="197"/>
      <c r="P1063" s="197"/>
      <c r="Q1063" s="197"/>
      <c r="R1063" s="197"/>
      <c r="S1063" s="197"/>
      <c r="T1063" s="198"/>
      <c r="AT1063" s="192" t="s">
        <v>197</v>
      </c>
      <c r="AU1063" s="192" t="s">
        <v>82</v>
      </c>
      <c r="AV1063" s="11" t="s">
        <v>82</v>
      </c>
      <c r="AW1063" s="11" t="s">
        <v>35</v>
      </c>
      <c r="AX1063" s="11" t="s">
        <v>80</v>
      </c>
      <c r="AY1063" s="192" t="s">
        <v>185</v>
      </c>
    </row>
    <row r="1064" spans="2:65" s="1" customFormat="1" ht="22.5" customHeight="1">
      <c r="B1064" s="174"/>
      <c r="C1064" s="221" t="s">
        <v>1972</v>
      </c>
      <c r="D1064" s="221" t="s">
        <v>258</v>
      </c>
      <c r="E1064" s="222" t="s">
        <v>3601</v>
      </c>
      <c r="F1064" s="223" t="s">
        <v>3602</v>
      </c>
      <c r="G1064" s="224" t="s">
        <v>1046</v>
      </c>
      <c r="H1064" s="225">
        <v>1</v>
      </c>
      <c r="I1064" s="226"/>
      <c r="J1064" s="227">
        <f>ROUND(I1064*H1064,2)</f>
        <v>0</v>
      </c>
      <c r="K1064" s="223" t="s">
        <v>5</v>
      </c>
      <c r="L1064" s="228"/>
      <c r="M1064" s="229" t="s">
        <v>5</v>
      </c>
      <c r="N1064" s="230" t="s">
        <v>43</v>
      </c>
      <c r="O1064" s="42"/>
      <c r="P1064" s="184">
        <f>O1064*H1064</f>
        <v>0</v>
      </c>
      <c r="Q1064" s="184">
        <v>0</v>
      </c>
      <c r="R1064" s="184">
        <f>Q1064*H1064</f>
        <v>0</v>
      </c>
      <c r="S1064" s="184">
        <v>0</v>
      </c>
      <c r="T1064" s="185">
        <f>S1064*H1064</f>
        <v>0</v>
      </c>
      <c r="AR1064" s="24" t="s">
        <v>932</v>
      </c>
      <c r="AT1064" s="24" t="s">
        <v>258</v>
      </c>
      <c r="AU1064" s="24" t="s">
        <v>82</v>
      </c>
      <c r="AY1064" s="24" t="s">
        <v>185</v>
      </c>
      <c r="BE1064" s="186">
        <f>IF(N1064="základní",J1064,0)</f>
        <v>0</v>
      </c>
      <c r="BF1064" s="186">
        <f>IF(N1064="snížená",J1064,0)</f>
        <v>0</v>
      </c>
      <c r="BG1064" s="186">
        <f>IF(N1064="zákl. přenesená",J1064,0)</f>
        <v>0</v>
      </c>
      <c r="BH1064" s="186">
        <f>IF(N1064="sníž. přenesená",J1064,0)</f>
        <v>0</v>
      </c>
      <c r="BI1064" s="186">
        <f>IF(N1064="nulová",J1064,0)</f>
        <v>0</v>
      </c>
      <c r="BJ1064" s="24" t="s">
        <v>80</v>
      </c>
      <c r="BK1064" s="186">
        <f>ROUND(I1064*H1064,2)</f>
        <v>0</v>
      </c>
      <c r="BL1064" s="24" t="s">
        <v>373</v>
      </c>
      <c r="BM1064" s="24" t="s">
        <v>3603</v>
      </c>
    </row>
    <row r="1065" spans="2:65" s="1" customFormat="1" ht="22.5" customHeight="1">
      <c r="B1065" s="174"/>
      <c r="C1065" s="221" t="s">
        <v>1968</v>
      </c>
      <c r="D1065" s="221" t="s">
        <v>258</v>
      </c>
      <c r="E1065" s="222" t="s">
        <v>3604</v>
      </c>
      <c r="F1065" s="223" t="s">
        <v>3605</v>
      </c>
      <c r="G1065" s="224" t="s">
        <v>1046</v>
      </c>
      <c r="H1065" s="225">
        <v>11</v>
      </c>
      <c r="I1065" s="226"/>
      <c r="J1065" s="227">
        <f>ROUND(I1065*H1065,2)</f>
        <v>0</v>
      </c>
      <c r="K1065" s="223" t="s">
        <v>5</v>
      </c>
      <c r="L1065" s="228"/>
      <c r="M1065" s="229" t="s">
        <v>5</v>
      </c>
      <c r="N1065" s="230" t="s">
        <v>43</v>
      </c>
      <c r="O1065" s="42"/>
      <c r="P1065" s="184">
        <f>O1065*H1065</f>
        <v>0</v>
      </c>
      <c r="Q1065" s="184">
        <v>0</v>
      </c>
      <c r="R1065" s="184">
        <f>Q1065*H1065</f>
        <v>0</v>
      </c>
      <c r="S1065" s="184">
        <v>0</v>
      </c>
      <c r="T1065" s="185">
        <f>S1065*H1065</f>
        <v>0</v>
      </c>
      <c r="AR1065" s="24" t="s">
        <v>932</v>
      </c>
      <c r="AT1065" s="24" t="s">
        <v>258</v>
      </c>
      <c r="AU1065" s="24" t="s">
        <v>82</v>
      </c>
      <c r="AY1065" s="24" t="s">
        <v>185</v>
      </c>
      <c r="BE1065" s="186">
        <f>IF(N1065="základní",J1065,0)</f>
        <v>0</v>
      </c>
      <c r="BF1065" s="186">
        <f>IF(N1065="snížená",J1065,0)</f>
        <v>0</v>
      </c>
      <c r="BG1065" s="186">
        <f>IF(N1065="zákl. přenesená",J1065,0)</f>
        <v>0</v>
      </c>
      <c r="BH1065" s="186">
        <f>IF(N1065="sníž. přenesená",J1065,0)</f>
        <v>0</v>
      </c>
      <c r="BI1065" s="186">
        <f>IF(N1065="nulová",J1065,0)</f>
        <v>0</v>
      </c>
      <c r="BJ1065" s="24" t="s">
        <v>80</v>
      </c>
      <c r="BK1065" s="186">
        <f>ROUND(I1065*H1065,2)</f>
        <v>0</v>
      </c>
      <c r="BL1065" s="24" t="s">
        <v>373</v>
      </c>
      <c r="BM1065" s="24" t="s">
        <v>3606</v>
      </c>
    </row>
    <row r="1066" spans="2:65" s="1" customFormat="1" ht="31.5" customHeight="1">
      <c r="B1066" s="174"/>
      <c r="C1066" s="175" t="s">
        <v>2150</v>
      </c>
      <c r="D1066" s="175" t="s">
        <v>188</v>
      </c>
      <c r="E1066" s="176" t="s">
        <v>2171</v>
      </c>
      <c r="F1066" s="177" t="s">
        <v>2172</v>
      </c>
      <c r="G1066" s="178" t="s">
        <v>191</v>
      </c>
      <c r="H1066" s="179">
        <v>0.86599999999999999</v>
      </c>
      <c r="I1066" s="180"/>
      <c r="J1066" s="181">
        <f>ROUND(I1066*H1066,2)</f>
        <v>0</v>
      </c>
      <c r="K1066" s="177" t="s">
        <v>192</v>
      </c>
      <c r="L1066" s="41"/>
      <c r="M1066" s="182" t="s">
        <v>5</v>
      </c>
      <c r="N1066" s="183" t="s">
        <v>43</v>
      </c>
      <c r="O1066" s="42"/>
      <c r="P1066" s="184">
        <f>O1066*H1066</f>
        <v>0</v>
      </c>
      <c r="Q1066" s="184">
        <v>0</v>
      </c>
      <c r="R1066" s="184">
        <f>Q1066*H1066</f>
        <v>0</v>
      </c>
      <c r="S1066" s="184">
        <v>0</v>
      </c>
      <c r="T1066" s="185">
        <f>S1066*H1066</f>
        <v>0</v>
      </c>
      <c r="AR1066" s="24" t="s">
        <v>373</v>
      </c>
      <c r="AT1066" s="24" t="s">
        <v>188</v>
      </c>
      <c r="AU1066" s="24" t="s">
        <v>82</v>
      </c>
      <c r="AY1066" s="24" t="s">
        <v>185</v>
      </c>
      <c r="BE1066" s="186">
        <f>IF(N1066="základní",J1066,0)</f>
        <v>0</v>
      </c>
      <c r="BF1066" s="186">
        <f>IF(N1066="snížená",J1066,0)</f>
        <v>0</v>
      </c>
      <c r="BG1066" s="186">
        <f>IF(N1066="zákl. přenesená",J1066,0)</f>
        <v>0</v>
      </c>
      <c r="BH1066" s="186">
        <f>IF(N1066="sníž. přenesená",J1066,0)</f>
        <v>0</v>
      </c>
      <c r="BI1066" s="186">
        <f>IF(N1066="nulová",J1066,0)</f>
        <v>0</v>
      </c>
      <c r="BJ1066" s="24" t="s">
        <v>80</v>
      </c>
      <c r="BK1066" s="186">
        <f>ROUND(I1066*H1066,2)</f>
        <v>0</v>
      </c>
      <c r="BL1066" s="24" t="s">
        <v>373</v>
      </c>
      <c r="BM1066" s="24" t="s">
        <v>3607</v>
      </c>
    </row>
    <row r="1067" spans="2:65" s="1" customFormat="1" ht="121.5">
      <c r="B1067" s="41"/>
      <c r="D1067" s="187" t="s">
        <v>195</v>
      </c>
      <c r="F1067" s="188" t="s">
        <v>2174</v>
      </c>
      <c r="I1067" s="189"/>
      <c r="L1067" s="41"/>
      <c r="M1067" s="190"/>
      <c r="N1067" s="42"/>
      <c r="O1067" s="42"/>
      <c r="P1067" s="42"/>
      <c r="Q1067" s="42"/>
      <c r="R1067" s="42"/>
      <c r="S1067" s="42"/>
      <c r="T1067" s="70"/>
      <c r="AT1067" s="24" t="s">
        <v>195</v>
      </c>
      <c r="AU1067" s="24" t="s">
        <v>82</v>
      </c>
    </row>
    <row r="1068" spans="2:65" s="10" customFormat="1" ht="29.85" customHeight="1">
      <c r="B1068" s="160"/>
      <c r="D1068" s="171" t="s">
        <v>71</v>
      </c>
      <c r="E1068" s="172" t="s">
        <v>2175</v>
      </c>
      <c r="F1068" s="172" t="s">
        <v>2176</v>
      </c>
      <c r="I1068" s="163"/>
      <c r="J1068" s="173">
        <f>BK1068</f>
        <v>0</v>
      </c>
      <c r="L1068" s="160"/>
      <c r="M1068" s="165"/>
      <c r="N1068" s="166"/>
      <c r="O1068" s="166"/>
      <c r="P1068" s="167">
        <f>SUM(P1069:P1124)</f>
        <v>0</v>
      </c>
      <c r="Q1068" s="166"/>
      <c r="R1068" s="167">
        <f>SUM(R1069:R1124)</f>
        <v>9.5761866799999993</v>
      </c>
      <c r="S1068" s="166"/>
      <c r="T1068" s="168">
        <f>SUM(T1069:T1124)</f>
        <v>0</v>
      </c>
      <c r="AR1068" s="161" t="s">
        <v>82</v>
      </c>
      <c r="AT1068" s="169" t="s">
        <v>71</v>
      </c>
      <c r="AU1068" s="169" t="s">
        <v>80</v>
      </c>
      <c r="AY1068" s="161" t="s">
        <v>185</v>
      </c>
      <c r="BK1068" s="170">
        <f>SUM(BK1069:BK1124)</f>
        <v>0</v>
      </c>
    </row>
    <row r="1069" spans="2:65" s="1" customFormat="1" ht="31.5" customHeight="1">
      <c r="B1069" s="174"/>
      <c r="C1069" s="175" t="s">
        <v>1775</v>
      </c>
      <c r="D1069" s="175" t="s">
        <v>188</v>
      </c>
      <c r="E1069" s="176" t="s">
        <v>2178</v>
      </c>
      <c r="F1069" s="177" t="s">
        <v>2179</v>
      </c>
      <c r="G1069" s="178" t="s">
        <v>232</v>
      </c>
      <c r="H1069" s="179">
        <v>101.1</v>
      </c>
      <c r="I1069" s="180"/>
      <c r="J1069" s="181">
        <f>ROUND(I1069*H1069,2)</f>
        <v>0</v>
      </c>
      <c r="K1069" s="177" t="s">
        <v>192</v>
      </c>
      <c r="L1069" s="41"/>
      <c r="M1069" s="182" t="s">
        <v>5</v>
      </c>
      <c r="N1069" s="183" t="s">
        <v>43</v>
      </c>
      <c r="O1069" s="42"/>
      <c r="P1069" s="184">
        <f>O1069*H1069</f>
        <v>0</v>
      </c>
      <c r="Q1069" s="184">
        <v>0</v>
      </c>
      <c r="R1069" s="184">
        <f>Q1069*H1069</f>
        <v>0</v>
      </c>
      <c r="S1069" s="184">
        <v>0</v>
      </c>
      <c r="T1069" s="185">
        <f>S1069*H1069</f>
        <v>0</v>
      </c>
      <c r="AR1069" s="24" t="s">
        <v>373</v>
      </c>
      <c r="AT1069" s="24" t="s">
        <v>188</v>
      </c>
      <c r="AU1069" s="24" t="s">
        <v>82</v>
      </c>
      <c r="AY1069" s="24" t="s">
        <v>185</v>
      </c>
      <c r="BE1069" s="186">
        <f>IF(N1069="základní",J1069,0)</f>
        <v>0</v>
      </c>
      <c r="BF1069" s="186">
        <f>IF(N1069="snížená",J1069,0)</f>
        <v>0</v>
      </c>
      <c r="BG1069" s="186">
        <f>IF(N1069="zákl. přenesená",J1069,0)</f>
        <v>0</v>
      </c>
      <c r="BH1069" s="186">
        <f>IF(N1069="sníž. přenesená",J1069,0)</f>
        <v>0</v>
      </c>
      <c r="BI1069" s="186">
        <f>IF(N1069="nulová",J1069,0)</f>
        <v>0</v>
      </c>
      <c r="BJ1069" s="24" t="s">
        <v>80</v>
      </c>
      <c r="BK1069" s="186">
        <f>ROUND(I1069*H1069,2)</f>
        <v>0</v>
      </c>
      <c r="BL1069" s="24" t="s">
        <v>373</v>
      </c>
      <c r="BM1069" s="24" t="s">
        <v>3608</v>
      </c>
    </row>
    <row r="1070" spans="2:65" s="1" customFormat="1" ht="40.5">
      <c r="B1070" s="41"/>
      <c r="D1070" s="187" t="s">
        <v>195</v>
      </c>
      <c r="F1070" s="188" t="s">
        <v>2181</v>
      </c>
      <c r="I1070" s="189"/>
      <c r="L1070" s="41"/>
      <c r="M1070" s="190"/>
      <c r="N1070" s="42"/>
      <c r="O1070" s="42"/>
      <c r="P1070" s="42"/>
      <c r="Q1070" s="42"/>
      <c r="R1070" s="42"/>
      <c r="S1070" s="42"/>
      <c r="T1070" s="70"/>
      <c r="AT1070" s="24" t="s">
        <v>195</v>
      </c>
      <c r="AU1070" s="24" t="s">
        <v>82</v>
      </c>
    </row>
    <row r="1071" spans="2:65" s="11" customFormat="1">
      <c r="B1071" s="191"/>
      <c r="D1071" s="187" t="s">
        <v>197</v>
      </c>
      <c r="E1071" s="192" t="s">
        <v>5</v>
      </c>
      <c r="F1071" s="193" t="s">
        <v>3609</v>
      </c>
      <c r="H1071" s="194">
        <v>61.59</v>
      </c>
      <c r="I1071" s="195"/>
      <c r="L1071" s="191"/>
      <c r="M1071" s="196"/>
      <c r="N1071" s="197"/>
      <c r="O1071" s="197"/>
      <c r="P1071" s="197"/>
      <c r="Q1071" s="197"/>
      <c r="R1071" s="197"/>
      <c r="S1071" s="197"/>
      <c r="T1071" s="198"/>
      <c r="AT1071" s="192" t="s">
        <v>197</v>
      </c>
      <c r="AU1071" s="192" t="s">
        <v>82</v>
      </c>
      <c r="AV1071" s="11" t="s">
        <v>82</v>
      </c>
      <c r="AW1071" s="11" t="s">
        <v>35</v>
      </c>
      <c r="AX1071" s="11" t="s">
        <v>72</v>
      </c>
      <c r="AY1071" s="192" t="s">
        <v>185</v>
      </c>
    </row>
    <row r="1072" spans="2:65" s="11" customFormat="1">
      <c r="B1072" s="191"/>
      <c r="D1072" s="187" t="s">
        <v>197</v>
      </c>
      <c r="E1072" s="192" t="s">
        <v>5</v>
      </c>
      <c r="F1072" s="193" t="s">
        <v>3610</v>
      </c>
      <c r="H1072" s="194">
        <v>11.4</v>
      </c>
      <c r="I1072" s="195"/>
      <c r="L1072" s="191"/>
      <c r="M1072" s="196"/>
      <c r="N1072" s="197"/>
      <c r="O1072" s="197"/>
      <c r="P1072" s="197"/>
      <c r="Q1072" s="197"/>
      <c r="R1072" s="197"/>
      <c r="S1072" s="197"/>
      <c r="T1072" s="198"/>
      <c r="AT1072" s="192" t="s">
        <v>197</v>
      </c>
      <c r="AU1072" s="192" t="s">
        <v>82</v>
      </c>
      <c r="AV1072" s="11" t="s">
        <v>82</v>
      </c>
      <c r="AW1072" s="11" t="s">
        <v>35</v>
      </c>
      <c r="AX1072" s="11" t="s">
        <v>72</v>
      </c>
      <c r="AY1072" s="192" t="s">
        <v>185</v>
      </c>
    </row>
    <row r="1073" spans="2:65" s="11" customFormat="1">
      <c r="B1073" s="191"/>
      <c r="D1073" s="187" t="s">
        <v>197</v>
      </c>
      <c r="E1073" s="192" t="s">
        <v>5</v>
      </c>
      <c r="F1073" s="193" t="s">
        <v>3278</v>
      </c>
      <c r="H1073" s="194">
        <v>28.11</v>
      </c>
      <c r="I1073" s="195"/>
      <c r="L1073" s="191"/>
      <c r="M1073" s="196"/>
      <c r="N1073" s="197"/>
      <c r="O1073" s="197"/>
      <c r="P1073" s="197"/>
      <c r="Q1073" s="197"/>
      <c r="R1073" s="197"/>
      <c r="S1073" s="197"/>
      <c r="T1073" s="198"/>
      <c r="AT1073" s="192" t="s">
        <v>197</v>
      </c>
      <c r="AU1073" s="192" t="s">
        <v>82</v>
      </c>
      <c r="AV1073" s="11" t="s">
        <v>82</v>
      </c>
      <c r="AW1073" s="11" t="s">
        <v>35</v>
      </c>
      <c r="AX1073" s="11" t="s">
        <v>72</v>
      </c>
      <c r="AY1073" s="192" t="s">
        <v>185</v>
      </c>
    </row>
    <row r="1074" spans="2:65" s="13" customFormat="1">
      <c r="B1074" s="207"/>
      <c r="D1074" s="208" t="s">
        <v>197</v>
      </c>
      <c r="E1074" s="209" t="s">
        <v>5</v>
      </c>
      <c r="F1074" s="210" t="s">
        <v>222</v>
      </c>
      <c r="H1074" s="211">
        <v>101.1</v>
      </c>
      <c r="I1074" s="212"/>
      <c r="L1074" s="207"/>
      <c r="M1074" s="213"/>
      <c r="N1074" s="214"/>
      <c r="O1074" s="214"/>
      <c r="P1074" s="214"/>
      <c r="Q1074" s="214"/>
      <c r="R1074" s="214"/>
      <c r="S1074" s="214"/>
      <c r="T1074" s="215"/>
      <c r="AT1074" s="216" t="s">
        <v>197</v>
      </c>
      <c r="AU1074" s="216" t="s">
        <v>82</v>
      </c>
      <c r="AV1074" s="13" t="s">
        <v>193</v>
      </c>
      <c r="AW1074" s="13" t="s">
        <v>35</v>
      </c>
      <c r="AX1074" s="13" t="s">
        <v>80</v>
      </c>
      <c r="AY1074" s="216" t="s">
        <v>185</v>
      </c>
    </row>
    <row r="1075" spans="2:65" s="1" customFormat="1" ht="22.5" customHeight="1">
      <c r="B1075" s="174"/>
      <c r="C1075" s="221" t="s">
        <v>1779</v>
      </c>
      <c r="D1075" s="221" t="s">
        <v>258</v>
      </c>
      <c r="E1075" s="222" t="s">
        <v>2188</v>
      </c>
      <c r="F1075" s="223" t="s">
        <v>2189</v>
      </c>
      <c r="G1075" s="224" t="s">
        <v>2190</v>
      </c>
      <c r="H1075" s="225">
        <v>222.42</v>
      </c>
      <c r="I1075" s="226"/>
      <c r="J1075" s="227">
        <f>ROUND(I1075*H1075,2)</f>
        <v>0</v>
      </c>
      <c r="K1075" s="223" t="s">
        <v>192</v>
      </c>
      <c r="L1075" s="228"/>
      <c r="M1075" s="229" t="s">
        <v>5</v>
      </c>
      <c r="N1075" s="230" t="s">
        <v>43</v>
      </c>
      <c r="O1075" s="42"/>
      <c r="P1075" s="184">
        <f>O1075*H1075</f>
        <v>0</v>
      </c>
      <c r="Q1075" s="184">
        <v>1E-3</v>
      </c>
      <c r="R1075" s="184">
        <f>Q1075*H1075</f>
        <v>0.22241999999999998</v>
      </c>
      <c r="S1075" s="184">
        <v>0</v>
      </c>
      <c r="T1075" s="185">
        <f>S1075*H1075</f>
        <v>0</v>
      </c>
      <c r="AR1075" s="24" t="s">
        <v>932</v>
      </c>
      <c r="AT1075" s="24" t="s">
        <v>258</v>
      </c>
      <c r="AU1075" s="24" t="s">
        <v>82</v>
      </c>
      <c r="AY1075" s="24" t="s">
        <v>185</v>
      </c>
      <c r="BE1075" s="186">
        <f>IF(N1075="základní",J1075,0)</f>
        <v>0</v>
      </c>
      <c r="BF1075" s="186">
        <f>IF(N1075="snížená",J1075,0)</f>
        <v>0</v>
      </c>
      <c r="BG1075" s="186">
        <f>IF(N1075="zákl. přenesená",J1075,0)</f>
        <v>0</v>
      </c>
      <c r="BH1075" s="186">
        <f>IF(N1075="sníž. přenesená",J1075,0)</f>
        <v>0</v>
      </c>
      <c r="BI1075" s="186">
        <f>IF(N1075="nulová",J1075,0)</f>
        <v>0</v>
      </c>
      <c r="BJ1075" s="24" t="s">
        <v>80</v>
      </c>
      <c r="BK1075" s="186">
        <f>ROUND(I1075*H1075,2)</f>
        <v>0</v>
      </c>
      <c r="BL1075" s="24" t="s">
        <v>373</v>
      </c>
      <c r="BM1075" s="24" t="s">
        <v>3611</v>
      </c>
    </row>
    <row r="1076" spans="2:65" s="11" customFormat="1">
      <c r="B1076" s="191"/>
      <c r="D1076" s="208" t="s">
        <v>197</v>
      </c>
      <c r="E1076" s="217" t="s">
        <v>5</v>
      </c>
      <c r="F1076" s="218" t="s">
        <v>3612</v>
      </c>
      <c r="H1076" s="219">
        <v>222.42</v>
      </c>
      <c r="I1076" s="195"/>
      <c r="L1076" s="191"/>
      <c r="M1076" s="196"/>
      <c r="N1076" s="197"/>
      <c r="O1076" s="197"/>
      <c r="P1076" s="197"/>
      <c r="Q1076" s="197"/>
      <c r="R1076" s="197"/>
      <c r="S1076" s="197"/>
      <c r="T1076" s="198"/>
      <c r="AT1076" s="192" t="s">
        <v>197</v>
      </c>
      <c r="AU1076" s="192" t="s">
        <v>82</v>
      </c>
      <c r="AV1076" s="11" t="s">
        <v>82</v>
      </c>
      <c r="AW1076" s="11" t="s">
        <v>35</v>
      </c>
      <c r="AX1076" s="11" t="s">
        <v>80</v>
      </c>
      <c r="AY1076" s="192" t="s">
        <v>185</v>
      </c>
    </row>
    <row r="1077" spans="2:65" s="1" customFormat="1" ht="31.5" customHeight="1">
      <c r="B1077" s="174"/>
      <c r="C1077" s="175" t="s">
        <v>3613</v>
      </c>
      <c r="D1077" s="175" t="s">
        <v>188</v>
      </c>
      <c r="E1077" s="176" t="s">
        <v>3614</v>
      </c>
      <c r="F1077" s="177" t="s">
        <v>3615</v>
      </c>
      <c r="G1077" s="178" t="s">
        <v>376</v>
      </c>
      <c r="H1077" s="179">
        <v>111.6</v>
      </c>
      <c r="I1077" s="180"/>
      <c r="J1077" s="181">
        <f>ROUND(I1077*H1077,2)</f>
        <v>0</v>
      </c>
      <c r="K1077" s="177" t="s">
        <v>192</v>
      </c>
      <c r="L1077" s="41"/>
      <c r="M1077" s="182" t="s">
        <v>5</v>
      </c>
      <c r="N1077" s="183" t="s">
        <v>43</v>
      </c>
      <c r="O1077" s="42"/>
      <c r="P1077" s="184">
        <f>O1077*H1077</f>
        <v>0</v>
      </c>
      <c r="Q1077" s="184">
        <v>1.47E-3</v>
      </c>
      <c r="R1077" s="184">
        <f>Q1077*H1077</f>
        <v>0.16405199999999998</v>
      </c>
      <c r="S1077" s="184">
        <v>0</v>
      </c>
      <c r="T1077" s="185">
        <f>S1077*H1077</f>
        <v>0</v>
      </c>
      <c r="AR1077" s="24" t="s">
        <v>373</v>
      </c>
      <c r="AT1077" s="24" t="s">
        <v>188</v>
      </c>
      <c r="AU1077" s="24" t="s">
        <v>82</v>
      </c>
      <c r="AY1077" s="24" t="s">
        <v>185</v>
      </c>
      <c r="BE1077" s="186">
        <f>IF(N1077="základní",J1077,0)</f>
        <v>0</v>
      </c>
      <c r="BF1077" s="186">
        <f>IF(N1077="snížená",J1077,0)</f>
        <v>0</v>
      </c>
      <c r="BG1077" s="186">
        <f>IF(N1077="zákl. přenesená",J1077,0)</f>
        <v>0</v>
      </c>
      <c r="BH1077" s="186">
        <f>IF(N1077="sníž. přenesená",J1077,0)</f>
        <v>0</v>
      </c>
      <c r="BI1077" s="186">
        <f>IF(N1077="nulová",J1077,0)</f>
        <v>0</v>
      </c>
      <c r="BJ1077" s="24" t="s">
        <v>80</v>
      </c>
      <c r="BK1077" s="186">
        <f>ROUND(I1077*H1077,2)</f>
        <v>0</v>
      </c>
      <c r="BL1077" s="24" t="s">
        <v>373</v>
      </c>
      <c r="BM1077" s="24" t="s">
        <v>3616</v>
      </c>
    </row>
    <row r="1078" spans="2:65" s="1" customFormat="1" ht="54">
      <c r="B1078" s="41"/>
      <c r="D1078" s="187" t="s">
        <v>195</v>
      </c>
      <c r="F1078" s="188" t="s">
        <v>3617</v>
      </c>
      <c r="I1078" s="189"/>
      <c r="L1078" s="41"/>
      <c r="M1078" s="190"/>
      <c r="N1078" s="42"/>
      <c r="O1078" s="42"/>
      <c r="P1078" s="42"/>
      <c r="Q1078" s="42"/>
      <c r="R1078" s="42"/>
      <c r="S1078" s="42"/>
      <c r="T1078" s="70"/>
      <c r="AT1078" s="24" t="s">
        <v>195</v>
      </c>
      <c r="AU1078" s="24" t="s">
        <v>82</v>
      </c>
    </row>
    <row r="1079" spans="2:65" s="11" customFormat="1">
      <c r="B1079" s="191"/>
      <c r="D1079" s="187" t="s">
        <v>197</v>
      </c>
      <c r="E1079" s="192" t="s">
        <v>5</v>
      </c>
      <c r="F1079" s="193" t="s">
        <v>3618</v>
      </c>
      <c r="H1079" s="194">
        <v>21.6</v>
      </c>
      <c r="I1079" s="195"/>
      <c r="L1079" s="191"/>
      <c r="M1079" s="196"/>
      <c r="N1079" s="197"/>
      <c r="O1079" s="197"/>
      <c r="P1079" s="197"/>
      <c r="Q1079" s="197"/>
      <c r="R1079" s="197"/>
      <c r="S1079" s="197"/>
      <c r="T1079" s="198"/>
      <c r="AT1079" s="192" t="s">
        <v>197</v>
      </c>
      <c r="AU1079" s="192" t="s">
        <v>82</v>
      </c>
      <c r="AV1079" s="11" t="s">
        <v>82</v>
      </c>
      <c r="AW1079" s="11" t="s">
        <v>35</v>
      </c>
      <c r="AX1079" s="11" t="s">
        <v>72</v>
      </c>
      <c r="AY1079" s="192" t="s">
        <v>185</v>
      </c>
    </row>
    <row r="1080" spans="2:65" s="11" customFormat="1">
      <c r="B1080" s="191"/>
      <c r="D1080" s="187" t="s">
        <v>197</v>
      </c>
      <c r="E1080" s="192" t="s">
        <v>5</v>
      </c>
      <c r="F1080" s="193" t="s">
        <v>3619</v>
      </c>
      <c r="H1080" s="194">
        <v>50</v>
      </c>
      <c r="I1080" s="195"/>
      <c r="L1080" s="191"/>
      <c r="M1080" s="196"/>
      <c r="N1080" s="197"/>
      <c r="O1080" s="197"/>
      <c r="P1080" s="197"/>
      <c r="Q1080" s="197"/>
      <c r="R1080" s="197"/>
      <c r="S1080" s="197"/>
      <c r="T1080" s="198"/>
      <c r="AT1080" s="192" t="s">
        <v>197</v>
      </c>
      <c r="AU1080" s="192" t="s">
        <v>82</v>
      </c>
      <c r="AV1080" s="11" t="s">
        <v>82</v>
      </c>
      <c r="AW1080" s="11" t="s">
        <v>35</v>
      </c>
      <c r="AX1080" s="11" t="s">
        <v>72</v>
      </c>
      <c r="AY1080" s="192" t="s">
        <v>185</v>
      </c>
    </row>
    <row r="1081" spans="2:65" s="11" customFormat="1">
      <c r="B1081" s="191"/>
      <c r="D1081" s="187" t="s">
        <v>197</v>
      </c>
      <c r="E1081" s="192" t="s">
        <v>5</v>
      </c>
      <c r="F1081" s="193" t="s">
        <v>3620</v>
      </c>
      <c r="H1081" s="194">
        <v>40</v>
      </c>
      <c r="I1081" s="195"/>
      <c r="L1081" s="191"/>
      <c r="M1081" s="196"/>
      <c r="N1081" s="197"/>
      <c r="O1081" s="197"/>
      <c r="P1081" s="197"/>
      <c r="Q1081" s="197"/>
      <c r="R1081" s="197"/>
      <c r="S1081" s="197"/>
      <c r="T1081" s="198"/>
      <c r="AT1081" s="192" t="s">
        <v>197</v>
      </c>
      <c r="AU1081" s="192" t="s">
        <v>82</v>
      </c>
      <c r="AV1081" s="11" t="s">
        <v>82</v>
      </c>
      <c r="AW1081" s="11" t="s">
        <v>35</v>
      </c>
      <c r="AX1081" s="11" t="s">
        <v>72</v>
      </c>
      <c r="AY1081" s="192" t="s">
        <v>185</v>
      </c>
    </row>
    <row r="1082" spans="2:65" s="13" customFormat="1">
      <c r="B1082" s="207"/>
      <c r="D1082" s="208" t="s">
        <v>197</v>
      </c>
      <c r="E1082" s="209" t="s">
        <v>5</v>
      </c>
      <c r="F1082" s="210" t="s">
        <v>222</v>
      </c>
      <c r="H1082" s="211">
        <v>111.6</v>
      </c>
      <c r="I1082" s="212"/>
      <c r="L1082" s="207"/>
      <c r="M1082" s="213"/>
      <c r="N1082" s="214"/>
      <c r="O1082" s="214"/>
      <c r="P1082" s="214"/>
      <c r="Q1082" s="214"/>
      <c r="R1082" s="214"/>
      <c r="S1082" s="214"/>
      <c r="T1082" s="215"/>
      <c r="AT1082" s="216" t="s">
        <v>197</v>
      </c>
      <c r="AU1082" s="216" t="s">
        <v>82</v>
      </c>
      <c r="AV1082" s="13" t="s">
        <v>193</v>
      </c>
      <c r="AW1082" s="13" t="s">
        <v>35</v>
      </c>
      <c r="AX1082" s="13" t="s">
        <v>80</v>
      </c>
      <c r="AY1082" s="216" t="s">
        <v>185</v>
      </c>
    </row>
    <row r="1083" spans="2:65" s="1" customFormat="1" ht="31.5" customHeight="1">
      <c r="B1083" s="174"/>
      <c r="C1083" s="175" t="s">
        <v>3621</v>
      </c>
      <c r="D1083" s="175" t="s">
        <v>188</v>
      </c>
      <c r="E1083" s="176" t="s">
        <v>3622</v>
      </c>
      <c r="F1083" s="177" t="s">
        <v>3623</v>
      </c>
      <c r="G1083" s="178" t="s">
        <v>376</v>
      </c>
      <c r="H1083" s="179">
        <v>111.6</v>
      </c>
      <c r="I1083" s="180"/>
      <c r="J1083" s="181">
        <f>ROUND(I1083*H1083,2)</f>
        <v>0</v>
      </c>
      <c r="K1083" s="177" t="s">
        <v>192</v>
      </c>
      <c r="L1083" s="41"/>
      <c r="M1083" s="182" t="s">
        <v>5</v>
      </c>
      <c r="N1083" s="183" t="s">
        <v>43</v>
      </c>
      <c r="O1083" s="42"/>
      <c r="P1083" s="184">
        <f>O1083*H1083</f>
        <v>0</v>
      </c>
      <c r="Q1083" s="184">
        <v>9.7999999999999997E-4</v>
      </c>
      <c r="R1083" s="184">
        <f>Q1083*H1083</f>
        <v>0.10936799999999999</v>
      </c>
      <c r="S1083" s="184">
        <v>0</v>
      </c>
      <c r="T1083" s="185">
        <f>S1083*H1083</f>
        <v>0</v>
      </c>
      <c r="AR1083" s="24" t="s">
        <v>373</v>
      </c>
      <c r="AT1083" s="24" t="s">
        <v>188</v>
      </c>
      <c r="AU1083" s="24" t="s">
        <v>82</v>
      </c>
      <c r="AY1083" s="24" t="s">
        <v>185</v>
      </c>
      <c r="BE1083" s="186">
        <f>IF(N1083="základní",J1083,0)</f>
        <v>0</v>
      </c>
      <c r="BF1083" s="186">
        <f>IF(N1083="snížená",J1083,0)</f>
        <v>0</v>
      </c>
      <c r="BG1083" s="186">
        <f>IF(N1083="zákl. přenesená",J1083,0)</f>
        <v>0</v>
      </c>
      <c r="BH1083" s="186">
        <f>IF(N1083="sníž. přenesená",J1083,0)</f>
        <v>0</v>
      </c>
      <c r="BI1083" s="186">
        <f>IF(N1083="nulová",J1083,0)</f>
        <v>0</v>
      </c>
      <c r="BJ1083" s="24" t="s">
        <v>80</v>
      </c>
      <c r="BK1083" s="186">
        <f>ROUND(I1083*H1083,2)</f>
        <v>0</v>
      </c>
      <c r="BL1083" s="24" t="s">
        <v>373</v>
      </c>
      <c r="BM1083" s="24" t="s">
        <v>3624</v>
      </c>
    </row>
    <row r="1084" spans="2:65" s="1" customFormat="1" ht="54">
      <c r="B1084" s="41"/>
      <c r="D1084" s="187" t="s">
        <v>195</v>
      </c>
      <c r="F1084" s="188" t="s">
        <v>3617</v>
      </c>
      <c r="I1084" s="189"/>
      <c r="L1084" s="41"/>
      <c r="M1084" s="190"/>
      <c r="N1084" s="42"/>
      <c r="O1084" s="42"/>
      <c r="P1084" s="42"/>
      <c r="Q1084" s="42"/>
      <c r="R1084" s="42"/>
      <c r="S1084" s="42"/>
      <c r="T1084" s="70"/>
      <c r="AT1084" s="24" t="s">
        <v>195</v>
      </c>
      <c r="AU1084" s="24" t="s">
        <v>82</v>
      </c>
    </row>
    <row r="1085" spans="2:65" s="11" customFormat="1">
      <c r="B1085" s="191"/>
      <c r="D1085" s="208" t="s">
        <v>197</v>
      </c>
      <c r="E1085" s="217" t="s">
        <v>5</v>
      </c>
      <c r="F1085" s="218" t="s">
        <v>3625</v>
      </c>
      <c r="H1085" s="219">
        <v>111.6</v>
      </c>
      <c r="I1085" s="195"/>
      <c r="L1085" s="191"/>
      <c r="M1085" s="196"/>
      <c r="N1085" s="197"/>
      <c r="O1085" s="197"/>
      <c r="P1085" s="197"/>
      <c r="Q1085" s="197"/>
      <c r="R1085" s="197"/>
      <c r="S1085" s="197"/>
      <c r="T1085" s="198"/>
      <c r="AT1085" s="192" t="s">
        <v>197</v>
      </c>
      <c r="AU1085" s="192" t="s">
        <v>82</v>
      </c>
      <c r="AV1085" s="11" t="s">
        <v>82</v>
      </c>
      <c r="AW1085" s="11" t="s">
        <v>35</v>
      </c>
      <c r="AX1085" s="11" t="s">
        <v>80</v>
      </c>
      <c r="AY1085" s="192" t="s">
        <v>185</v>
      </c>
    </row>
    <row r="1086" spans="2:65" s="1" customFormat="1" ht="31.5" customHeight="1">
      <c r="B1086" s="174"/>
      <c r="C1086" s="175" t="s">
        <v>1680</v>
      </c>
      <c r="D1086" s="175" t="s">
        <v>188</v>
      </c>
      <c r="E1086" s="176" t="s">
        <v>2194</v>
      </c>
      <c r="F1086" s="177" t="s">
        <v>2195</v>
      </c>
      <c r="G1086" s="178" t="s">
        <v>376</v>
      </c>
      <c r="H1086" s="179">
        <v>152.83799999999999</v>
      </c>
      <c r="I1086" s="180"/>
      <c r="J1086" s="181">
        <f>ROUND(I1086*H1086,2)</f>
        <v>0</v>
      </c>
      <c r="K1086" s="177" t="s">
        <v>192</v>
      </c>
      <c r="L1086" s="41"/>
      <c r="M1086" s="182" t="s">
        <v>5</v>
      </c>
      <c r="N1086" s="183" t="s">
        <v>43</v>
      </c>
      <c r="O1086" s="42"/>
      <c r="P1086" s="184">
        <f>O1086*H1086</f>
        <v>0</v>
      </c>
      <c r="Q1086" s="184">
        <v>4.6000000000000001E-4</v>
      </c>
      <c r="R1086" s="184">
        <f>Q1086*H1086</f>
        <v>7.0305480000000004E-2</v>
      </c>
      <c r="S1086" s="184">
        <v>0</v>
      </c>
      <c r="T1086" s="185">
        <f>S1086*H1086</f>
        <v>0</v>
      </c>
      <c r="AR1086" s="24" t="s">
        <v>373</v>
      </c>
      <c r="AT1086" s="24" t="s">
        <v>188</v>
      </c>
      <c r="AU1086" s="24" t="s">
        <v>82</v>
      </c>
      <c r="AY1086" s="24" t="s">
        <v>185</v>
      </c>
      <c r="BE1086" s="186">
        <f>IF(N1086="základní",J1086,0)</f>
        <v>0</v>
      </c>
      <c r="BF1086" s="186">
        <f>IF(N1086="snížená",J1086,0)</f>
        <v>0</v>
      </c>
      <c r="BG1086" s="186">
        <f>IF(N1086="zákl. přenesená",J1086,0)</f>
        <v>0</v>
      </c>
      <c r="BH1086" s="186">
        <f>IF(N1086="sníž. přenesená",J1086,0)</f>
        <v>0</v>
      </c>
      <c r="BI1086" s="186">
        <f>IF(N1086="nulová",J1086,0)</f>
        <v>0</v>
      </c>
      <c r="BJ1086" s="24" t="s">
        <v>80</v>
      </c>
      <c r="BK1086" s="186">
        <f>ROUND(I1086*H1086,2)</f>
        <v>0</v>
      </c>
      <c r="BL1086" s="24" t="s">
        <v>373</v>
      </c>
      <c r="BM1086" s="24" t="s">
        <v>3626</v>
      </c>
    </row>
    <row r="1087" spans="2:65" s="11" customFormat="1">
      <c r="B1087" s="191"/>
      <c r="D1087" s="187" t="s">
        <v>197</v>
      </c>
      <c r="E1087" s="192" t="s">
        <v>5</v>
      </c>
      <c r="F1087" s="193" t="s">
        <v>3627</v>
      </c>
      <c r="H1087" s="194">
        <v>13.3</v>
      </c>
      <c r="I1087" s="195"/>
      <c r="L1087" s="191"/>
      <c r="M1087" s="196"/>
      <c r="N1087" s="197"/>
      <c r="O1087" s="197"/>
      <c r="P1087" s="197"/>
      <c r="Q1087" s="197"/>
      <c r="R1087" s="197"/>
      <c r="S1087" s="197"/>
      <c r="T1087" s="198"/>
      <c r="AT1087" s="192" t="s">
        <v>197</v>
      </c>
      <c r="AU1087" s="192" t="s">
        <v>82</v>
      </c>
      <c r="AV1087" s="11" t="s">
        <v>82</v>
      </c>
      <c r="AW1087" s="11" t="s">
        <v>35</v>
      </c>
      <c r="AX1087" s="11" t="s">
        <v>72</v>
      </c>
      <c r="AY1087" s="192" t="s">
        <v>185</v>
      </c>
    </row>
    <row r="1088" spans="2:65" s="11" customFormat="1">
      <c r="B1088" s="191"/>
      <c r="D1088" s="187" t="s">
        <v>197</v>
      </c>
      <c r="E1088" s="192" t="s">
        <v>5</v>
      </c>
      <c r="F1088" s="193" t="s">
        <v>3628</v>
      </c>
      <c r="H1088" s="194">
        <v>13.52</v>
      </c>
      <c r="I1088" s="195"/>
      <c r="L1088" s="191"/>
      <c r="M1088" s="196"/>
      <c r="N1088" s="197"/>
      <c r="O1088" s="197"/>
      <c r="P1088" s="197"/>
      <c r="Q1088" s="197"/>
      <c r="R1088" s="197"/>
      <c r="S1088" s="197"/>
      <c r="T1088" s="198"/>
      <c r="AT1088" s="192" t="s">
        <v>197</v>
      </c>
      <c r="AU1088" s="192" t="s">
        <v>82</v>
      </c>
      <c r="AV1088" s="11" t="s">
        <v>82</v>
      </c>
      <c r="AW1088" s="11" t="s">
        <v>35</v>
      </c>
      <c r="AX1088" s="11" t="s">
        <v>72</v>
      </c>
      <c r="AY1088" s="192" t="s">
        <v>185</v>
      </c>
    </row>
    <row r="1089" spans="2:65" s="11" customFormat="1">
      <c r="B1089" s="191"/>
      <c r="D1089" s="187" t="s">
        <v>197</v>
      </c>
      <c r="E1089" s="192" t="s">
        <v>5</v>
      </c>
      <c r="F1089" s="193" t="s">
        <v>3629</v>
      </c>
      <c r="H1089" s="194">
        <v>16.600000000000001</v>
      </c>
      <c r="I1089" s="195"/>
      <c r="L1089" s="191"/>
      <c r="M1089" s="196"/>
      <c r="N1089" s="197"/>
      <c r="O1089" s="197"/>
      <c r="P1089" s="197"/>
      <c r="Q1089" s="197"/>
      <c r="R1089" s="197"/>
      <c r="S1089" s="197"/>
      <c r="T1089" s="198"/>
      <c r="AT1089" s="192" t="s">
        <v>197</v>
      </c>
      <c r="AU1089" s="192" t="s">
        <v>82</v>
      </c>
      <c r="AV1089" s="11" t="s">
        <v>82</v>
      </c>
      <c r="AW1089" s="11" t="s">
        <v>35</v>
      </c>
      <c r="AX1089" s="11" t="s">
        <v>72</v>
      </c>
      <c r="AY1089" s="192" t="s">
        <v>185</v>
      </c>
    </row>
    <row r="1090" spans="2:65" s="11" customFormat="1">
      <c r="B1090" s="191"/>
      <c r="D1090" s="187" t="s">
        <v>197</v>
      </c>
      <c r="E1090" s="192" t="s">
        <v>5</v>
      </c>
      <c r="F1090" s="193" t="s">
        <v>3630</v>
      </c>
      <c r="H1090" s="194">
        <v>21.78</v>
      </c>
      <c r="I1090" s="195"/>
      <c r="L1090" s="191"/>
      <c r="M1090" s="196"/>
      <c r="N1090" s="197"/>
      <c r="O1090" s="197"/>
      <c r="P1090" s="197"/>
      <c r="Q1090" s="197"/>
      <c r="R1090" s="197"/>
      <c r="S1090" s="197"/>
      <c r="T1090" s="198"/>
      <c r="AT1090" s="192" t="s">
        <v>197</v>
      </c>
      <c r="AU1090" s="192" t="s">
        <v>82</v>
      </c>
      <c r="AV1090" s="11" t="s">
        <v>82</v>
      </c>
      <c r="AW1090" s="11" t="s">
        <v>35</v>
      </c>
      <c r="AX1090" s="11" t="s">
        <v>72</v>
      </c>
      <c r="AY1090" s="192" t="s">
        <v>185</v>
      </c>
    </row>
    <row r="1091" spans="2:65" s="11" customFormat="1">
      <c r="B1091" s="191"/>
      <c r="D1091" s="187" t="s">
        <v>197</v>
      </c>
      <c r="E1091" s="192" t="s">
        <v>5</v>
      </c>
      <c r="F1091" s="193" t="s">
        <v>3631</v>
      </c>
      <c r="H1091" s="194">
        <v>12.5</v>
      </c>
      <c r="I1091" s="195"/>
      <c r="L1091" s="191"/>
      <c r="M1091" s="196"/>
      <c r="N1091" s="197"/>
      <c r="O1091" s="197"/>
      <c r="P1091" s="197"/>
      <c r="Q1091" s="197"/>
      <c r="R1091" s="197"/>
      <c r="S1091" s="197"/>
      <c r="T1091" s="198"/>
      <c r="AT1091" s="192" t="s">
        <v>197</v>
      </c>
      <c r="AU1091" s="192" t="s">
        <v>82</v>
      </c>
      <c r="AV1091" s="11" t="s">
        <v>82</v>
      </c>
      <c r="AW1091" s="11" t="s">
        <v>35</v>
      </c>
      <c r="AX1091" s="11" t="s">
        <v>72</v>
      </c>
      <c r="AY1091" s="192" t="s">
        <v>185</v>
      </c>
    </row>
    <row r="1092" spans="2:65" s="11" customFormat="1">
      <c r="B1092" s="191"/>
      <c r="D1092" s="187" t="s">
        <v>197</v>
      </c>
      <c r="E1092" s="192" t="s">
        <v>5</v>
      </c>
      <c r="F1092" s="193" t="s">
        <v>3632</v>
      </c>
      <c r="H1092" s="194">
        <v>13.1</v>
      </c>
      <c r="I1092" s="195"/>
      <c r="L1092" s="191"/>
      <c r="M1092" s="196"/>
      <c r="N1092" s="197"/>
      <c r="O1092" s="197"/>
      <c r="P1092" s="197"/>
      <c r="Q1092" s="197"/>
      <c r="R1092" s="197"/>
      <c r="S1092" s="197"/>
      <c r="T1092" s="198"/>
      <c r="AT1092" s="192" t="s">
        <v>197</v>
      </c>
      <c r="AU1092" s="192" t="s">
        <v>82</v>
      </c>
      <c r="AV1092" s="11" t="s">
        <v>82</v>
      </c>
      <c r="AW1092" s="11" t="s">
        <v>35</v>
      </c>
      <c r="AX1092" s="11" t="s">
        <v>72</v>
      </c>
      <c r="AY1092" s="192" t="s">
        <v>185</v>
      </c>
    </row>
    <row r="1093" spans="2:65" s="11" customFormat="1">
      <c r="B1093" s="191"/>
      <c r="D1093" s="187" t="s">
        <v>197</v>
      </c>
      <c r="E1093" s="192" t="s">
        <v>5</v>
      </c>
      <c r="F1093" s="193" t="s">
        <v>3633</v>
      </c>
      <c r="H1093" s="194">
        <v>7.28</v>
      </c>
      <c r="I1093" s="195"/>
      <c r="L1093" s="191"/>
      <c r="M1093" s="196"/>
      <c r="N1093" s="197"/>
      <c r="O1093" s="197"/>
      <c r="P1093" s="197"/>
      <c r="Q1093" s="197"/>
      <c r="R1093" s="197"/>
      <c r="S1093" s="197"/>
      <c r="T1093" s="198"/>
      <c r="AT1093" s="192" t="s">
        <v>197</v>
      </c>
      <c r="AU1093" s="192" t="s">
        <v>82</v>
      </c>
      <c r="AV1093" s="11" t="s">
        <v>82</v>
      </c>
      <c r="AW1093" s="11" t="s">
        <v>35</v>
      </c>
      <c r="AX1093" s="11" t="s">
        <v>72</v>
      </c>
      <c r="AY1093" s="192" t="s">
        <v>185</v>
      </c>
    </row>
    <row r="1094" spans="2:65" s="11" customFormat="1">
      <c r="B1094" s="191"/>
      <c r="D1094" s="187" t="s">
        <v>197</v>
      </c>
      <c r="E1094" s="192" t="s">
        <v>5</v>
      </c>
      <c r="F1094" s="193" t="s">
        <v>3634</v>
      </c>
      <c r="H1094" s="194">
        <v>21.1</v>
      </c>
      <c r="I1094" s="195"/>
      <c r="L1094" s="191"/>
      <c r="M1094" s="196"/>
      <c r="N1094" s="197"/>
      <c r="O1094" s="197"/>
      <c r="P1094" s="197"/>
      <c r="Q1094" s="197"/>
      <c r="R1094" s="197"/>
      <c r="S1094" s="197"/>
      <c r="T1094" s="198"/>
      <c r="AT1094" s="192" t="s">
        <v>197</v>
      </c>
      <c r="AU1094" s="192" t="s">
        <v>82</v>
      </c>
      <c r="AV1094" s="11" t="s">
        <v>82</v>
      </c>
      <c r="AW1094" s="11" t="s">
        <v>35</v>
      </c>
      <c r="AX1094" s="11" t="s">
        <v>72</v>
      </c>
      <c r="AY1094" s="192" t="s">
        <v>185</v>
      </c>
    </row>
    <row r="1095" spans="2:65" s="11" customFormat="1">
      <c r="B1095" s="191"/>
      <c r="D1095" s="187" t="s">
        <v>197</v>
      </c>
      <c r="E1095" s="192" t="s">
        <v>5</v>
      </c>
      <c r="F1095" s="193" t="s">
        <v>3635</v>
      </c>
      <c r="H1095" s="194">
        <v>2.7</v>
      </c>
      <c r="I1095" s="195"/>
      <c r="L1095" s="191"/>
      <c r="M1095" s="196"/>
      <c r="N1095" s="197"/>
      <c r="O1095" s="197"/>
      <c r="P1095" s="197"/>
      <c r="Q1095" s="197"/>
      <c r="R1095" s="197"/>
      <c r="S1095" s="197"/>
      <c r="T1095" s="198"/>
      <c r="AT1095" s="192" t="s">
        <v>197</v>
      </c>
      <c r="AU1095" s="192" t="s">
        <v>82</v>
      </c>
      <c r="AV1095" s="11" t="s">
        <v>82</v>
      </c>
      <c r="AW1095" s="11" t="s">
        <v>35</v>
      </c>
      <c r="AX1095" s="11" t="s">
        <v>72</v>
      </c>
      <c r="AY1095" s="192" t="s">
        <v>185</v>
      </c>
    </row>
    <row r="1096" spans="2:65" s="11" customFormat="1">
      <c r="B1096" s="191"/>
      <c r="D1096" s="187" t="s">
        <v>197</v>
      </c>
      <c r="E1096" s="192" t="s">
        <v>5</v>
      </c>
      <c r="F1096" s="193" t="s">
        <v>3636</v>
      </c>
      <c r="H1096" s="194">
        <v>3.9</v>
      </c>
      <c r="I1096" s="195"/>
      <c r="L1096" s="191"/>
      <c r="M1096" s="196"/>
      <c r="N1096" s="197"/>
      <c r="O1096" s="197"/>
      <c r="P1096" s="197"/>
      <c r="Q1096" s="197"/>
      <c r="R1096" s="197"/>
      <c r="S1096" s="197"/>
      <c r="T1096" s="198"/>
      <c r="AT1096" s="192" t="s">
        <v>197</v>
      </c>
      <c r="AU1096" s="192" t="s">
        <v>82</v>
      </c>
      <c r="AV1096" s="11" t="s">
        <v>82</v>
      </c>
      <c r="AW1096" s="11" t="s">
        <v>35</v>
      </c>
      <c r="AX1096" s="11" t="s">
        <v>72</v>
      </c>
      <c r="AY1096" s="192" t="s">
        <v>185</v>
      </c>
    </row>
    <row r="1097" spans="2:65" s="11" customFormat="1">
      <c r="B1097" s="191"/>
      <c r="D1097" s="187" t="s">
        <v>197</v>
      </c>
      <c r="E1097" s="192" t="s">
        <v>5</v>
      </c>
      <c r="F1097" s="193" t="s">
        <v>3637</v>
      </c>
      <c r="H1097" s="194">
        <v>27.058</v>
      </c>
      <c r="I1097" s="195"/>
      <c r="L1097" s="191"/>
      <c r="M1097" s="196"/>
      <c r="N1097" s="197"/>
      <c r="O1097" s="197"/>
      <c r="P1097" s="197"/>
      <c r="Q1097" s="197"/>
      <c r="R1097" s="197"/>
      <c r="S1097" s="197"/>
      <c r="T1097" s="198"/>
      <c r="AT1097" s="192" t="s">
        <v>197</v>
      </c>
      <c r="AU1097" s="192" t="s">
        <v>82</v>
      </c>
      <c r="AV1097" s="11" t="s">
        <v>82</v>
      </c>
      <c r="AW1097" s="11" t="s">
        <v>35</v>
      </c>
      <c r="AX1097" s="11" t="s">
        <v>72</v>
      </c>
      <c r="AY1097" s="192" t="s">
        <v>185</v>
      </c>
    </row>
    <row r="1098" spans="2:65" s="13" customFormat="1">
      <c r="B1098" s="207"/>
      <c r="D1098" s="208" t="s">
        <v>197</v>
      </c>
      <c r="E1098" s="209" t="s">
        <v>5</v>
      </c>
      <c r="F1098" s="210" t="s">
        <v>222</v>
      </c>
      <c r="H1098" s="211">
        <v>152.83799999999999</v>
      </c>
      <c r="I1098" s="212"/>
      <c r="L1098" s="207"/>
      <c r="M1098" s="213"/>
      <c r="N1098" s="214"/>
      <c r="O1098" s="214"/>
      <c r="P1098" s="214"/>
      <c r="Q1098" s="214"/>
      <c r="R1098" s="214"/>
      <c r="S1098" s="214"/>
      <c r="T1098" s="215"/>
      <c r="AT1098" s="216" t="s">
        <v>197</v>
      </c>
      <c r="AU1098" s="216" t="s">
        <v>82</v>
      </c>
      <c r="AV1098" s="13" t="s">
        <v>193</v>
      </c>
      <c r="AW1098" s="13" t="s">
        <v>35</v>
      </c>
      <c r="AX1098" s="13" t="s">
        <v>80</v>
      </c>
      <c r="AY1098" s="216" t="s">
        <v>185</v>
      </c>
    </row>
    <row r="1099" spans="2:65" s="1" customFormat="1" ht="31.5" customHeight="1">
      <c r="B1099" s="174"/>
      <c r="C1099" s="175" t="s">
        <v>1685</v>
      </c>
      <c r="D1099" s="175" t="s">
        <v>188</v>
      </c>
      <c r="E1099" s="176" t="s">
        <v>3638</v>
      </c>
      <c r="F1099" s="177" t="s">
        <v>3639</v>
      </c>
      <c r="G1099" s="178" t="s">
        <v>376</v>
      </c>
      <c r="H1099" s="179">
        <v>52.89</v>
      </c>
      <c r="I1099" s="180"/>
      <c r="J1099" s="181">
        <f>ROUND(I1099*H1099,2)</f>
        <v>0</v>
      </c>
      <c r="K1099" s="177" t="s">
        <v>192</v>
      </c>
      <c r="L1099" s="41"/>
      <c r="M1099" s="182" t="s">
        <v>5</v>
      </c>
      <c r="N1099" s="183" t="s">
        <v>43</v>
      </c>
      <c r="O1099" s="42"/>
      <c r="P1099" s="184">
        <f>O1099*H1099</f>
        <v>0</v>
      </c>
      <c r="Q1099" s="184">
        <v>4.6000000000000001E-4</v>
      </c>
      <c r="R1099" s="184">
        <f>Q1099*H1099</f>
        <v>2.4329400000000001E-2</v>
      </c>
      <c r="S1099" s="184">
        <v>0</v>
      </c>
      <c r="T1099" s="185">
        <f>S1099*H1099</f>
        <v>0</v>
      </c>
      <c r="AR1099" s="24" t="s">
        <v>373</v>
      </c>
      <c r="AT1099" s="24" t="s">
        <v>188</v>
      </c>
      <c r="AU1099" s="24" t="s">
        <v>82</v>
      </c>
      <c r="AY1099" s="24" t="s">
        <v>185</v>
      </c>
      <c r="BE1099" s="186">
        <f>IF(N1099="základní",J1099,0)</f>
        <v>0</v>
      </c>
      <c r="BF1099" s="186">
        <f>IF(N1099="snížená",J1099,0)</f>
        <v>0</v>
      </c>
      <c r="BG1099" s="186">
        <f>IF(N1099="zákl. přenesená",J1099,0)</f>
        <v>0</v>
      </c>
      <c r="BH1099" s="186">
        <f>IF(N1099="sníž. přenesená",J1099,0)</f>
        <v>0</v>
      </c>
      <c r="BI1099" s="186">
        <f>IF(N1099="nulová",J1099,0)</f>
        <v>0</v>
      </c>
      <c r="BJ1099" s="24" t="s">
        <v>80</v>
      </c>
      <c r="BK1099" s="186">
        <f>ROUND(I1099*H1099,2)</f>
        <v>0</v>
      </c>
      <c r="BL1099" s="24" t="s">
        <v>373</v>
      </c>
      <c r="BM1099" s="24" t="s">
        <v>3640</v>
      </c>
    </row>
    <row r="1100" spans="2:65" s="11" customFormat="1">
      <c r="B1100" s="191"/>
      <c r="D1100" s="187" t="s">
        <v>197</v>
      </c>
      <c r="E1100" s="192" t="s">
        <v>5</v>
      </c>
      <c r="F1100" s="193" t="s">
        <v>3641</v>
      </c>
      <c r="H1100" s="194">
        <v>11.04</v>
      </c>
      <c r="I1100" s="195"/>
      <c r="L1100" s="191"/>
      <c r="M1100" s="196"/>
      <c r="N1100" s="197"/>
      <c r="O1100" s="197"/>
      <c r="P1100" s="197"/>
      <c r="Q1100" s="197"/>
      <c r="R1100" s="197"/>
      <c r="S1100" s="197"/>
      <c r="T1100" s="198"/>
      <c r="AT1100" s="192" t="s">
        <v>197</v>
      </c>
      <c r="AU1100" s="192" t="s">
        <v>82</v>
      </c>
      <c r="AV1100" s="11" t="s">
        <v>82</v>
      </c>
      <c r="AW1100" s="11" t="s">
        <v>35</v>
      </c>
      <c r="AX1100" s="11" t="s">
        <v>72</v>
      </c>
      <c r="AY1100" s="192" t="s">
        <v>185</v>
      </c>
    </row>
    <row r="1101" spans="2:65" s="11" customFormat="1">
      <c r="B1101" s="191"/>
      <c r="D1101" s="187" t="s">
        <v>197</v>
      </c>
      <c r="E1101" s="192" t="s">
        <v>5</v>
      </c>
      <c r="F1101" s="193" t="s">
        <v>3642</v>
      </c>
      <c r="H1101" s="194">
        <v>23.25</v>
      </c>
      <c r="I1101" s="195"/>
      <c r="L1101" s="191"/>
      <c r="M1101" s="196"/>
      <c r="N1101" s="197"/>
      <c r="O1101" s="197"/>
      <c r="P1101" s="197"/>
      <c r="Q1101" s="197"/>
      <c r="R1101" s="197"/>
      <c r="S1101" s="197"/>
      <c r="T1101" s="198"/>
      <c r="AT1101" s="192" t="s">
        <v>197</v>
      </c>
      <c r="AU1101" s="192" t="s">
        <v>82</v>
      </c>
      <c r="AV1101" s="11" t="s">
        <v>82</v>
      </c>
      <c r="AW1101" s="11" t="s">
        <v>35</v>
      </c>
      <c r="AX1101" s="11" t="s">
        <v>72</v>
      </c>
      <c r="AY1101" s="192" t="s">
        <v>185</v>
      </c>
    </row>
    <row r="1102" spans="2:65" s="11" customFormat="1">
      <c r="B1102" s="191"/>
      <c r="D1102" s="187" t="s">
        <v>197</v>
      </c>
      <c r="E1102" s="192" t="s">
        <v>5</v>
      </c>
      <c r="F1102" s="193" t="s">
        <v>3643</v>
      </c>
      <c r="H1102" s="194">
        <v>18.600000000000001</v>
      </c>
      <c r="I1102" s="195"/>
      <c r="L1102" s="191"/>
      <c r="M1102" s="196"/>
      <c r="N1102" s="197"/>
      <c r="O1102" s="197"/>
      <c r="P1102" s="197"/>
      <c r="Q1102" s="197"/>
      <c r="R1102" s="197"/>
      <c r="S1102" s="197"/>
      <c r="T1102" s="198"/>
      <c r="AT1102" s="192" t="s">
        <v>197</v>
      </c>
      <c r="AU1102" s="192" t="s">
        <v>82</v>
      </c>
      <c r="AV1102" s="11" t="s">
        <v>82</v>
      </c>
      <c r="AW1102" s="11" t="s">
        <v>35</v>
      </c>
      <c r="AX1102" s="11" t="s">
        <v>72</v>
      </c>
      <c r="AY1102" s="192" t="s">
        <v>185</v>
      </c>
    </row>
    <row r="1103" spans="2:65" s="13" customFormat="1">
      <c r="B1103" s="207"/>
      <c r="D1103" s="208" t="s">
        <v>197</v>
      </c>
      <c r="E1103" s="209" t="s">
        <v>5</v>
      </c>
      <c r="F1103" s="210" t="s">
        <v>222</v>
      </c>
      <c r="H1103" s="211">
        <v>52.89</v>
      </c>
      <c r="I1103" s="212"/>
      <c r="L1103" s="207"/>
      <c r="M1103" s="213"/>
      <c r="N1103" s="214"/>
      <c r="O1103" s="214"/>
      <c r="P1103" s="214"/>
      <c r="Q1103" s="214"/>
      <c r="R1103" s="214"/>
      <c r="S1103" s="214"/>
      <c r="T1103" s="215"/>
      <c r="AT1103" s="216" t="s">
        <v>197</v>
      </c>
      <c r="AU1103" s="216" t="s">
        <v>82</v>
      </c>
      <c r="AV1103" s="13" t="s">
        <v>193</v>
      </c>
      <c r="AW1103" s="13" t="s">
        <v>35</v>
      </c>
      <c r="AX1103" s="13" t="s">
        <v>80</v>
      </c>
      <c r="AY1103" s="216" t="s">
        <v>185</v>
      </c>
    </row>
    <row r="1104" spans="2:65" s="1" customFormat="1" ht="31.5" customHeight="1">
      <c r="B1104" s="174"/>
      <c r="C1104" s="175" t="s">
        <v>1574</v>
      </c>
      <c r="D1104" s="175" t="s">
        <v>188</v>
      </c>
      <c r="E1104" s="176" t="s">
        <v>2201</v>
      </c>
      <c r="F1104" s="177" t="s">
        <v>2202</v>
      </c>
      <c r="G1104" s="178" t="s">
        <v>232</v>
      </c>
      <c r="H1104" s="179">
        <v>304.22000000000003</v>
      </c>
      <c r="I1104" s="180"/>
      <c r="J1104" s="181">
        <f>ROUND(I1104*H1104,2)</f>
        <v>0</v>
      </c>
      <c r="K1104" s="177" t="s">
        <v>192</v>
      </c>
      <c r="L1104" s="41"/>
      <c r="M1104" s="182" t="s">
        <v>5</v>
      </c>
      <c r="N1104" s="183" t="s">
        <v>43</v>
      </c>
      <c r="O1104" s="42"/>
      <c r="P1104" s="184">
        <f>O1104*H1104</f>
        <v>0</v>
      </c>
      <c r="Q1104" s="184">
        <v>3.6700000000000001E-3</v>
      </c>
      <c r="R1104" s="184">
        <f>Q1104*H1104</f>
        <v>1.1164874</v>
      </c>
      <c r="S1104" s="184">
        <v>0</v>
      </c>
      <c r="T1104" s="185">
        <f>S1104*H1104</f>
        <v>0</v>
      </c>
      <c r="AR1104" s="24" t="s">
        <v>373</v>
      </c>
      <c r="AT1104" s="24" t="s">
        <v>188</v>
      </c>
      <c r="AU1104" s="24" t="s">
        <v>82</v>
      </c>
      <c r="AY1104" s="24" t="s">
        <v>185</v>
      </c>
      <c r="BE1104" s="186">
        <f>IF(N1104="základní",J1104,0)</f>
        <v>0</v>
      </c>
      <c r="BF1104" s="186">
        <f>IF(N1104="snížená",J1104,0)</f>
        <v>0</v>
      </c>
      <c r="BG1104" s="186">
        <f>IF(N1104="zákl. přenesená",J1104,0)</f>
        <v>0</v>
      </c>
      <c r="BH1104" s="186">
        <f>IF(N1104="sníž. přenesená",J1104,0)</f>
        <v>0</v>
      </c>
      <c r="BI1104" s="186">
        <f>IF(N1104="nulová",J1104,0)</f>
        <v>0</v>
      </c>
      <c r="BJ1104" s="24" t="s">
        <v>80</v>
      </c>
      <c r="BK1104" s="186">
        <f>ROUND(I1104*H1104,2)</f>
        <v>0</v>
      </c>
      <c r="BL1104" s="24" t="s">
        <v>373</v>
      </c>
      <c r="BM1104" s="24" t="s">
        <v>3644</v>
      </c>
    </row>
    <row r="1105" spans="2:65" s="11" customFormat="1">
      <c r="B1105" s="191"/>
      <c r="D1105" s="187" t="s">
        <v>197</v>
      </c>
      <c r="E1105" s="192" t="s">
        <v>5</v>
      </c>
      <c r="F1105" s="193" t="s">
        <v>3645</v>
      </c>
      <c r="H1105" s="194">
        <v>130.71</v>
      </c>
      <c r="I1105" s="195"/>
      <c r="L1105" s="191"/>
      <c r="M1105" s="196"/>
      <c r="N1105" s="197"/>
      <c r="O1105" s="197"/>
      <c r="P1105" s="197"/>
      <c r="Q1105" s="197"/>
      <c r="R1105" s="197"/>
      <c r="S1105" s="197"/>
      <c r="T1105" s="198"/>
      <c r="AT1105" s="192" t="s">
        <v>197</v>
      </c>
      <c r="AU1105" s="192" t="s">
        <v>82</v>
      </c>
      <c r="AV1105" s="11" t="s">
        <v>82</v>
      </c>
      <c r="AW1105" s="11" t="s">
        <v>35</v>
      </c>
      <c r="AX1105" s="11" t="s">
        <v>72</v>
      </c>
      <c r="AY1105" s="192" t="s">
        <v>185</v>
      </c>
    </row>
    <row r="1106" spans="2:65" s="11" customFormat="1">
      <c r="B1106" s="191"/>
      <c r="D1106" s="187" t="s">
        <v>197</v>
      </c>
      <c r="E1106" s="192" t="s">
        <v>5</v>
      </c>
      <c r="F1106" s="193" t="s">
        <v>3646</v>
      </c>
      <c r="H1106" s="194">
        <v>103.69</v>
      </c>
      <c r="I1106" s="195"/>
      <c r="L1106" s="191"/>
      <c r="M1106" s="196"/>
      <c r="N1106" s="197"/>
      <c r="O1106" s="197"/>
      <c r="P1106" s="197"/>
      <c r="Q1106" s="197"/>
      <c r="R1106" s="197"/>
      <c r="S1106" s="197"/>
      <c r="T1106" s="198"/>
      <c r="AT1106" s="192" t="s">
        <v>197</v>
      </c>
      <c r="AU1106" s="192" t="s">
        <v>82</v>
      </c>
      <c r="AV1106" s="11" t="s">
        <v>82</v>
      </c>
      <c r="AW1106" s="11" t="s">
        <v>35</v>
      </c>
      <c r="AX1106" s="11" t="s">
        <v>72</v>
      </c>
      <c r="AY1106" s="192" t="s">
        <v>185</v>
      </c>
    </row>
    <row r="1107" spans="2:65" s="11" customFormat="1">
      <c r="B1107" s="191"/>
      <c r="D1107" s="187" t="s">
        <v>197</v>
      </c>
      <c r="E1107" s="192" t="s">
        <v>5</v>
      </c>
      <c r="F1107" s="193" t="s">
        <v>3647</v>
      </c>
      <c r="H1107" s="194">
        <v>69.819999999999993</v>
      </c>
      <c r="I1107" s="195"/>
      <c r="L1107" s="191"/>
      <c r="M1107" s="196"/>
      <c r="N1107" s="197"/>
      <c r="O1107" s="197"/>
      <c r="P1107" s="197"/>
      <c r="Q1107" s="197"/>
      <c r="R1107" s="197"/>
      <c r="S1107" s="197"/>
      <c r="T1107" s="198"/>
      <c r="AT1107" s="192" t="s">
        <v>197</v>
      </c>
      <c r="AU1107" s="192" t="s">
        <v>82</v>
      </c>
      <c r="AV1107" s="11" t="s">
        <v>82</v>
      </c>
      <c r="AW1107" s="11" t="s">
        <v>35</v>
      </c>
      <c r="AX1107" s="11" t="s">
        <v>72</v>
      </c>
      <c r="AY1107" s="192" t="s">
        <v>185</v>
      </c>
    </row>
    <row r="1108" spans="2:65" s="13" customFormat="1">
      <c r="B1108" s="207"/>
      <c r="D1108" s="208" t="s">
        <v>197</v>
      </c>
      <c r="E1108" s="209" t="s">
        <v>5</v>
      </c>
      <c r="F1108" s="210" t="s">
        <v>222</v>
      </c>
      <c r="H1108" s="211">
        <v>304.22000000000003</v>
      </c>
      <c r="I1108" s="212"/>
      <c r="L1108" s="207"/>
      <c r="M1108" s="213"/>
      <c r="N1108" s="214"/>
      <c r="O1108" s="214"/>
      <c r="P1108" s="214"/>
      <c r="Q1108" s="214"/>
      <c r="R1108" s="214"/>
      <c r="S1108" s="214"/>
      <c r="T1108" s="215"/>
      <c r="AT1108" s="216" t="s">
        <v>197</v>
      </c>
      <c r="AU1108" s="216" t="s">
        <v>82</v>
      </c>
      <c r="AV1108" s="13" t="s">
        <v>193</v>
      </c>
      <c r="AW1108" s="13" t="s">
        <v>35</v>
      </c>
      <c r="AX1108" s="13" t="s">
        <v>80</v>
      </c>
      <c r="AY1108" s="216" t="s">
        <v>185</v>
      </c>
    </row>
    <row r="1109" spans="2:65" s="1" customFormat="1" ht="22.5" customHeight="1">
      <c r="B1109" s="174"/>
      <c r="C1109" s="175" t="s">
        <v>1583</v>
      </c>
      <c r="D1109" s="175" t="s">
        <v>188</v>
      </c>
      <c r="E1109" s="176" t="s">
        <v>2209</v>
      </c>
      <c r="F1109" s="177" t="s">
        <v>2210</v>
      </c>
      <c r="G1109" s="178" t="s">
        <v>232</v>
      </c>
      <c r="H1109" s="179">
        <v>27.65</v>
      </c>
      <c r="I1109" s="180"/>
      <c r="J1109" s="181">
        <f>ROUND(I1109*H1109,2)</f>
        <v>0</v>
      </c>
      <c r="K1109" s="177" t="s">
        <v>192</v>
      </c>
      <c r="L1109" s="41"/>
      <c r="M1109" s="182" t="s">
        <v>5</v>
      </c>
      <c r="N1109" s="183" t="s">
        <v>43</v>
      </c>
      <c r="O1109" s="42"/>
      <c r="P1109" s="184">
        <f>O1109*H1109</f>
        <v>0</v>
      </c>
      <c r="Q1109" s="184">
        <v>0</v>
      </c>
      <c r="R1109" s="184">
        <f>Q1109*H1109</f>
        <v>0</v>
      </c>
      <c r="S1109" s="184">
        <v>0</v>
      </c>
      <c r="T1109" s="185">
        <f>S1109*H1109</f>
        <v>0</v>
      </c>
      <c r="AR1109" s="24" t="s">
        <v>373</v>
      </c>
      <c r="AT1109" s="24" t="s">
        <v>188</v>
      </c>
      <c r="AU1109" s="24" t="s">
        <v>82</v>
      </c>
      <c r="AY1109" s="24" t="s">
        <v>185</v>
      </c>
      <c r="BE1109" s="186">
        <f>IF(N1109="základní",J1109,0)</f>
        <v>0</v>
      </c>
      <c r="BF1109" s="186">
        <f>IF(N1109="snížená",J1109,0)</f>
        <v>0</v>
      </c>
      <c r="BG1109" s="186">
        <f>IF(N1109="zákl. přenesená",J1109,0)</f>
        <v>0</v>
      </c>
      <c r="BH1109" s="186">
        <f>IF(N1109="sníž. přenesená",J1109,0)</f>
        <v>0</v>
      </c>
      <c r="BI1109" s="186">
        <f>IF(N1109="nulová",J1109,0)</f>
        <v>0</v>
      </c>
      <c r="BJ1109" s="24" t="s">
        <v>80</v>
      </c>
      <c r="BK1109" s="186">
        <f>ROUND(I1109*H1109,2)</f>
        <v>0</v>
      </c>
      <c r="BL1109" s="24" t="s">
        <v>373</v>
      </c>
      <c r="BM1109" s="24" t="s">
        <v>3648</v>
      </c>
    </row>
    <row r="1110" spans="2:65" s="11" customFormat="1">
      <c r="B1110" s="191"/>
      <c r="D1110" s="187" t="s">
        <v>197</v>
      </c>
      <c r="E1110" s="192" t="s">
        <v>5</v>
      </c>
      <c r="F1110" s="193" t="s">
        <v>3649</v>
      </c>
      <c r="H1110" s="194">
        <v>9.52</v>
      </c>
      <c r="I1110" s="195"/>
      <c r="L1110" s="191"/>
      <c r="M1110" s="196"/>
      <c r="N1110" s="197"/>
      <c r="O1110" s="197"/>
      <c r="P1110" s="197"/>
      <c r="Q1110" s="197"/>
      <c r="R1110" s="197"/>
      <c r="S1110" s="197"/>
      <c r="T1110" s="198"/>
      <c r="AT1110" s="192" t="s">
        <v>197</v>
      </c>
      <c r="AU1110" s="192" t="s">
        <v>82</v>
      </c>
      <c r="AV1110" s="11" t="s">
        <v>82</v>
      </c>
      <c r="AW1110" s="11" t="s">
        <v>35</v>
      </c>
      <c r="AX1110" s="11" t="s">
        <v>72</v>
      </c>
      <c r="AY1110" s="192" t="s">
        <v>185</v>
      </c>
    </row>
    <row r="1111" spans="2:65" s="11" customFormat="1">
      <c r="B1111" s="191"/>
      <c r="D1111" s="187" t="s">
        <v>197</v>
      </c>
      <c r="E1111" s="192" t="s">
        <v>5</v>
      </c>
      <c r="F1111" s="193" t="s">
        <v>3650</v>
      </c>
      <c r="H1111" s="194">
        <v>9.1</v>
      </c>
      <c r="I1111" s="195"/>
      <c r="L1111" s="191"/>
      <c r="M1111" s="196"/>
      <c r="N1111" s="197"/>
      <c r="O1111" s="197"/>
      <c r="P1111" s="197"/>
      <c r="Q1111" s="197"/>
      <c r="R1111" s="197"/>
      <c r="S1111" s="197"/>
      <c r="T1111" s="198"/>
      <c r="AT1111" s="192" t="s">
        <v>197</v>
      </c>
      <c r="AU1111" s="192" t="s">
        <v>82</v>
      </c>
      <c r="AV1111" s="11" t="s">
        <v>82</v>
      </c>
      <c r="AW1111" s="11" t="s">
        <v>35</v>
      </c>
      <c r="AX1111" s="11" t="s">
        <v>72</v>
      </c>
      <c r="AY1111" s="192" t="s">
        <v>185</v>
      </c>
    </row>
    <row r="1112" spans="2:65" s="11" customFormat="1">
      <c r="B1112" s="191"/>
      <c r="D1112" s="187" t="s">
        <v>197</v>
      </c>
      <c r="E1112" s="192" t="s">
        <v>5</v>
      </c>
      <c r="F1112" s="193" t="s">
        <v>3651</v>
      </c>
      <c r="H1112" s="194">
        <v>9.0299999999999994</v>
      </c>
      <c r="I1112" s="195"/>
      <c r="L1112" s="191"/>
      <c r="M1112" s="196"/>
      <c r="N1112" s="197"/>
      <c r="O1112" s="197"/>
      <c r="P1112" s="197"/>
      <c r="Q1112" s="197"/>
      <c r="R1112" s="197"/>
      <c r="S1112" s="197"/>
      <c r="T1112" s="198"/>
      <c r="AT1112" s="192" t="s">
        <v>197</v>
      </c>
      <c r="AU1112" s="192" t="s">
        <v>82</v>
      </c>
      <c r="AV1112" s="11" t="s">
        <v>82</v>
      </c>
      <c r="AW1112" s="11" t="s">
        <v>35</v>
      </c>
      <c r="AX1112" s="11" t="s">
        <v>72</v>
      </c>
      <c r="AY1112" s="192" t="s">
        <v>185</v>
      </c>
    </row>
    <row r="1113" spans="2:65" s="13" customFormat="1">
      <c r="B1113" s="207"/>
      <c r="D1113" s="208" t="s">
        <v>197</v>
      </c>
      <c r="E1113" s="209" t="s">
        <v>5</v>
      </c>
      <c r="F1113" s="210" t="s">
        <v>222</v>
      </c>
      <c r="H1113" s="211">
        <v>27.65</v>
      </c>
      <c r="I1113" s="212"/>
      <c r="L1113" s="207"/>
      <c r="M1113" s="213"/>
      <c r="N1113" s="214"/>
      <c r="O1113" s="214"/>
      <c r="P1113" s="214"/>
      <c r="Q1113" s="214"/>
      <c r="R1113" s="214"/>
      <c r="S1113" s="214"/>
      <c r="T1113" s="215"/>
      <c r="AT1113" s="216" t="s">
        <v>197</v>
      </c>
      <c r="AU1113" s="216" t="s">
        <v>82</v>
      </c>
      <c r="AV1113" s="13" t="s">
        <v>193</v>
      </c>
      <c r="AW1113" s="13" t="s">
        <v>35</v>
      </c>
      <c r="AX1113" s="13" t="s">
        <v>80</v>
      </c>
      <c r="AY1113" s="216" t="s">
        <v>185</v>
      </c>
    </row>
    <row r="1114" spans="2:65" s="1" customFormat="1" ht="22.5" customHeight="1">
      <c r="B1114" s="174"/>
      <c r="C1114" s="175" t="s">
        <v>1588</v>
      </c>
      <c r="D1114" s="175" t="s">
        <v>188</v>
      </c>
      <c r="E1114" s="176" t="s">
        <v>2213</v>
      </c>
      <c r="F1114" s="177" t="s">
        <v>2214</v>
      </c>
      <c r="G1114" s="178" t="s">
        <v>232</v>
      </c>
      <c r="H1114" s="179">
        <v>304.22000000000003</v>
      </c>
      <c r="I1114" s="180"/>
      <c r="J1114" s="181">
        <f>ROUND(I1114*H1114,2)</f>
        <v>0</v>
      </c>
      <c r="K1114" s="177" t="s">
        <v>192</v>
      </c>
      <c r="L1114" s="41"/>
      <c r="M1114" s="182" t="s">
        <v>5</v>
      </c>
      <c r="N1114" s="183" t="s">
        <v>43</v>
      </c>
      <c r="O1114" s="42"/>
      <c r="P1114" s="184">
        <f>O1114*H1114</f>
        <v>0</v>
      </c>
      <c r="Q1114" s="184">
        <v>2.9999999999999997E-4</v>
      </c>
      <c r="R1114" s="184">
        <f>Q1114*H1114</f>
        <v>9.1266E-2</v>
      </c>
      <c r="S1114" s="184">
        <v>0</v>
      </c>
      <c r="T1114" s="185">
        <f>S1114*H1114</f>
        <v>0</v>
      </c>
      <c r="AR1114" s="24" t="s">
        <v>373</v>
      </c>
      <c r="AT1114" s="24" t="s">
        <v>188</v>
      </c>
      <c r="AU1114" s="24" t="s">
        <v>82</v>
      </c>
      <c r="AY1114" s="24" t="s">
        <v>185</v>
      </c>
      <c r="BE1114" s="186">
        <f>IF(N1114="základní",J1114,0)</f>
        <v>0</v>
      </c>
      <c r="BF1114" s="186">
        <f>IF(N1114="snížená",J1114,0)</f>
        <v>0</v>
      </c>
      <c r="BG1114" s="186">
        <f>IF(N1114="zákl. přenesená",J1114,0)</f>
        <v>0</v>
      </c>
      <c r="BH1114" s="186">
        <f>IF(N1114="sníž. přenesená",J1114,0)</f>
        <v>0</v>
      </c>
      <c r="BI1114" s="186">
        <f>IF(N1114="nulová",J1114,0)</f>
        <v>0</v>
      </c>
      <c r="BJ1114" s="24" t="s">
        <v>80</v>
      </c>
      <c r="BK1114" s="186">
        <f>ROUND(I1114*H1114,2)</f>
        <v>0</v>
      </c>
      <c r="BL1114" s="24" t="s">
        <v>373</v>
      </c>
      <c r="BM1114" s="24" t="s">
        <v>3652</v>
      </c>
    </row>
    <row r="1115" spans="2:65" s="1" customFormat="1" ht="40.5">
      <c r="B1115" s="41"/>
      <c r="D1115" s="187" t="s">
        <v>195</v>
      </c>
      <c r="F1115" s="188" t="s">
        <v>2216</v>
      </c>
      <c r="I1115" s="189"/>
      <c r="L1115" s="41"/>
      <c r="M1115" s="190"/>
      <c r="N1115" s="42"/>
      <c r="O1115" s="42"/>
      <c r="P1115" s="42"/>
      <c r="Q1115" s="42"/>
      <c r="R1115" s="42"/>
      <c r="S1115" s="42"/>
      <c r="T1115" s="70"/>
      <c r="AT1115" s="24" t="s">
        <v>195</v>
      </c>
      <c r="AU1115" s="24" t="s">
        <v>82</v>
      </c>
    </row>
    <row r="1116" spans="2:65" s="11" customFormat="1">
      <c r="B1116" s="191"/>
      <c r="D1116" s="208" t="s">
        <v>197</v>
      </c>
      <c r="E1116" s="217" t="s">
        <v>5</v>
      </c>
      <c r="F1116" s="218" t="s">
        <v>3653</v>
      </c>
      <c r="H1116" s="219">
        <v>304.22000000000003</v>
      </c>
      <c r="I1116" s="195"/>
      <c r="L1116" s="191"/>
      <c r="M1116" s="196"/>
      <c r="N1116" s="197"/>
      <c r="O1116" s="197"/>
      <c r="P1116" s="197"/>
      <c r="Q1116" s="197"/>
      <c r="R1116" s="197"/>
      <c r="S1116" s="197"/>
      <c r="T1116" s="198"/>
      <c r="AT1116" s="192" t="s">
        <v>197</v>
      </c>
      <c r="AU1116" s="192" t="s">
        <v>82</v>
      </c>
      <c r="AV1116" s="11" t="s">
        <v>82</v>
      </c>
      <c r="AW1116" s="11" t="s">
        <v>35</v>
      </c>
      <c r="AX1116" s="11" t="s">
        <v>80</v>
      </c>
      <c r="AY1116" s="192" t="s">
        <v>185</v>
      </c>
    </row>
    <row r="1117" spans="2:65" s="1" customFormat="1" ht="22.5" customHeight="1">
      <c r="B1117" s="174"/>
      <c r="C1117" s="221" t="s">
        <v>3654</v>
      </c>
      <c r="D1117" s="221" t="s">
        <v>258</v>
      </c>
      <c r="E1117" s="222" t="s">
        <v>2219</v>
      </c>
      <c r="F1117" s="223" t="s">
        <v>2220</v>
      </c>
      <c r="G1117" s="224" t="s">
        <v>232</v>
      </c>
      <c r="H1117" s="225">
        <v>405.10199999999998</v>
      </c>
      <c r="I1117" s="226"/>
      <c r="J1117" s="227">
        <f>ROUND(I1117*H1117,2)</f>
        <v>0</v>
      </c>
      <c r="K1117" s="223" t="s">
        <v>192</v>
      </c>
      <c r="L1117" s="228"/>
      <c r="M1117" s="229" t="s">
        <v>5</v>
      </c>
      <c r="N1117" s="230" t="s">
        <v>43</v>
      </c>
      <c r="O1117" s="42"/>
      <c r="P1117" s="184">
        <f>O1117*H1117</f>
        <v>0</v>
      </c>
      <c r="Q1117" s="184">
        <v>1.9199999999999998E-2</v>
      </c>
      <c r="R1117" s="184">
        <f>Q1117*H1117</f>
        <v>7.7779583999999993</v>
      </c>
      <c r="S1117" s="184">
        <v>0</v>
      </c>
      <c r="T1117" s="185">
        <f>S1117*H1117</f>
        <v>0</v>
      </c>
      <c r="AR1117" s="24" t="s">
        <v>932</v>
      </c>
      <c r="AT1117" s="24" t="s">
        <v>258</v>
      </c>
      <c r="AU1117" s="24" t="s">
        <v>82</v>
      </c>
      <c r="AY1117" s="24" t="s">
        <v>185</v>
      </c>
      <c r="BE1117" s="186">
        <f>IF(N1117="základní",J1117,0)</f>
        <v>0</v>
      </c>
      <c r="BF1117" s="186">
        <f>IF(N1117="snížená",J1117,0)</f>
        <v>0</v>
      </c>
      <c r="BG1117" s="186">
        <f>IF(N1117="zákl. přenesená",J1117,0)</f>
        <v>0</v>
      </c>
      <c r="BH1117" s="186">
        <f>IF(N1117="sníž. přenesená",J1117,0)</f>
        <v>0</v>
      </c>
      <c r="BI1117" s="186">
        <f>IF(N1117="nulová",J1117,0)</f>
        <v>0</v>
      </c>
      <c r="BJ1117" s="24" t="s">
        <v>80</v>
      </c>
      <c r="BK1117" s="186">
        <f>ROUND(I1117*H1117,2)</f>
        <v>0</v>
      </c>
      <c r="BL1117" s="24" t="s">
        <v>373</v>
      </c>
      <c r="BM1117" s="24" t="s">
        <v>3655</v>
      </c>
    </row>
    <row r="1118" spans="2:65" s="11" customFormat="1">
      <c r="B1118" s="191"/>
      <c r="D1118" s="187" t="s">
        <v>197</v>
      </c>
      <c r="E1118" s="192" t="s">
        <v>5</v>
      </c>
      <c r="F1118" s="193" t="s">
        <v>3656</v>
      </c>
      <c r="H1118" s="194">
        <v>33.479999999999997</v>
      </c>
      <c r="I1118" s="195"/>
      <c r="L1118" s="191"/>
      <c r="M1118" s="196"/>
      <c r="N1118" s="197"/>
      <c r="O1118" s="197"/>
      <c r="P1118" s="197"/>
      <c r="Q1118" s="197"/>
      <c r="R1118" s="197"/>
      <c r="S1118" s="197"/>
      <c r="T1118" s="198"/>
      <c r="AT1118" s="192" t="s">
        <v>197</v>
      </c>
      <c r="AU1118" s="192" t="s">
        <v>82</v>
      </c>
      <c r="AV1118" s="11" t="s">
        <v>82</v>
      </c>
      <c r="AW1118" s="11" t="s">
        <v>35</v>
      </c>
      <c r="AX1118" s="11" t="s">
        <v>72</v>
      </c>
      <c r="AY1118" s="192" t="s">
        <v>185</v>
      </c>
    </row>
    <row r="1119" spans="2:65" s="11" customFormat="1">
      <c r="B1119" s="191"/>
      <c r="D1119" s="187" t="s">
        <v>197</v>
      </c>
      <c r="E1119" s="192" t="s">
        <v>5</v>
      </c>
      <c r="F1119" s="193" t="s">
        <v>3657</v>
      </c>
      <c r="H1119" s="194">
        <v>15.819000000000001</v>
      </c>
      <c r="I1119" s="195"/>
      <c r="L1119" s="191"/>
      <c r="M1119" s="196"/>
      <c r="N1119" s="197"/>
      <c r="O1119" s="197"/>
      <c r="P1119" s="197"/>
      <c r="Q1119" s="197"/>
      <c r="R1119" s="197"/>
      <c r="S1119" s="197"/>
      <c r="T1119" s="198"/>
      <c r="AT1119" s="192" t="s">
        <v>197</v>
      </c>
      <c r="AU1119" s="192" t="s">
        <v>82</v>
      </c>
      <c r="AV1119" s="11" t="s">
        <v>82</v>
      </c>
      <c r="AW1119" s="11" t="s">
        <v>35</v>
      </c>
      <c r="AX1119" s="11" t="s">
        <v>72</v>
      </c>
      <c r="AY1119" s="192" t="s">
        <v>185</v>
      </c>
    </row>
    <row r="1120" spans="2:65" s="11" customFormat="1">
      <c r="B1120" s="191"/>
      <c r="D1120" s="187" t="s">
        <v>197</v>
      </c>
      <c r="E1120" s="192" t="s">
        <v>5</v>
      </c>
      <c r="F1120" s="193" t="s">
        <v>3658</v>
      </c>
      <c r="H1120" s="194">
        <v>5.95</v>
      </c>
      <c r="I1120" s="195"/>
      <c r="L1120" s="191"/>
      <c r="M1120" s="196"/>
      <c r="N1120" s="197"/>
      <c r="O1120" s="197"/>
      <c r="P1120" s="197"/>
      <c r="Q1120" s="197"/>
      <c r="R1120" s="197"/>
      <c r="S1120" s="197"/>
      <c r="T1120" s="198"/>
      <c r="AT1120" s="192" t="s">
        <v>197</v>
      </c>
      <c r="AU1120" s="192" t="s">
        <v>82</v>
      </c>
      <c r="AV1120" s="11" t="s">
        <v>82</v>
      </c>
      <c r="AW1120" s="11" t="s">
        <v>35</v>
      </c>
      <c r="AX1120" s="11" t="s">
        <v>72</v>
      </c>
      <c r="AY1120" s="192" t="s">
        <v>185</v>
      </c>
    </row>
    <row r="1121" spans="2:65" s="11" customFormat="1">
      <c r="B1121" s="191"/>
      <c r="D1121" s="187" t="s">
        <v>197</v>
      </c>
      <c r="E1121" s="192" t="s">
        <v>5</v>
      </c>
      <c r="F1121" s="193" t="s">
        <v>3659</v>
      </c>
      <c r="H1121" s="194">
        <v>349.85300000000001</v>
      </c>
      <c r="I1121" s="195"/>
      <c r="L1121" s="191"/>
      <c r="M1121" s="196"/>
      <c r="N1121" s="197"/>
      <c r="O1121" s="197"/>
      <c r="P1121" s="197"/>
      <c r="Q1121" s="197"/>
      <c r="R1121" s="197"/>
      <c r="S1121" s="197"/>
      <c r="T1121" s="198"/>
      <c r="AT1121" s="192" t="s">
        <v>197</v>
      </c>
      <c r="AU1121" s="192" t="s">
        <v>82</v>
      </c>
      <c r="AV1121" s="11" t="s">
        <v>82</v>
      </c>
      <c r="AW1121" s="11" t="s">
        <v>35</v>
      </c>
      <c r="AX1121" s="11" t="s">
        <v>72</v>
      </c>
      <c r="AY1121" s="192" t="s">
        <v>185</v>
      </c>
    </row>
    <row r="1122" spans="2:65" s="13" customFormat="1">
      <c r="B1122" s="207"/>
      <c r="D1122" s="208" t="s">
        <v>197</v>
      </c>
      <c r="E1122" s="209" t="s">
        <v>5</v>
      </c>
      <c r="F1122" s="210" t="s">
        <v>222</v>
      </c>
      <c r="H1122" s="211">
        <v>405.10199999999998</v>
      </c>
      <c r="I1122" s="212"/>
      <c r="L1122" s="207"/>
      <c r="M1122" s="213"/>
      <c r="N1122" s="214"/>
      <c r="O1122" s="214"/>
      <c r="P1122" s="214"/>
      <c r="Q1122" s="214"/>
      <c r="R1122" s="214"/>
      <c r="S1122" s="214"/>
      <c r="T1122" s="215"/>
      <c r="AT1122" s="216" t="s">
        <v>197</v>
      </c>
      <c r="AU1122" s="216" t="s">
        <v>82</v>
      </c>
      <c r="AV1122" s="13" t="s">
        <v>193</v>
      </c>
      <c r="AW1122" s="13" t="s">
        <v>35</v>
      </c>
      <c r="AX1122" s="13" t="s">
        <v>80</v>
      </c>
      <c r="AY1122" s="216" t="s">
        <v>185</v>
      </c>
    </row>
    <row r="1123" spans="2:65" s="1" customFormat="1" ht="31.5" customHeight="1">
      <c r="B1123" s="174"/>
      <c r="C1123" s="175" t="s">
        <v>1592</v>
      </c>
      <c r="D1123" s="175" t="s">
        <v>188</v>
      </c>
      <c r="E1123" s="176" t="s">
        <v>2225</v>
      </c>
      <c r="F1123" s="177" t="s">
        <v>2226</v>
      </c>
      <c r="G1123" s="178" t="s">
        <v>191</v>
      </c>
      <c r="H1123" s="179">
        <v>9.5760000000000005</v>
      </c>
      <c r="I1123" s="180"/>
      <c r="J1123" s="181">
        <f>ROUND(I1123*H1123,2)</f>
        <v>0</v>
      </c>
      <c r="K1123" s="177" t="s">
        <v>192</v>
      </c>
      <c r="L1123" s="41"/>
      <c r="M1123" s="182" t="s">
        <v>5</v>
      </c>
      <c r="N1123" s="183" t="s">
        <v>43</v>
      </c>
      <c r="O1123" s="42"/>
      <c r="P1123" s="184">
        <f>O1123*H1123</f>
        <v>0</v>
      </c>
      <c r="Q1123" s="184">
        <v>0</v>
      </c>
      <c r="R1123" s="184">
        <f>Q1123*H1123</f>
        <v>0</v>
      </c>
      <c r="S1123" s="184">
        <v>0</v>
      </c>
      <c r="T1123" s="185">
        <f>S1123*H1123</f>
        <v>0</v>
      </c>
      <c r="AR1123" s="24" t="s">
        <v>373</v>
      </c>
      <c r="AT1123" s="24" t="s">
        <v>188</v>
      </c>
      <c r="AU1123" s="24" t="s">
        <v>82</v>
      </c>
      <c r="AY1123" s="24" t="s">
        <v>185</v>
      </c>
      <c r="BE1123" s="186">
        <f>IF(N1123="základní",J1123,0)</f>
        <v>0</v>
      </c>
      <c r="BF1123" s="186">
        <f>IF(N1123="snížená",J1123,0)</f>
        <v>0</v>
      </c>
      <c r="BG1123" s="186">
        <f>IF(N1123="zákl. přenesená",J1123,0)</f>
        <v>0</v>
      </c>
      <c r="BH1123" s="186">
        <f>IF(N1123="sníž. přenesená",J1123,0)</f>
        <v>0</v>
      </c>
      <c r="BI1123" s="186">
        <f>IF(N1123="nulová",J1123,0)</f>
        <v>0</v>
      </c>
      <c r="BJ1123" s="24" t="s">
        <v>80</v>
      </c>
      <c r="BK1123" s="186">
        <f>ROUND(I1123*H1123,2)</f>
        <v>0</v>
      </c>
      <c r="BL1123" s="24" t="s">
        <v>373</v>
      </c>
      <c r="BM1123" s="24" t="s">
        <v>3660</v>
      </c>
    </row>
    <row r="1124" spans="2:65" s="1" customFormat="1" ht="121.5">
      <c r="B1124" s="41"/>
      <c r="D1124" s="187" t="s">
        <v>195</v>
      </c>
      <c r="F1124" s="188" t="s">
        <v>1551</v>
      </c>
      <c r="I1124" s="189"/>
      <c r="L1124" s="41"/>
      <c r="M1124" s="190"/>
      <c r="N1124" s="42"/>
      <c r="O1124" s="42"/>
      <c r="P1124" s="42"/>
      <c r="Q1124" s="42"/>
      <c r="R1124" s="42"/>
      <c r="S1124" s="42"/>
      <c r="T1124" s="70"/>
      <c r="AT1124" s="24" t="s">
        <v>195</v>
      </c>
      <c r="AU1124" s="24" t="s">
        <v>82</v>
      </c>
    </row>
    <row r="1125" spans="2:65" s="10" customFormat="1" ht="29.85" customHeight="1">
      <c r="B1125" s="160"/>
      <c r="D1125" s="171" t="s">
        <v>71</v>
      </c>
      <c r="E1125" s="172" t="s">
        <v>2228</v>
      </c>
      <c r="F1125" s="172" t="s">
        <v>2229</v>
      </c>
      <c r="I1125" s="163"/>
      <c r="J1125" s="173">
        <f>BK1125</f>
        <v>0</v>
      </c>
      <c r="L1125" s="160"/>
      <c r="M1125" s="165"/>
      <c r="N1125" s="166"/>
      <c r="O1125" s="166"/>
      <c r="P1125" s="167">
        <f>SUM(P1126:P1143)</f>
        <v>0</v>
      </c>
      <c r="Q1125" s="166"/>
      <c r="R1125" s="167">
        <f>SUM(R1126:R1143)</f>
        <v>0.85453629999999992</v>
      </c>
      <c r="S1125" s="166"/>
      <c r="T1125" s="168">
        <f>SUM(T1126:T1143)</f>
        <v>0</v>
      </c>
      <c r="AR1125" s="161" t="s">
        <v>82</v>
      </c>
      <c r="AT1125" s="169" t="s">
        <v>71</v>
      </c>
      <c r="AU1125" s="169" t="s">
        <v>80</v>
      </c>
      <c r="AY1125" s="161" t="s">
        <v>185</v>
      </c>
      <c r="BK1125" s="170">
        <f>SUM(BK1126:BK1143)</f>
        <v>0</v>
      </c>
    </row>
    <row r="1126" spans="2:65" s="1" customFormat="1" ht="22.5" customHeight="1">
      <c r="B1126" s="174"/>
      <c r="C1126" s="175" t="s">
        <v>3661</v>
      </c>
      <c r="D1126" s="175" t="s">
        <v>188</v>
      </c>
      <c r="E1126" s="176" t="s">
        <v>2231</v>
      </c>
      <c r="F1126" s="177" t="s">
        <v>2232</v>
      </c>
      <c r="G1126" s="178" t="s">
        <v>232</v>
      </c>
      <c r="H1126" s="179">
        <v>389.21</v>
      </c>
      <c r="I1126" s="180"/>
      <c r="J1126" s="181">
        <f>ROUND(I1126*H1126,2)</f>
        <v>0</v>
      </c>
      <c r="K1126" s="177" t="s">
        <v>192</v>
      </c>
      <c r="L1126" s="41"/>
      <c r="M1126" s="182" t="s">
        <v>5</v>
      </c>
      <c r="N1126" s="183" t="s">
        <v>43</v>
      </c>
      <c r="O1126" s="42"/>
      <c r="P1126" s="184">
        <f>O1126*H1126</f>
        <v>0</v>
      </c>
      <c r="Q1126" s="184">
        <v>0</v>
      </c>
      <c r="R1126" s="184">
        <f>Q1126*H1126</f>
        <v>0</v>
      </c>
      <c r="S1126" s="184">
        <v>0</v>
      </c>
      <c r="T1126" s="185">
        <f>S1126*H1126</f>
        <v>0</v>
      </c>
      <c r="AR1126" s="24" t="s">
        <v>373</v>
      </c>
      <c r="AT1126" s="24" t="s">
        <v>188</v>
      </c>
      <c r="AU1126" s="24" t="s">
        <v>82</v>
      </c>
      <c r="AY1126" s="24" t="s">
        <v>185</v>
      </c>
      <c r="BE1126" s="186">
        <f>IF(N1126="základní",J1126,0)</f>
        <v>0</v>
      </c>
      <c r="BF1126" s="186">
        <f>IF(N1126="snížená",J1126,0)</f>
        <v>0</v>
      </c>
      <c r="BG1126" s="186">
        <f>IF(N1126="zákl. přenesená",J1126,0)</f>
        <v>0</v>
      </c>
      <c r="BH1126" s="186">
        <f>IF(N1126="sníž. přenesená",J1126,0)</f>
        <v>0</v>
      </c>
      <c r="BI1126" s="186">
        <f>IF(N1126="nulová",J1126,0)</f>
        <v>0</v>
      </c>
      <c r="BJ1126" s="24" t="s">
        <v>80</v>
      </c>
      <c r="BK1126" s="186">
        <f>ROUND(I1126*H1126,2)</f>
        <v>0</v>
      </c>
      <c r="BL1126" s="24" t="s">
        <v>373</v>
      </c>
      <c r="BM1126" s="24" t="s">
        <v>3662</v>
      </c>
    </row>
    <row r="1127" spans="2:65" s="1" customFormat="1" ht="67.5">
      <c r="B1127" s="41"/>
      <c r="D1127" s="187" t="s">
        <v>195</v>
      </c>
      <c r="F1127" s="188" t="s">
        <v>2234</v>
      </c>
      <c r="I1127" s="189"/>
      <c r="L1127" s="41"/>
      <c r="M1127" s="190"/>
      <c r="N1127" s="42"/>
      <c r="O1127" s="42"/>
      <c r="P1127" s="42"/>
      <c r="Q1127" s="42"/>
      <c r="R1127" s="42"/>
      <c r="S1127" s="42"/>
      <c r="T1127" s="70"/>
      <c r="AT1127" s="24" t="s">
        <v>195</v>
      </c>
      <c r="AU1127" s="24" t="s">
        <v>82</v>
      </c>
    </row>
    <row r="1128" spans="2:65" s="11" customFormat="1">
      <c r="B1128" s="191"/>
      <c r="D1128" s="187" t="s">
        <v>197</v>
      </c>
      <c r="E1128" s="192" t="s">
        <v>5</v>
      </c>
      <c r="F1128" s="193" t="s">
        <v>2235</v>
      </c>
      <c r="H1128" s="194">
        <v>187.93</v>
      </c>
      <c r="I1128" s="195"/>
      <c r="L1128" s="191"/>
      <c r="M1128" s="196"/>
      <c r="N1128" s="197"/>
      <c r="O1128" s="197"/>
      <c r="P1128" s="197"/>
      <c r="Q1128" s="197"/>
      <c r="R1128" s="197"/>
      <c r="S1128" s="197"/>
      <c r="T1128" s="198"/>
      <c r="AT1128" s="192" t="s">
        <v>197</v>
      </c>
      <c r="AU1128" s="192" t="s">
        <v>82</v>
      </c>
      <c r="AV1128" s="11" t="s">
        <v>82</v>
      </c>
      <c r="AW1128" s="11" t="s">
        <v>35</v>
      </c>
      <c r="AX1128" s="11" t="s">
        <v>72</v>
      </c>
      <c r="AY1128" s="192" t="s">
        <v>185</v>
      </c>
    </row>
    <row r="1129" spans="2:65" s="11" customFormat="1">
      <c r="B1129" s="191"/>
      <c r="D1129" s="187" t="s">
        <v>197</v>
      </c>
      <c r="E1129" s="192" t="s">
        <v>5</v>
      </c>
      <c r="F1129" s="193" t="s">
        <v>2236</v>
      </c>
      <c r="H1129" s="194">
        <v>201.28</v>
      </c>
      <c r="I1129" s="195"/>
      <c r="L1129" s="191"/>
      <c r="M1129" s="196"/>
      <c r="N1129" s="197"/>
      <c r="O1129" s="197"/>
      <c r="P1129" s="197"/>
      <c r="Q1129" s="197"/>
      <c r="R1129" s="197"/>
      <c r="S1129" s="197"/>
      <c r="T1129" s="198"/>
      <c r="AT1129" s="192" t="s">
        <v>197</v>
      </c>
      <c r="AU1129" s="192" t="s">
        <v>82</v>
      </c>
      <c r="AV1129" s="11" t="s">
        <v>82</v>
      </c>
      <c r="AW1129" s="11" t="s">
        <v>35</v>
      </c>
      <c r="AX1129" s="11" t="s">
        <v>72</v>
      </c>
      <c r="AY1129" s="192" t="s">
        <v>185</v>
      </c>
    </row>
    <row r="1130" spans="2:65" s="13" customFormat="1">
      <c r="B1130" s="207"/>
      <c r="D1130" s="208" t="s">
        <v>197</v>
      </c>
      <c r="E1130" s="209" t="s">
        <v>5</v>
      </c>
      <c r="F1130" s="210" t="s">
        <v>222</v>
      </c>
      <c r="H1130" s="211">
        <v>389.21</v>
      </c>
      <c r="I1130" s="212"/>
      <c r="L1130" s="207"/>
      <c r="M1130" s="213"/>
      <c r="N1130" s="214"/>
      <c r="O1130" s="214"/>
      <c r="P1130" s="214"/>
      <c r="Q1130" s="214"/>
      <c r="R1130" s="214"/>
      <c r="S1130" s="214"/>
      <c r="T1130" s="215"/>
      <c r="AT1130" s="216" t="s">
        <v>197</v>
      </c>
      <c r="AU1130" s="216" t="s">
        <v>82</v>
      </c>
      <c r="AV1130" s="13" t="s">
        <v>193</v>
      </c>
      <c r="AW1130" s="13" t="s">
        <v>35</v>
      </c>
      <c r="AX1130" s="13" t="s">
        <v>80</v>
      </c>
      <c r="AY1130" s="216" t="s">
        <v>185</v>
      </c>
    </row>
    <row r="1131" spans="2:65" s="1" customFormat="1" ht="31.5" customHeight="1">
      <c r="B1131" s="174"/>
      <c r="C1131" s="175" t="s">
        <v>1657</v>
      </c>
      <c r="D1131" s="175" t="s">
        <v>188</v>
      </c>
      <c r="E1131" s="176" t="s">
        <v>2238</v>
      </c>
      <c r="F1131" s="177" t="s">
        <v>2239</v>
      </c>
      <c r="G1131" s="178" t="s">
        <v>232</v>
      </c>
      <c r="H1131" s="179">
        <v>389.21</v>
      </c>
      <c r="I1131" s="180"/>
      <c r="J1131" s="181">
        <f>ROUND(I1131*H1131,2)</f>
        <v>0</v>
      </c>
      <c r="K1131" s="177" t="s">
        <v>192</v>
      </c>
      <c r="L1131" s="41"/>
      <c r="M1131" s="182" t="s">
        <v>5</v>
      </c>
      <c r="N1131" s="183" t="s">
        <v>43</v>
      </c>
      <c r="O1131" s="42"/>
      <c r="P1131" s="184">
        <f>O1131*H1131</f>
        <v>0</v>
      </c>
      <c r="Q1131" s="184">
        <v>3.0000000000000001E-5</v>
      </c>
      <c r="R1131" s="184">
        <f>Q1131*H1131</f>
        <v>1.1676299999999999E-2</v>
      </c>
      <c r="S1131" s="184">
        <v>0</v>
      </c>
      <c r="T1131" s="185">
        <f>S1131*H1131</f>
        <v>0</v>
      </c>
      <c r="AR1131" s="24" t="s">
        <v>373</v>
      </c>
      <c r="AT1131" s="24" t="s">
        <v>188</v>
      </c>
      <c r="AU1131" s="24" t="s">
        <v>82</v>
      </c>
      <c r="AY1131" s="24" t="s">
        <v>185</v>
      </c>
      <c r="BE1131" s="186">
        <f>IF(N1131="základní",J1131,0)</f>
        <v>0</v>
      </c>
      <c r="BF1131" s="186">
        <f>IF(N1131="snížená",J1131,0)</f>
        <v>0</v>
      </c>
      <c r="BG1131" s="186">
        <f>IF(N1131="zákl. přenesená",J1131,0)</f>
        <v>0</v>
      </c>
      <c r="BH1131" s="186">
        <f>IF(N1131="sníž. přenesená",J1131,0)</f>
        <v>0</v>
      </c>
      <c r="BI1131" s="186">
        <f>IF(N1131="nulová",J1131,0)</f>
        <v>0</v>
      </c>
      <c r="BJ1131" s="24" t="s">
        <v>80</v>
      </c>
      <c r="BK1131" s="186">
        <f>ROUND(I1131*H1131,2)</f>
        <v>0</v>
      </c>
      <c r="BL1131" s="24" t="s">
        <v>373</v>
      </c>
      <c r="BM1131" s="24" t="s">
        <v>3663</v>
      </c>
    </row>
    <row r="1132" spans="2:65" s="1" customFormat="1" ht="67.5">
      <c r="B1132" s="41"/>
      <c r="D1132" s="187" t="s">
        <v>195</v>
      </c>
      <c r="F1132" s="188" t="s">
        <v>2234</v>
      </c>
      <c r="I1132" s="189"/>
      <c r="L1132" s="41"/>
      <c r="M1132" s="190"/>
      <c r="N1132" s="42"/>
      <c r="O1132" s="42"/>
      <c r="P1132" s="42"/>
      <c r="Q1132" s="42"/>
      <c r="R1132" s="42"/>
      <c r="S1132" s="42"/>
      <c r="T1132" s="70"/>
      <c r="AT1132" s="24" t="s">
        <v>195</v>
      </c>
      <c r="AU1132" s="24" t="s">
        <v>82</v>
      </c>
    </row>
    <row r="1133" spans="2:65" s="11" customFormat="1">
      <c r="B1133" s="191"/>
      <c r="D1133" s="208" t="s">
        <v>197</v>
      </c>
      <c r="E1133" s="217" t="s">
        <v>5</v>
      </c>
      <c r="F1133" s="218" t="s">
        <v>2241</v>
      </c>
      <c r="H1133" s="219">
        <v>389.21</v>
      </c>
      <c r="I1133" s="195"/>
      <c r="L1133" s="191"/>
      <c r="M1133" s="196"/>
      <c r="N1133" s="197"/>
      <c r="O1133" s="197"/>
      <c r="P1133" s="197"/>
      <c r="Q1133" s="197"/>
      <c r="R1133" s="197"/>
      <c r="S1133" s="197"/>
      <c r="T1133" s="198"/>
      <c r="AT1133" s="192" t="s">
        <v>197</v>
      </c>
      <c r="AU1133" s="192" t="s">
        <v>82</v>
      </c>
      <c r="AV1133" s="11" t="s">
        <v>82</v>
      </c>
      <c r="AW1133" s="11" t="s">
        <v>35</v>
      </c>
      <c r="AX1133" s="11" t="s">
        <v>80</v>
      </c>
      <c r="AY1133" s="192" t="s">
        <v>185</v>
      </c>
    </row>
    <row r="1134" spans="2:65" s="1" customFormat="1" ht="22.5" customHeight="1">
      <c r="B1134" s="174"/>
      <c r="C1134" s="175" t="s">
        <v>1661</v>
      </c>
      <c r="D1134" s="175" t="s">
        <v>188</v>
      </c>
      <c r="E1134" s="176" t="s">
        <v>2243</v>
      </c>
      <c r="F1134" s="177" t="s">
        <v>2244</v>
      </c>
      <c r="G1134" s="178" t="s">
        <v>232</v>
      </c>
      <c r="H1134" s="179">
        <v>201.28</v>
      </c>
      <c r="I1134" s="180"/>
      <c r="J1134" s="181">
        <f>ROUND(I1134*H1134,2)</f>
        <v>0</v>
      </c>
      <c r="K1134" s="177" t="s">
        <v>192</v>
      </c>
      <c r="L1134" s="41"/>
      <c r="M1134" s="182" t="s">
        <v>5</v>
      </c>
      <c r="N1134" s="183" t="s">
        <v>43</v>
      </c>
      <c r="O1134" s="42"/>
      <c r="P1134" s="184">
        <f>O1134*H1134</f>
        <v>0</v>
      </c>
      <c r="Q1134" s="184">
        <v>2.9999999999999997E-4</v>
      </c>
      <c r="R1134" s="184">
        <f>Q1134*H1134</f>
        <v>6.0383999999999993E-2</v>
      </c>
      <c r="S1134" s="184">
        <v>0</v>
      </c>
      <c r="T1134" s="185">
        <f>S1134*H1134</f>
        <v>0</v>
      </c>
      <c r="AR1134" s="24" t="s">
        <v>373</v>
      </c>
      <c r="AT1134" s="24" t="s">
        <v>188</v>
      </c>
      <c r="AU1134" s="24" t="s">
        <v>82</v>
      </c>
      <c r="AY1134" s="24" t="s">
        <v>185</v>
      </c>
      <c r="BE1134" s="186">
        <f>IF(N1134="základní",J1134,0)</f>
        <v>0</v>
      </c>
      <c r="BF1134" s="186">
        <f>IF(N1134="snížená",J1134,0)</f>
        <v>0</v>
      </c>
      <c r="BG1134" s="186">
        <f>IF(N1134="zákl. přenesená",J1134,0)</f>
        <v>0</v>
      </c>
      <c r="BH1134" s="186">
        <f>IF(N1134="sníž. přenesená",J1134,0)</f>
        <v>0</v>
      </c>
      <c r="BI1134" s="186">
        <f>IF(N1134="nulová",J1134,0)</f>
        <v>0</v>
      </c>
      <c r="BJ1134" s="24" t="s">
        <v>80</v>
      </c>
      <c r="BK1134" s="186">
        <f>ROUND(I1134*H1134,2)</f>
        <v>0</v>
      </c>
      <c r="BL1134" s="24" t="s">
        <v>373</v>
      </c>
      <c r="BM1134" s="24" t="s">
        <v>3664</v>
      </c>
    </row>
    <row r="1135" spans="2:65" s="11" customFormat="1">
      <c r="B1135" s="191"/>
      <c r="D1135" s="208" t="s">
        <v>197</v>
      </c>
      <c r="E1135" s="217" t="s">
        <v>5</v>
      </c>
      <c r="F1135" s="218" t="s">
        <v>2236</v>
      </c>
      <c r="H1135" s="219">
        <v>201.28</v>
      </c>
      <c r="I1135" s="195"/>
      <c r="L1135" s="191"/>
      <c r="M1135" s="196"/>
      <c r="N1135" s="197"/>
      <c r="O1135" s="197"/>
      <c r="P1135" s="197"/>
      <c r="Q1135" s="197"/>
      <c r="R1135" s="197"/>
      <c r="S1135" s="197"/>
      <c r="T1135" s="198"/>
      <c r="AT1135" s="192" t="s">
        <v>197</v>
      </c>
      <c r="AU1135" s="192" t="s">
        <v>82</v>
      </c>
      <c r="AV1135" s="11" t="s">
        <v>82</v>
      </c>
      <c r="AW1135" s="11" t="s">
        <v>35</v>
      </c>
      <c r="AX1135" s="11" t="s">
        <v>80</v>
      </c>
      <c r="AY1135" s="192" t="s">
        <v>185</v>
      </c>
    </row>
    <row r="1136" spans="2:65" s="1" customFormat="1" ht="22.5" customHeight="1">
      <c r="B1136" s="174"/>
      <c r="C1136" s="175" t="s">
        <v>2343</v>
      </c>
      <c r="D1136" s="175" t="s">
        <v>188</v>
      </c>
      <c r="E1136" s="176" t="s">
        <v>2250</v>
      </c>
      <c r="F1136" s="177" t="s">
        <v>2251</v>
      </c>
      <c r="G1136" s="178" t="s">
        <v>376</v>
      </c>
      <c r="H1136" s="179">
        <v>201.28</v>
      </c>
      <c r="I1136" s="180"/>
      <c r="J1136" s="181">
        <f>ROUND(I1136*H1136,2)</f>
        <v>0</v>
      </c>
      <c r="K1136" s="177" t="s">
        <v>192</v>
      </c>
      <c r="L1136" s="41"/>
      <c r="M1136" s="182" t="s">
        <v>5</v>
      </c>
      <c r="N1136" s="183" t="s">
        <v>43</v>
      </c>
      <c r="O1136" s="42"/>
      <c r="P1136" s="184">
        <f>O1136*H1136</f>
        <v>0</v>
      </c>
      <c r="Q1136" s="184">
        <v>2.0000000000000002E-5</v>
      </c>
      <c r="R1136" s="184">
        <f>Q1136*H1136</f>
        <v>4.0256000000000007E-3</v>
      </c>
      <c r="S1136" s="184">
        <v>0</v>
      </c>
      <c r="T1136" s="185">
        <f>S1136*H1136</f>
        <v>0</v>
      </c>
      <c r="AR1136" s="24" t="s">
        <v>373</v>
      </c>
      <c r="AT1136" s="24" t="s">
        <v>188</v>
      </c>
      <c r="AU1136" s="24" t="s">
        <v>82</v>
      </c>
      <c r="AY1136" s="24" t="s">
        <v>185</v>
      </c>
      <c r="BE1136" s="186">
        <f>IF(N1136="základní",J1136,0)</f>
        <v>0</v>
      </c>
      <c r="BF1136" s="186">
        <f>IF(N1136="snížená",J1136,0)</f>
        <v>0</v>
      </c>
      <c r="BG1136" s="186">
        <f>IF(N1136="zákl. přenesená",J1136,0)</f>
        <v>0</v>
      </c>
      <c r="BH1136" s="186">
        <f>IF(N1136="sníž. přenesená",J1136,0)</f>
        <v>0</v>
      </c>
      <c r="BI1136" s="186">
        <f>IF(N1136="nulová",J1136,0)</f>
        <v>0</v>
      </c>
      <c r="BJ1136" s="24" t="s">
        <v>80</v>
      </c>
      <c r="BK1136" s="186">
        <f>ROUND(I1136*H1136,2)</f>
        <v>0</v>
      </c>
      <c r="BL1136" s="24" t="s">
        <v>373</v>
      </c>
      <c r="BM1136" s="24" t="s">
        <v>3665</v>
      </c>
    </row>
    <row r="1137" spans="2:65" s="11" customFormat="1">
      <c r="B1137" s="191"/>
      <c r="D1137" s="208" t="s">
        <v>197</v>
      </c>
      <c r="E1137" s="217" t="s">
        <v>5</v>
      </c>
      <c r="F1137" s="218" t="s">
        <v>2236</v>
      </c>
      <c r="H1137" s="219">
        <v>201.28</v>
      </c>
      <c r="I1137" s="195"/>
      <c r="L1137" s="191"/>
      <c r="M1137" s="196"/>
      <c r="N1137" s="197"/>
      <c r="O1137" s="197"/>
      <c r="P1137" s="197"/>
      <c r="Q1137" s="197"/>
      <c r="R1137" s="197"/>
      <c r="S1137" s="197"/>
      <c r="T1137" s="198"/>
      <c r="AT1137" s="192" t="s">
        <v>197</v>
      </c>
      <c r="AU1137" s="192" t="s">
        <v>82</v>
      </c>
      <c r="AV1137" s="11" t="s">
        <v>82</v>
      </c>
      <c r="AW1137" s="11" t="s">
        <v>35</v>
      </c>
      <c r="AX1137" s="11" t="s">
        <v>80</v>
      </c>
      <c r="AY1137" s="192" t="s">
        <v>185</v>
      </c>
    </row>
    <row r="1138" spans="2:65" s="1" customFormat="1" ht="31.5" customHeight="1">
      <c r="B1138" s="174"/>
      <c r="C1138" s="221" t="s">
        <v>1743</v>
      </c>
      <c r="D1138" s="221" t="s">
        <v>258</v>
      </c>
      <c r="E1138" s="222" t="s">
        <v>2255</v>
      </c>
      <c r="F1138" s="223" t="s">
        <v>2256</v>
      </c>
      <c r="G1138" s="224" t="s">
        <v>232</v>
      </c>
      <c r="H1138" s="225">
        <v>221.40799999999999</v>
      </c>
      <c r="I1138" s="226"/>
      <c r="J1138" s="227">
        <f>ROUND(I1138*H1138,2)</f>
        <v>0</v>
      </c>
      <c r="K1138" s="223" t="s">
        <v>192</v>
      </c>
      <c r="L1138" s="228"/>
      <c r="M1138" s="229" t="s">
        <v>5</v>
      </c>
      <c r="N1138" s="230" t="s">
        <v>43</v>
      </c>
      <c r="O1138" s="42"/>
      <c r="P1138" s="184">
        <f>O1138*H1138</f>
        <v>0</v>
      </c>
      <c r="Q1138" s="184">
        <v>3.15E-3</v>
      </c>
      <c r="R1138" s="184">
        <f>Q1138*H1138</f>
        <v>0.69743519999999992</v>
      </c>
      <c r="S1138" s="184">
        <v>0</v>
      </c>
      <c r="T1138" s="185">
        <f>S1138*H1138</f>
        <v>0</v>
      </c>
      <c r="AR1138" s="24" t="s">
        <v>932</v>
      </c>
      <c r="AT1138" s="24" t="s">
        <v>258</v>
      </c>
      <c r="AU1138" s="24" t="s">
        <v>82</v>
      </c>
      <c r="AY1138" s="24" t="s">
        <v>185</v>
      </c>
      <c r="BE1138" s="186">
        <f>IF(N1138="základní",J1138,0)</f>
        <v>0</v>
      </c>
      <c r="BF1138" s="186">
        <f>IF(N1138="snížená",J1138,0)</f>
        <v>0</v>
      </c>
      <c r="BG1138" s="186">
        <f>IF(N1138="zákl. přenesená",J1138,0)</f>
        <v>0</v>
      </c>
      <c r="BH1138" s="186">
        <f>IF(N1138="sníž. přenesená",J1138,0)</f>
        <v>0</v>
      </c>
      <c r="BI1138" s="186">
        <f>IF(N1138="nulová",J1138,0)</f>
        <v>0</v>
      </c>
      <c r="BJ1138" s="24" t="s">
        <v>80</v>
      </c>
      <c r="BK1138" s="186">
        <f>ROUND(I1138*H1138,2)</f>
        <v>0</v>
      </c>
      <c r="BL1138" s="24" t="s">
        <v>373</v>
      </c>
      <c r="BM1138" s="24" t="s">
        <v>3666</v>
      </c>
    </row>
    <row r="1139" spans="2:65" s="11" customFormat="1">
      <c r="B1139" s="191"/>
      <c r="D1139" s="208" t="s">
        <v>197</v>
      </c>
      <c r="E1139" s="217" t="s">
        <v>5</v>
      </c>
      <c r="F1139" s="218" t="s">
        <v>3667</v>
      </c>
      <c r="H1139" s="219">
        <v>221.40799999999999</v>
      </c>
      <c r="I1139" s="195"/>
      <c r="L1139" s="191"/>
      <c r="M1139" s="196"/>
      <c r="N1139" s="197"/>
      <c r="O1139" s="197"/>
      <c r="P1139" s="197"/>
      <c r="Q1139" s="197"/>
      <c r="R1139" s="197"/>
      <c r="S1139" s="197"/>
      <c r="T1139" s="198"/>
      <c r="AT1139" s="192" t="s">
        <v>197</v>
      </c>
      <c r="AU1139" s="192" t="s">
        <v>82</v>
      </c>
      <c r="AV1139" s="11" t="s">
        <v>82</v>
      </c>
      <c r="AW1139" s="11" t="s">
        <v>35</v>
      </c>
      <c r="AX1139" s="11" t="s">
        <v>80</v>
      </c>
      <c r="AY1139" s="192" t="s">
        <v>185</v>
      </c>
    </row>
    <row r="1140" spans="2:65" s="1" customFormat="1" ht="22.5" customHeight="1">
      <c r="B1140" s="174"/>
      <c r="C1140" s="221" t="s">
        <v>1747</v>
      </c>
      <c r="D1140" s="221" t="s">
        <v>258</v>
      </c>
      <c r="E1140" s="222" t="s">
        <v>2260</v>
      </c>
      <c r="F1140" s="223" t="s">
        <v>2261</v>
      </c>
      <c r="G1140" s="224" t="s">
        <v>376</v>
      </c>
      <c r="H1140" s="225">
        <v>231.47200000000001</v>
      </c>
      <c r="I1140" s="226"/>
      <c r="J1140" s="227">
        <f>ROUND(I1140*H1140,2)</f>
        <v>0</v>
      </c>
      <c r="K1140" s="223" t="s">
        <v>192</v>
      </c>
      <c r="L1140" s="228"/>
      <c r="M1140" s="229" t="s">
        <v>5</v>
      </c>
      <c r="N1140" s="230" t="s">
        <v>43</v>
      </c>
      <c r="O1140" s="42"/>
      <c r="P1140" s="184">
        <f>O1140*H1140</f>
        <v>0</v>
      </c>
      <c r="Q1140" s="184">
        <v>3.5E-4</v>
      </c>
      <c r="R1140" s="184">
        <f>Q1140*H1140</f>
        <v>8.1015199999999996E-2</v>
      </c>
      <c r="S1140" s="184">
        <v>0</v>
      </c>
      <c r="T1140" s="185">
        <f>S1140*H1140</f>
        <v>0</v>
      </c>
      <c r="AR1140" s="24" t="s">
        <v>932</v>
      </c>
      <c r="AT1140" s="24" t="s">
        <v>258</v>
      </c>
      <c r="AU1140" s="24" t="s">
        <v>82</v>
      </c>
      <c r="AY1140" s="24" t="s">
        <v>185</v>
      </c>
      <c r="BE1140" s="186">
        <f>IF(N1140="základní",J1140,0)</f>
        <v>0</v>
      </c>
      <c r="BF1140" s="186">
        <f>IF(N1140="snížená",J1140,0)</f>
        <v>0</v>
      </c>
      <c r="BG1140" s="186">
        <f>IF(N1140="zákl. přenesená",J1140,0)</f>
        <v>0</v>
      </c>
      <c r="BH1140" s="186">
        <f>IF(N1140="sníž. přenesená",J1140,0)</f>
        <v>0</v>
      </c>
      <c r="BI1140" s="186">
        <f>IF(N1140="nulová",J1140,0)</f>
        <v>0</v>
      </c>
      <c r="BJ1140" s="24" t="s">
        <v>80</v>
      </c>
      <c r="BK1140" s="186">
        <f>ROUND(I1140*H1140,2)</f>
        <v>0</v>
      </c>
      <c r="BL1140" s="24" t="s">
        <v>373</v>
      </c>
      <c r="BM1140" s="24" t="s">
        <v>3668</v>
      </c>
    </row>
    <row r="1141" spans="2:65" s="11" customFormat="1">
      <c r="B1141" s="191"/>
      <c r="D1141" s="208" t="s">
        <v>197</v>
      </c>
      <c r="E1141" s="217" t="s">
        <v>5</v>
      </c>
      <c r="F1141" s="218" t="s">
        <v>3669</v>
      </c>
      <c r="H1141" s="219">
        <v>231.47200000000001</v>
      </c>
      <c r="I1141" s="195"/>
      <c r="L1141" s="191"/>
      <c r="M1141" s="196"/>
      <c r="N1141" s="197"/>
      <c r="O1141" s="197"/>
      <c r="P1141" s="197"/>
      <c r="Q1141" s="197"/>
      <c r="R1141" s="197"/>
      <c r="S1141" s="197"/>
      <c r="T1141" s="198"/>
      <c r="AT1141" s="192" t="s">
        <v>197</v>
      </c>
      <c r="AU1141" s="192" t="s">
        <v>82</v>
      </c>
      <c r="AV1141" s="11" t="s">
        <v>82</v>
      </c>
      <c r="AW1141" s="11" t="s">
        <v>35</v>
      </c>
      <c r="AX1141" s="11" t="s">
        <v>80</v>
      </c>
      <c r="AY1141" s="192" t="s">
        <v>185</v>
      </c>
    </row>
    <row r="1142" spans="2:65" s="1" customFormat="1" ht="31.5" customHeight="1">
      <c r="B1142" s="174"/>
      <c r="C1142" s="175" t="s">
        <v>2136</v>
      </c>
      <c r="D1142" s="175" t="s">
        <v>188</v>
      </c>
      <c r="E1142" s="176" t="s">
        <v>2265</v>
      </c>
      <c r="F1142" s="177" t="s">
        <v>2266</v>
      </c>
      <c r="G1142" s="178" t="s">
        <v>191</v>
      </c>
      <c r="H1142" s="179">
        <v>0.85499999999999998</v>
      </c>
      <c r="I1142" s="180"/>
      <c r="J1142" s="181">
        <f>ROUND(I1142*H1142,2)</f>
        <v>0</v>
      </c>
      <c r="K1142" s="177" t="s">
        <v>192</v>
      </c>
      <c r="L1142" s="41"/>
      <c r="M1142" s="182" t="s">
        <v>5</v>
      </c>
      <c r="N1142" s="183" t="s">
        <v>43</v>
      </c>
      <c r="O1142" s="42"/>
      <c r="P1142" s="184">
        <f>O1142*H1142</f>
        <v>0</v>
      </c>
      <c r="Q1142" s="184">
        <v>0</v>
      </c>
      <c r="R1142" s="184">
        <f>Q1142*H1142</f>
        <v>0</v>
      </c>
      <c r="S1142" s="184">
        <v>0</v>
      </c>
      <c r="T1142" s="185">
        <f>S1142*H1142</f>
        <v>0</v>
      </c>
      <c r="AR1142" s="24" t="s">
        <v>373</v>
      </c>
      <c r="AT1142" s="24" t="s">
        <v>188</v>
      </c>
      <c r="AU1142" s="24" t="s">
        <v>82</v>
      </c>
      <c r="AY1142" s="24" t="s">
        <v>185</v>
      </c>
      <c r="BE1142" s="186">
        <f>IF(N1142="základní",J1142,0)</f>
        <v>0</v>
      </c>
      <c r="BF1142" s="186">
        <f>IF(N1142="snížená",J1142,0)</f>
        <v>0</v>
      </c>
      <c r="BG1142" s="186">
        <f>IF(N1142="zákl. přenesená",J1142,0)</f>
        <v>0</v>
      </c>
      <c r="BH1142" s="186">
        <f>IF(N1142="sníž. přenesená",J1142,0)</f>
        <v>0</v>
      </c>
      <c r="BI1142" s="186">
        <f>IF(N1142="nulová",J1142,0)</f>
        <v>0</v>
      </c>
      <c r="BJ1142" s="24" t="s">
        <v>80</v>
      </c>
      <c r="BK1142" s="186">
        <f>ROUND(I1142*H1142,2)</f>
        <v>0</v>
      </c>
      <c r="BL1142" s="24" t="s">
        <v>373</v>
      </c>
      <c r="BM1142" s="24" t="s">
        <v>3670</v>
      </c>
    </row>
    <row r="1143" spans="2:65" s="1" customFormat="1" ht="121.5">
      <c r="B1143" s="41"/>
      <c r="D1143" s="187" t="s">
        <v>195</v>
      </c>
      <c r="F1143" s="188" t="s">
        <v>2114</v>
      </c>
      <c r="I1143" s="189"/>
      <c r="L1143" s="41"/>
      <c r="M1143" s="190"/>
      <c r="N1143" s="42"/>
      <c r="O1143" s="42"/>
      <c r="P1143" s="42"/>
      <c r="Q1143" s="42"/>
      <c r="R1143" s="42"/>
      <c r="S1143" s="42"/>
      <c r="T1143" s="70"/>
      <c r="AT1143" s="24" t="s">
        <v>195</v>
      </c>
      <c r="AU1143" s="24" t="s">
        <v>82</v>
      </c>
    </row>
    <row r="1144" spans="2:65" s="10" customFormat="1" ht="29.85" customHeight="1">
      <c r="B1144" s="160"/>
      <c r="D1144" s="171" t="s">
        <v>71</v>
      </c>
      <c r="E1144" s="172" t="s">
        <v>3671</v>
      </c>
      <c r="F1144" s="172" t="s">
        <v>3672</v>
      </c>
      <c r="I1144" s="163"/>
      <c r="J1144" s="173">
        <f>BK1144</f>
        <v>0</v>
      </c>
      <c r="L1144" s="160"/>
      <c r="M1144" s="165"/>
      <c r="N1144" s="166"/>
      <c r="O1144" s="166"/>
      <c r="P1144" s="167">
        <f>SUM(P1145:P1152)</f>
        <v>0</v>
      </c>
      <c r="Q1144" s="166"/>
      <c r="R1144" s="167">
        <f>SUM(R1145:R1152)</f>
        <v>3.7597500000000004</v>
      </c>
      <c r="S1144" s="166"/>
      <c r="T1144" s="168">
        <f>SUM(T1145:T1152)</f>
        <v>0</v>
      </c>
      <c r="AR1144" s="161" t="s">
        <v>82</v>
      </c>
      <c r="AT1144" s="169" t="s">
        <v>71</v>
      </c>
      <c r="AU1144" s="169" t="s">
        <v>80</v>
      </c>
      <c r="AY1144" s="161" t="s">
        <v>185</v>
      </c>
      <c r="BK1144" s="170">
        <f>SUM(BK1145:BK1152)</f>
        <v>0</v>
      </c>
    </row>
    <row r="1145" spans="2:65" s="1" customFormat="1" ht="22.5" customHeight="1">
      <c r="B1145" s="174"/>
      <c r="C1145" s="175" t="s">
        <v>1751</v>
      </c>
      <c r="D1145" s="175" t="s">
        <v>188</v>
      </c>
      <c r="E1145" s="176" t="s">
        <v>3673</v>
      </c>
      <c r="F1145" s="177" t="s">
        <v>3674</v>
      </c>
      <c r="G1145" s="178" t="s">
        <v>232</v>
      </c>
      <c r="H1145" s="179">
        <v>187.93</v>
      </c>
      <c r="I1145" s="180"/>
      <c r="J1145" s="181">
        <f>ROUND(I1145*H1145,2)</f>
        <v>0</v>
      </c>
      <c r="K1145" s="177" t="s">
        <v>192</v>
      </c>
      <c r="L1145" s="41"/>
      <c r="M1145" s="182" t="s">
        <v>5</v>
      </c>
      <c r="N1145" s="183" t="s">
        <v>43</v>
      </c>
      <c r="O1145" s="42"/>
      <c r="P1145" s="184">
        <f>O1145*H1145</f>
        <v>0</v>
      </c>
      <c r="Q1145" s="184">
        <v>0</v>
      </c>
      <c r="R1145" s="184">
        <f>Q1145*H1145</f>
        <v>0</v>
      </c>
      <c r="S1145" s="184">
        <v>0</v>
      </c>
      <c r="T1145" s="185">
        <f>S1145*H1145</f>
        <v>0</v>
      </c>
      <c r="AR1145" s="24" t="s">
        <v>373</v>
      </c>
      <c r="AT1145" s="24" t="s">
        <v>188</v>
      </c>
      <c r="AU1145" s="24" t="s">
        <v>82</v>
      </c>
      <c r="AY1145" s="24" t="s">
        <v>185</v>
      </c>
      <c r="BE1145" s="186">
        <f>IF(N1145="základní",J1145,0)</f>
        <v>0</v>
      </c>
      <c r="BF1145" s="186">
        <f>IF(N1145="snížená",J1145,0)</f>
        <v>0</v>
      </c>
      <c r="BG1145" s="186">
        <f>IF(N1145="zákl. přenesená",J1145,0)</f>
        <v>0</v>
      </c>
      <c r="BH1145" s="186">
        <f>IF(N1145="sníž. přenesená",J1145,0)</f>
        <v>0</v>
      </c>
      <c r="BI1145" s="186">
        <f>IF(N1145="nulová",J1145,0)</f>
        <v>0</v>
      </c>
      <c r="BJ1145" s="24" t="s">
        <v>80</v>
      </c>
      <c r="BK1145" s="186">
        <f>ROUND(I1145*H1145,2)</f>
        <v>0</v>
      </c>
      <c r="BL1145" s="24" t="s">
        <v>373</v>
      </c>
      <c r="BM1145" s="24" t="s">
        <v>3675</v>
      </c>
    </row>
    <row r="1146" spans="2:65" s="11" customFormat="1">
      <c r="B1146" s="191"/>
      <c r="D1146" s="208" t="s">
        <v>197</v>
      </c>
      <c r="E1146" s="217" t="s">
        <v>5</v>
      </c>
      <c r="F1146" s="218" t="s">
        <v>2235</v>
      </c>
      <c r="H1146" s="219">
        <v>187.93</v>
      </c>
      <c r="I1146" s="195"/>
      <c r="L1146" s="191"/>
      <c r="M1146" s="196"/>
      <c r="N1146" s="197"/>
      <c r="O1146" s="197"/>
      <c r="P1146" s="197"/>
      <c r="Q1146" s="197"/>
      <c r="R1146" s="197"/>
      <c r="S1146" s="197"/>
      <c r="T1146" s="198"/>
      <c r="AT1146" s="192" t="s">
        <v>197</v>
      </c>
      <c r="AU1146" s="192" t="s">
        <v>82</v>
      </c>
      <c r="AV1146" s="11" t="s">
        <v>82</v>
      </c>
      <c r="AW1146" s="11" t="s">
        <v>35</v>
      </c>
      <c r="AX1146" s="11" t="s">
        <v>80</v>
      </c>
      <c r="AY1146" s="192" t="s">
        <v>185</v>
      </c>
    </row>
    <row r="1147" spans="2:65" s="1" customFormat="1" ht="31.5" customHeight="1">
      <c r="B1147" s="174"/>
      <c r="C1147" s="175" t="s">
        <v>1755</v>
      </c>
      <c r="D1147" s="175" t="s">
        <v>188</v>
      </c>
      <c r="E1147" s="176" t="s">
        <v>3676</v>
      </c>
      <c r="F1147" s="177" t="s">
        <v>3677</v>
      </c>
      <c r="G1147" s="178" t="s">
        <v>376</v>
      </c>
      <c r="H1147" s="179">
        <v>57.5</v>
      </c>
      <c r="I1147" s="180"/>
      <c r="J1147" s="181">
        <f>ROUND(I1147*H1147,2)</f>
        <v>0</v>
      </c>
      <c r="K1147" s="177" t="s">
        <v>192</v>
      </c>
      <c r="L1147" s="41"/>
      <c r="M1147" s="182" t="s">
        <v>5</v>
      </c>
      <c r="N1147" s="183" t="s">
        <v>43</v>
      </c>
      <c r="O1147" s="42"/>
      <c r="P1147" s="184">
        <f>O1147*H1147</f>
        <v>0</v>
      </c>
      <c r="Q1147" s="184">
        <v>2.0000000000000002E-5</v>
      </c>
      <c r="R1147" s="184">
        <f>Q1147*H1147</f>
        <v>1.1500000000000002E-3</v>
      </c>
      <c r="S1147" s="184">
        <v>0</v>
      </c>
      <c r="T1147" s="185">
        <f>S1147*H1147</f>
        <v>0</v>
      </c>
      <c r="AR1147" s="24" t="s">
        <v>373</v>
      </c>
      <c r="AT1147" s="24" t="s">
        <v>188</v>
      </c>
      <c r="AU1147" s="24" t="s">
        <v>82</v>
      </c>
      <c r="AY1147" s="24" t="s">
        <v>185</v>
      </c>
      <c r="BE1147" s="186">
        <f>IF(N1147="základní",J1147,0)</f>
        <v>0</v>
      </c>
      <c r="BF1147" s="186">
        <f>IF(N1147="snížená",J1147,0)</f>
        <v>0</v>
      </c>
      <c r="BG1147" s="186">
        <f>IF(N1147="zákl. přenesená",J1147,0)</f>
        <v>0</v>
      </c>
      <c r="BH1147" s="186">
        <f>IF(N1147="sníž. přenesená",J1147,0)</f>
        <v>0</v>
      </c>
      <c r="BI1147" s="186">
        <f>IF(N1147="nulová",J1147,0)</f>
        <v>0</v>
      </c>
      <c r="BJ1147" s="24" t="s">
        <v>80</v>
      </c>
      <c r="BK1147" s="186">
        <f>ROUND(I1147*H1147,2)</f>
        <v>0</v>
      </c>
      <c r="BL1147" s="24" t="s">
        <v>373</v>
      </c>
      <c r="BM1147" s="24" t="s">
        <v>3678</v>
      </c>
    </row>
    <row r="1148" spans="2:65" s="11" customFormat="1">
      <c r="B1148" s="191"/>
      <c r="D1148" s="208" t="s">
        <v>197</v>
      </c>
      <c r="E1148" s="217" t="s">
        <v>5</v>
      </c>
      <c r="F1148" s="218" t="s">
        <v>3679</v>
      </c>
      <c r="H1148" s="219">
        <v>57.5</v>
      </c>
      <c r="I1148" s="195"/>
      <c r="L1148" s="191"/>
      <c r="M1148" s="196"/>
      <c r="N1148" s="197"/>
      <c r="O1148" s="197"/>
      <c r="P1148" s="197"/>
      <c r="Q1148" s="197"/>
      <c r="R1148" s="197"/>
      <c r="S1148" s="197"/>
      <c r="T1148" s="198"/>
      <c r="AT1148" s="192" t="s">
        <v>197</v>
      </c>
      <c r="AU1148" s="192" t="s">
        <v>82</v>
      </c>
      <c r="AV1148" s="11" t="s">
        <v>82</v>
      </c>
      <c r="AW1148" s="11" t="s">
        <v>35</v>
      </c>
      <c r="AX1148" s="11" t="s">
        <v>80</v>
      </c>
      <c r="AY1148" s="192" t="s">
        <v>185</v>
      </c>
    </row>
    <row r="1149" spans="2:65" s="1" customFormat="1" ht="22.5" customHeight="1">
      <c r="B1149" s="174"/>
      <c r="C1149" s="175" t="s">
        <v>1763</v>
      </c>
      <c r="D1149" s="175" t="s">
        <v>188</v>
      </c>
      <c r="E1149" s="176" t="s">
        <v>3680</v>
      </c>
      <c r="F1149" s="177" t="s">
        <v>3681</v>
      </c>
      <c r="G1149" s="178" t="s">
        <v>232</v>
      </c>
      <c r="H1149" s="179">
        <v>187.93</v>
      </c>
      <c r="I1149" s="180"/>
      <c r="J1149" s="181">
        <f>ROUND(I1149*H1149,2)</f>
        <v>0</v>
      </c>
      <c r="K1149" s="177" t="s">
        <v>5</v>
      </c>
      <c r="L1149" s="41"/>
      <c r="M1149" s="182" t="s">
        <v>5</v>
      </c>
      <c r="N1149" s="183" t="s">
        <v>43</v>
      </c>
      <c r="O1149" s="42"/>
      <c r="P1149" s="184">
        <f>O1149*H1149</f>
        <v>0</v>
      </c>
      <c r="Q1149" s="184">
        <v>0.02</v>
      </c>
      <c r="R1149" s="184">
        <f>Q1149*H1149</f>
        <v>3.7586000000000004</v>
      </c>
      <c r="S1149" s="184">
        <v>0</v>
      </c>
      <c r="T1149" s="185">
        <f>S1149*H1149</f>
        <v>0</v>
      </c>
      <c r="AR1149" s="24" t="s">
        <v>373</v>
      </c>
      <c r="AT1149" s="24" t="s">
        <v>188</v>
      </c>
      <c r="AU1149" s="24" t="s">
        <v>82</v>
      </c>
      <c r="AY1149" s="24" t="s">
        <v>185</v>
      </c>
      <c r="BE1149" s="186">
        <f>IF(N1149="základní",J1149,0)</f>
        <v>0</v>
      </c>
      <c r="BF1149" s="186">
        <f>IF(N1149="snížená",J1149,0)</f>
        <v>0</v>
      </c>
      <c r="BG1149" s="186">
        <f>IF(N1149="zákl. přenesená",J1149,0)</f>
        <v>0</v>
      </c>
      <c r="BH1149" s="186">
        <f>IF(N1149="sníž. přenesená",J1149,0)</f>
        <v>0</v>
      </c>
      <c r="BI1149" s="186">
        <f>IF(N1149="nulová",J1149,0)</f>
        <v>0</v>
      </c>
      <c r="BJ1149" s="24" t="s">
        <v>80</v>
      </c>
      <c r="BK1149" s="186">
        <f>ROUND(I1149*H1149,2)</f>
        <v>0</v>
      </c>
      <c r="BL1149" s="24" t="s">
        <v>373</v>
      </c>
      <c r="BM1149" s="24" t="s">
        <v>3682</v>
      </c>
    </row>
    <row r="1150" spans="2:65" s="11" customFormat="1">
      <c r="B1150" s="191"/>
      <c r="D1150" s="208" t="s">
        <v>197</v>
      </c>
      <c r="E1150" s="217" t="s">
        <v>5</v>
      </c>
      <c r="F1150" s="218" t="s">
        <v>2235</v>
      </c>
      <c r="H1150" s="219">
        <v>187.93</v>
      </c>
      <c r="I1150" s="195"/>
      <c r="L1150" s="191"/>
      <c r="M1150" s="196"/>
      <c r="N1150" s="197"/>
      <c r="O1150" s="197"/>
      <c r="P1150" s="197"/>
      <c r="Q1150" s="197"/>
      <c r="R1150" s="197"/>
      <c r="S1150" s="197"/>
      <c r="T1150" s="198"/>
      <c r="AT1150" s="192" t="s">
        <v>197</v>
      </c>
      <c r="AU1150" s="192" t="s">
        <v>82</v>
      </c>
      <c r="AV1150" s="11" t="s">
        <v>82</v>
      </c>
      <c r="AW1150" s="11" t="s">
        <v>35</v>
      </c>
      <c r="AX1150" s="11" t="s">
        <v>80</v>
      </c>
      <c r="AY1150" s="192" t="s">
        <v>185</v>
      </c>
    </row>
    <row r="1151" spans="2:65" s="1" customFormat="1" ht="31.5" customHeight="1">
      <c r="B1151" s="174"/>
      <c r="C1151" s="175" t="s">
        <v>1759</v>
      </c>
      <c r="D1151" s="175" t="s">
        <v>188</v>
      </c>
      <c r="E1151" s="176" t="s">
        <v>3683</v>
      </c>
      <c r="F1151" s="177" t="s">
        <v>3684</v>
      </c>
      <c r="G1151" s="178" t="s">
        <v>191</v>
      </c>
      <c r="H1151" s="179">
        <v>3.76</v>
      </c>
      <c r="I1151" s="180"/>
      <c r="J1151" s="181">
        <f>ROUND(I1151*H1151,2)</f>
        <v>0</v>
      </c>
      <c r="K1151" s="177" t="s">
        <v>192</v>
      </c>
      <c r="L1151" s="41"/>
      <c r="M1151" s="182" t="s">
        <v>5</v>
      </c>
      <c r="N1151" s="183" t="s">
        <v>43</v>
      </c>
      <c r="O1151" s="42"/>
      <c r="P1151" s="184">
        <f>O1151*H1151</f>
        <v>0</v>
      </c>
      <c r="Q1151" s="184">
        <v>0</v>
      </c>
      <c r="R1151" s="184">
        <f>Q1151*H1151</f>
        <v>0</v>
      </c>
      <c r="S1151" s="184">
        <v>0</v>
      </c>
      <c r="T1151" s="185">
        <f>S1151*H1151</f>
        <v>0</v>
      </c>
      <c r="AR1151" s="24" t="s">
        <v>373</v>
      </c>
      <c r="AT1151" s="24" t="s">
        <v>188</v>
      </c>
      <c r="AU1151" s="24" t="s">
        <v>82</v>
      </c>
      <c r="AY1151" s="24" t="s">
        <v>185</v>
      </c>
      <c r="BE1151" s="186">
        <f>IF(N1151="základní",J1151,0)</f>
        <v>0</v>
      </c>
      <c r="BF1151" s="186">
        <f>IF(N1151="snížená",J1151,0)</f>
        <v>0</v>
      </c>
      <c r="BG1151" s="186">
        <f>IF(N1151="zákl. přenesená",J1151,0)</f>
        <v>0</v>
      </c>
      <c r="BH1151" s="186">
        <f>IF(N1151="sníž. přenesená",J1151,0)</f>
        <v>0</v>
      </c>
      <c r="BI1151" s="186">
        <f>IF(N1151="nulová",J1151,0)</f>
        <v>0</v>
      </c>
      <c r="BJ1151" s="24" t="s">
        <v>80</v>
      </c>
      <c r="BK1151" s="186">
        <f>ROUND(I1151*H1151,2)</f>
        <v>0</v>
      </c>
      <c r="BL1151" s="24" t="s">
        <v>373</v>
      </c>
      <c r="BM1151" s="24" t="s">
        <v>3685</v>
      </c>
    </row>
    <row r="1152" spans="2:65" s="1" customFormat="1" ht="121.5">
      <c r="B1152" s="41"/>
      <c r="D1152" s="187" t="s">
        <v>195</v>
      </c>
      <c r="F1152" s="188" t="s">
        <v>2174</v>
      </c>
      <c r="I1152" s="189"/>
      <c r="L1152" s="41"/>
      <c r="M1152" s="190"/>
      <c r="N1152" s="42"/>
      <c r="O1152" s="42"/>
      <c r="P1152" s="42"/>
      <c r="Q1152" s="42"/>
      <c r="R1152" s="42"/>
      <c r="S1152" s="42"/>
      <c r="T1152" s="70"/>
      <c r="AT1152" s="24" t="s">
        <v>195</v>
      </c>
      <c r="AU1152" s="24" t="s">
        <v>82</v>
      </c>
    </row>
    <row r="1153" spans="2:65" s="10" customFormat="1" ht="29.85" customHeight="1">
      <c r="B1153" s="160"/>
      <c r="D1153" s="171" t="s">
        <v>71</v>
      </c>
      <c r="E1153" s="172" t="s">
        <v>2268</v>
      </c>
      <c r="F1153" s="172" t="s">
        <v>2269</v>
      </c>
      <c r="I1153" s="163"/>
      <c r="J1153" s="173">
        <f>BK1153</f>
        <v>0</v>
      </c>
      <c r="L1153" s="160"/>
      <c r="M1153" s="165"/>
      <c r="N1153" s="166"/>
      <c r="O1153" s="166"/>
      <c r="P1153" s="167">
        <f>SUM(P1154:P1193)</f>
        <v>0</v>
      </c>
      <c r="Q1153" s="166"/>
      <c r="R1153" s="167">
        <f>SUM(R1154:R1193)</f>
        <v>6.1954890000000002</v>
      </c>
      <c r="S1153" s="166"/>
      <c r="T1153" s="168">
        <f>SUM(T1154:T1193)</f>
        <v>0</v>
      </c>
      <c r="AR1153" s="161" t="s">
        <v>82</v>
      </c>
      <c r="AT1153" s="169" t="s">
        <v>71</v>
      </c>
      <c r="AU1153" s="169" t="s">
        <v>80</v>
      </c>
      <c r="AY1153" s="161" t="s">
        <v>185</v>
      </c>
      <c r="BK1153" s="170">
        <f>SUM(BK1154:BK1193)</f>
        <v>0</v>
      </c>
    </row>
    <row r="1154" spans="2:65" s="1" customFormat="1" ht="31.5" customHeight="1">
      <c r="B1154" s="174"/>
      <c r="C1154" s="175" t="s">
        <v>1767</v>
      </c>
      <c r="D1154" s="175" t="s">
        <v>188</v>
      </c>
      <c r="E1154" s="176" t="s">
        <v>2298</v>
      </c>
      <c r="F1154" s="177" t="s">
        <v>2299</v>
      </c>
      <c r="G1154" s="178" t="s">
        <v>232</v>
      </c>
      <c r="H1154" s="179">
        <v>311.15899999999999</v>
      </c>
      <c r="I1154" s="180"/>
      <c r="J1154" s="181">
        <f>ROUND(I1154*H1154,2)</f>
        <v>0</v>
      </c>
      <c r="K1154" s="177" t="s">
        <v>192</v>
      </c>
      <c r="L1154" s="41"/>
      <c r="M1154" s="182" t="s">
        <v>5</v>
      </c>
      <c r="N1154" s="183" t="s">
        <v>43</v>
      </c>
      <c r="O1154" s="42"/>
      <c r="P1154" s="184">
        <f>O1154*H1154</f>
        <v>0</v>
      </c>
      <c r="Q1154" s="184">
        <v>3.0000000000000001E-3</v>
      </c>
      <c r="R1154" s="184">
        <f>Q1154*H1154</f>
        <v>0.933477</v>
      </c>
      <c r="S1154" s="184">
        <v>0</v>
      </c>
      <c r="T1154" s="185">
        <f>S1154*H1154</f>
        <v>0</v>
      </c>
      <c r="AR1154" s="24" t="s">
        <v>373</v>
      </c>
      <c r="AT1154" s="24" t="s">
        <v>188</v>
      </c>
      <c r="AU1154" s="24" t="s">
        <v>82</v>
      </c>
      <c r="AY1154" s="24" t="s">
        <v>185</v>
      </c>
      <c r="BE1154" s="186">
        <f>IF(N1154="základní",J1154,0)</f>
        <v>0</v>
      </c>
      <c r="BF1154" s="186">
        <f>IF(N1154="snížená",J1154,0)</f>
        <v>0</v>
      </c>
      <c r="BG1154" s="186">
        <f>IF(N1154="zákl. přenesená",J1154,0)</f>
        <v>0</v>
      </c>
      <c r="BH1154" s="186">
        <f>IF(N1154="sníž. přenesená",J1154,0)</f>
        <v>0</v>
      </c>
      <c r="BI1154" s="186">
        <f>IF(N1154="nulová",J1154,0)</f>
        <v>0</v>
      </c>
      <c r="BJ1154" s="24" t="s">
        <v>80</v>
      </c>
      <c r="BK1154" s="186">
        <f>ROUND(I1154*H1154,2)</f>
        <v>0</v>
      </c>
      <c r="BL1154" s="24" t="s">
        <v>373</v>
      </c>
      <c r="BM1154" s="24" t="s">
        <v>3686</v>
      </c>
    </row>
    <row r="1155" spans="2:65" s="11" customFormat="1">
      <c r="B1155" s="191"/>
      <c r="D1155" s="187" t="s">
        <v>197</v>
      </c>
      <c r="E1155" s="192" t="s">
        <v>5</v>
      </c>
      <c r="F1155" s="193" t="s">
        <v>3687</v>
      </c>
      <c r="H1155" s="194">
        <v>14.11</v>
      </c>
      <c r="I1155" s="195"/>
      <c r="L1155" s="191"/>
      <c r="M1155" s="196"/>
      <c r="N1155" s="197"/>
      <c r="O1155" s="197"/>
      <c r="P1155" s="197"/>
      <c r="Q1155" s="197"/>
      <c r="R1155" s="197"/>
      <c r="S1155" s="197"/>
      <c r="T1155" s="198"/>
      <c r="AT1155" s="192" t="s">
        <v>197</v>
      </c>
      <c r="AU1155" s="192" t="s">
        <v>82</v>
      </c>
      <c r="AV1155" s="11" t="s">
        <v>82</v>
      </c>
      <c r="AW1155" s="11" t="s">
        <v>35</v>
      </c>
      <c r="AX1155" s="11" t="s">
        <v>72</v>
      </c>
      <c r="AY1155" s="192" t="s">
        <v>185</v>
      </c>
    </row>
    <row r="1156" spans="2:65" s="11" customFormat="1">
      <c r="B1156" s="191"/>
      <c r="D1156" s="187" t="s">
        <v>197</v>
      </c>
      <c r="E1156" s="192" t="s">
        <v>5</v>
      </c>
      <c r="F1156" s="193" t="s">
        <v>3688</v>
      </c>
      <c r="H1156" s="194">
        <v>28.026</v>
      </c>
      <c r="I1156" s="195"/>
      <c r="L1156" s="191"/>
      <c r="M1156" s="196"/>
      <c r="N1156" s="197"/>
      <c r="O1156" s="197"/>
      <c r="P1156" s="197"/>
      <c r="Q1156" s="197"/>
      <c r="R1156" s="197"/>
      <c r="S1156" s="197"/>
      <c r="T1156" s="198"/>
      <c r="AT1156" s="192" t="s">
        <v>197</v>
      </c>
      <c r="AU1156" s="192" t="s">
        <v>82</v>
      </c>
      <c r="AV1156" s="11" t="s">
        <v>82</v>
      </c>
      <c r="AW1156" s="11" t="s">
        <v>35</v>
      </c>
      <c r="AX1156" s="11" t="s">
        <v>72</v>
      </c>
      <c r="AY1156" s="192" t="s">
        <v>185</v>
      </c>
    </row>
    <row r="1157" spans="2:65" s="11" customFormat="1">
      <c r="B1157" s="191"/>
      <c r="D1157" s="187" t="s">
        <v>197</v>
      </c>
      <c r="E1157" s="192" t="s">
        <v>5</v>
      </c>
      <c r="F1157" s="193" t="s">
        <v>3689</v>
      </c>
      <c r="H1157" s="194">
        <v>20.701000000000001</v>
      </c>
      <c r="I1157" s="195"/>
      <c r="L1157" s="191"/>
      <c r="M1157" s="196"/>
      <c r="N1157" s="197"/>
      <c r="O1157" s="197"/>
      <c r="P1157" s="197"/>
      <c r="Q1157" s="197"/>
      <c r="R1157" s="197"/>
      <c r="S1157" s="197"/>
      <c r="T1157" s="198"/>
      <c r="AT1157" s="192" t="s">
        <v>197</v>
      </c>
      <c r="AU1157" s="192" t="s">
        <v>82</v>
      </c>
      <c r="AV1157" s="11" t="s">
        <v>82</v>
      </c>
      <c r="AW1157" s="11" t="s">
        <v>35</v>
      </c>
      <c r="AX1157" s="11" t="s">
        <v>72</v>
      </c>
      <c r="AY1157" s="192" t="s">
        <v>185</v>
      </c>
    </row>
    <row r="1158" spans="2:65" s="11" customFormat="1">
      <c r="B1158" s="191"/>
      <c r="D1158" s="187" t="s">
        <v>197</v>
      </c>
      <c r="E1158" s="192" t="s">
        <v>5</v>
      </c>
      <c r="F1158" s="193" t="s">
        <v>3690</v>
      </c>
      <c r="H1158" s="194">
        <v>20.701000000000001</v>
      </c>
      <c r="I1158" s="195"/>
      <c r="L1158" s="191"/>
      <c r="M1158" s="196"/>
      <c r="N1158" s="197"/>
      <c r="O1158" s="197"/>
      <c r="P1158" s="197"/>
      <c r="Q1158" s="197"/>
      <c r="R1158" s="197"/>
      <c r="S1158" s="197"/>
      <c r="T1158" s="198"/>
      <c r="AT1158" s="192" t="s">
        <v>197</v>
      </c>
      <c r="AU1158" s="192" t="s">
        <v>82</v>
      </c>
      <c r="AV1158" s="11" t="s">
        <v>82</v>
      </c>
      <c r="AW1158" s="11" t="s">
        <v>35</v>
      </c>
      <c r="AX1158" s="11" t="s">
        <v>72</v>
      </c>
      <c r="AY1158" s="192" t="s">
        <v>185</v>
      </c>
    </row>
    <row r="1159" spans="2:65" s="11" customFormat="1">
      <c r="B1159" s="191"/>
      <c r="D1159" s="187" t="s">
        <v>197</v>
      </c>
      <c r="E1159" s="192" t="s">
        <v>5</v>
      </c>
      <c r="F1159" s="193" t="s">
        <v>3691</v>
      </c>
      <c r="H1159" s="194">
        <v>22.306000000000001</v>
      </c>
      <c r="I1159" s="195"/>
      <c r="L1159" s="191"/>
      <c r="M1159" s="196"/>
      <c r="N1159" s="197"/>
      <c r="O1159" s="197"/>
      <c r="P1159" s="197"/>
      <c r="Q1159" s="197"/>
      <c r="R1159" s="197"/>
      <c r="S1159" s="197"/>
      <c r="T1159" s="198"/>
      <c r="AT1159" s="192" t="s">
        <v>197</v>
      </c>
      <c r="AU1159" s="192" t="s">
        <v>82</v>
      </c>
      <c r="AV1159" s="11" t="s">
        <v>82</v>
      </c>
      <c r="AW1159" s="11" t="s">
        <v>35</v>
      </c>
      <c r="AX1159" s="11" t="s">
        <v>72</v>
      </c>
      <c r="AY1159" s="192" t="s">
        <v>185</v>
      </c>
    </row>
    <row r="1160" spans="2:65" s="11" customFormat="1">
      <c r="B1160" s="191"/>
      <c r="D1160" s="187" t="s">
        <v>197</v>
      </c>
      <c r="E1160" s="192" t="s">
        <v>5</v>
      </c>
      <c r="F1160" s="193" t="s">
        <v>3692</v>
      </c>
      <c r="H1160" s="194">
        <v>25.260999999999999</v>
      </c>
      <c r="I1160" s="195"/>
      <c r="L1160" s="191"/>
      <c r="M1160" s="196"/>
      <c r="N1160" s="197"/>
      <c r="O1160" s="197"/>
      <c r="P1160" s="197"/>
      <c r="Q1160" s="197"/>
      <c r="R1160" s="197"/>
      <c r="S1160" s="197"/>
      <c r="T1160" s="198"/>
      <c r="AT1160" s="192" t="s">
        <v>197</v>
      </c>
      <c r="AU1160" s="192" t="s">
        <v>82</v>
      </c>
      <c r="AV1160" s="11" t="s">
        <v>82</v>
      </c>
      <c r="AW1160" s="11" t="s">
        <v>35</v>
      </c>
      <c r="AX1160" s="11" t="s">
        <v>72</v>
      </c>
      <c r="AY1160" s="192" t="s">
        <v>185</v>
      </c>
    </row>
    <row r="1161" spans="2:65" s="11" customFormat="1">
      <c r="B1161" s="191"/>
      <c r="D1161" s="187" t="s">
        <v>197</v>
      </c>
      <c r="E1161" s="192" t="s">
        <v>5</v>
      </c>
      <c r="F1161" s="193" t="s">
        <v>3693</v>
      </c>
      <c r="H1161" s="194">
        <v>36.377000000000002</v>
      </c>
      <c r="I1161" s="195"/>
      <c r="L1161" s="191"/>
      <c r="M1161" s="196"/>
      <c r="N1161" s="197"/>
      <c r="O1161" s="197"/>
      <c r="P1161" s="197"/>
      <c r="Q1161" s="197"/>
      <c r="R1161" s="197"/>
      <c r="S1161" s="197"/>
      <c r="T1161" s="198"/>
      <c r="AT1161" s="192" t="s">
        <v>197</v>
      </c>
      <c r="AU1161" s="192" t="s">
        <v>82</v>
      </c>
      <c r="AV1161" s="11" t="s">
        <v>82</v>
      </c>
      <c r="AW1161" s="11" t="s">
        <v>35</v>
      </c>
      <c r="AX1161" s="11" t="s">
        <v>72</v>
      </c>
      <c r="AY1161" s="192" t="s">
        <v>185</v>
      </c>
    </row>
    <row r="1162" spans="2:65" s="11" customFormat="1">
      <c r="B1162" s="191"/>
      <c r="D1162" s="187" t="s">
        <v>197</v>
      </c>
      <c r="E1162" s="192" t="s">
        <v>5</v>
      </c>
      <c r="F1162" s="193" t="s">
        <v>3694</v>
      </c>
      <c r="H1162" s="194">
        <v>24.946000000000002</v>
      </c>
      <c r="I1162" s="195"/>
      <c r="L1162" s="191"/>
      <c r="M1162" s="196"/>
      <c r="N1162" s="197"/>
      <c r="O1162" s="197"/>
      <c r="P1162" s="197"/>
      <c r="Q1162" s="197"/>
      <c r="R1162" s="197"/>
      <c r="S1162" s="197"/>
      <c r="T1162" s="198"/>
      <c r="AT1162" s="192" t="s">
        <v>197</v>
      </c>
      <c r="AU1162" s="192" t="s">
        <v>82</v>
      </c>
      <c r="AV1162" s="11" t="s">
        <v>82</v>
      </c>
      <c r="AW1162" s="11" t="s">
        <v>35</v>
      </c>
      <c r="AX1162" s="11" t="s">
        <v>72</v>
      </c>
      <c r="AY1162" s="192" t="s">
        <v>185</v>
      </c>
    </row>
    <row r="1163" spans="2:65" s="11" customFormat="1">
      <c r="B1163" s="191"/>
      <c r="D1163" s="187" t="s">
        <v>197</v>
      </c>
      <c r="E1163" s="192" t="s">
        <v>5</v>
      </c>
      <c r="F1163" s="193" t="s">
        <v>3695</v>
      </c>
      <c r="H1163" s="194">
        <v>17.488</v>
      </c>
      <c r="I1163" s="195"/>
      <c r="L1163" s="191"/>
      <c r="M1163" s="196"/>
      <c r="N1163" s="197"/>
      <c r="O1163" s="197"/>
      <c r="P1163" s="197"/>
      <c r="Q1163" s="197"/>
      <c r="R1163" s="197"/>
      <c r="S1163" s="197"/>
      <c r="T1163" s="198"/>
      <c r="AT1163" s="192" t="s">
        <v>197</v>
      </c>
      <c r="AU1163" s="192" t="s">
        <v>82</v>
      </c>
      <c r="AV1163" s="11" t="s">
        <v>82</v>
      </c>
      <c r="AW1163" s="11" t="s">
        <v>35</v>
      </c>
      <c r="AX1163" s="11" t="s">
        <v>72</v>
      </c>
      <c r="AY1163" s="192" t="s">
        <v>185</v>
      </c>
    </row>
    <row r="1164" spans="2:65" s="11" customFormat="1">
      <c r="B1164" s="191"/>
      <c r="D1164" s="187" t="s">
        <v>197</v>
      </c>
      <c r="E1164" s="192" t="s">
        <v>5</v>
      </c>
      <c r="F1164" s="193" t="s">
        <v>3696</v>
      </c>
      <c r="H1164" s="194">
        <v>22.664000000000001</v>
      </c>
      <c r="I1164" s="195"/>
      <c r="L1164" s="191"/>
      <c r="M1164" s="196"/>
      <c r="N1164" s="197"/>
      <c r="O1164" s="197"/>
      <c r="P1164" s="197"/>
      <c r="Q1164" s="197"/>
      <c r="R1164" s="197"/>
      <c r="S1164" s="197"/>
      <c r="T1164" s="198"/>
      <c r="AT1164" s="192" t="s">
        <v>197</v>
      </c>
      <c r="AU1164" s="192" t="s">
        <v>82</v>
      </c>
      <c r="AV1164" s="11" t="s">
        <v>82</v>
      </c>
      <c r="AW1164" s="11" t="s">
        <v>35</v>
      </c>
      <c r="AX1164" s="11" t="s">
        <v>72</v>
      </c>
      <c r="AY1164" s="192" t="s">
        <v>185</v>
      </c>
    </row>
    <row r="1165" spans="2:65" s="11" customFormat="1">
      <c r="B1165" s="191"/>
      <c r="D1165" s="187" t="s">
        <v>197</v>
      </c>
      <c r="E1165" s="192" t="s">
        <v>5</v>
      </c>
      <c r="F1165" s="193" t="s">
        <v>3697</v>
      </c>
      <c r="H1165" s="194">
        <v>17.248000000000001</v>
      </c>
      <c r="I1165" s="195"/>
      <c r="L1165" s="191"/>
      <c r="M1165" s="196"/>
      <c r="N1165" s="197"/>
      <c r="O1165" s="197"/>
      <c r="P1165" s="197"/>
      <c r="Q1165" s="197"/>
      <c r="R1165" s="197"/>
      <c r="S1165" s="197"/>
      <c r="T1165" s="198"/>
      <c r="AT1165" s="192" t="s">
        <v>197</v>
      </c>
      <c r="AU1165" s="192" t="s">
        <v>82</v>
      </c>
      <c r="AV1165" s="11" t="s">
        <v>82</v>
      </c>
      <c r="AW1165" s="11" t="s">
        <v>35</v>
      </c>
      <c r="AX1165" s="11" t="s">
        <v>72</v>
      </c>
      <c r="AY1165" s="192" t="s">
        <v>185</v>
      </c>
    </row>
    <row r="1166" spans="2:65" s="11" customFormat="1">
      <c r="B1166" s="191"/>
      <c r="D1166" s="187" t="s">
        <v>197</v>
      </c>
      <c r="E1166" s="192" t="s">
        <v>5</v>
      </c>
      <c r="F1166" s="193" t="s">
        <v>3698</v>
      </c>
      <c r="H1166" s="194">
        <v>25.064</v>
      </c>
      <c r="I1166" s="195"/>
      <c r="L1166" s="191"/>
      <c r="M1166" s="196"/>
      <c r="N1166" s="197"/>
      <c r="O1166" s="197"/>
      <c r="P1166" s="197"/>
      <c r="Q1166" s="197"/>
      <c r="R1166" s="197"/>
      <c r="S1166" s="197"/>
      <c r="T1166" s="198"/>
      <c r="AT1166" s="192" t="s">
        <v>197</v>
      </c>
      <c r="AU1166" s="192" t="s">
        <v>82</v>
      </c>
      <c r="AV1166" s="11" t="s">
        <v>82</v>
      </c>
      <c r="AW1166" s="11" t="s">
        <v>35</v>
      </c>
      <c r="AX1166" s="11" t="s">
        <v>72</v>
      </c>
      <c r="AY1166" s="192" t="s">
        <v>185</v>
      </c>
    </row>
    <row r="1167" spans="2:65" s="11" customFormat="1">
      <c r="B1167" s="191"/>
      <c r="D1167" s="187" t="s">
        <v>197</v>
      </c>
      <c r="E1167" s="192" t="s">
        <v>5</v>
      </c>
      <c r="F1167" s="193" t="s">
        <v>3699</v>
      </c>
      <c r="H1167" s="194">
        <v>20.067</v>
      </c>
      <c r="I1167" s="195"/>
      <c r="L1167" s="191"/>
      <c r="M1167" s="196"/>
      <c r="N1167" s="197"/>
      <c r="O1167" s="197"/>
      <c r="P1167" s="197"/>
      <c r="Q1167" s="197"/>
      <c r="R1167" s="197"/>
      <c r="S1167" s="197"/>
      <c r="T1167" s="198"/>
      <c r="AT1167" s="192" t="s">
        <v>197</v>
      </c>
      <c r="AU1167" s="192" t="s">
        <v>82</v>
      </c>
      <c r="AV1167" s="11" t="s">
        <v>82</v>
      </c>
      <c r="AW1167" s="11" t="s">
        <v>35</v>
      </c>
      <c r="AX1167" s="11" t="s">
        <v>72</v>
      </c>
      <c r="AY1167" s="192" t="s">
        <v>185</v>
      </c>
    </row>
    <row r="1168" spans="2:65" s="11" customFormat="1">
      <c r="B1168" s="191"/>
      <c r="D1168" s="187" t="s">
        <v>197</v>
      </c>
      <c r="E1168" s="192" t="s">
        <v>5</v>
      </c>
      <c r="F1168" s="193" t="s">
        <v>3700</v>
      </c>
      <c r="H1168" s="194">
        <v>4.5</v>
      </c>
      <c r="I1168" s="195"/>
      <c r="L1168" s="191"/>
      <c r="M1168" s="196"/>
      <c r="N1168" s="197"/>
      <c r="O1168" s="197"/>
      <c r="P1168" s="197"/>
      <c r="Q1168" s="197"/>
      <c r="R1168" s="197"/>
      <c r="S1168" s="197"/>
      <c r="T1168" s="198"/>
      <c r="AT1168" s="192" t="s">
        <v>197</v>
      </c>
      <c r="AU1168" s="192" t="s">
        <v>82</v>
      </c>
      <c r="AV1168" s="11" t="s">
        <v>82</v>
      </c>
      <c r="AW1168" s="11" t="s">
        <v>35</v>
      </c>
      <c r="AX1168" s="11" t="s">
        <v>72</v>
      </c>
      <c r="AY1168" s="192" t="s">
        <v>185</v>
      </c>
    </row>
    <row r="1169" spans="2:65" s="11" customFormat="1">
      <c r="B1169" s="191"/>
      <c r="D1169" s="187" t="s">
        <v>197</v>
      </c>
      <c r="E1169" s="192" t="s">
        <v>5</v>
      </c>
      <c r="F1169" s="193" t="s">
        <v>3701</v>
      </c>
      <c r="H1169" s="194">
        <v>4.5</v>
      </c>
      <c r="I1169" s="195"/>
      <c r="L1169" s="191"/>
      <c r="M1169" s="196"/>
      <c r="N1169" s="197"/>
      <c r="O1169" s="197"/>
      <c r="P1169" s="197"/>
      <c r="Q1169" s="197"/>
      <c r="R1169" s="197"/>
      <c r="S1169" s="197"/>
      <c r="T1169" s="198"/>
      <c r="AT1169" s="192" t="s">
        <v>197</v>
      </c>
      <c r="AU1169" s="192" t="s">
        <v>82</v>
      </c>
      <c r="AV1169" s="11" t="s">
        <v>82</v>
      </c>
      <c r="AW1169" s="11" t="s">
        <v>35</v>
      </c>
      <c r="AX1169" s="11" t="s">
        <v>72</v>
      </c>
      <c r="AY1169" s="192" t="s">
        <v>185</v>
      </c>
    </row>
    <row r="1170" spans="2:65" s="11" customFormat="1">
      <c r="B1170" s="191"/>
      <c r="D1170" s="187" t="s">
        <v>197</v>
      </c>
      <c r="E1170" s="192" t="s">
        <v>5</v>
      </c>
      <c r="F1170" s="193" t="s">
        <v>3702</v>
      </c>
      <c r="H1170" s="194">
        <v>4.5</v>
      </c>
      <c r="I1170" s="195"/>
      <c r="L1170" s="191"/>
      <c r="M1170" s="196"/>
      <c r="N1170" s="197"/>
      <c r="O1170" s="197"/>
      <c r="P1170" s="197"/>
      <c r="Q1170" s="197"/>
      <c r="R1170" s="197"/>
      <c r="S1170" s="197"/>
      <c r="T1170" s="198"/>
      <c r="AT1170" s="192" t="s">
        <v>197</v>
      </c>
      <c r="AU1170" s="192" t="s">
        <v>82</v>
      </c>
      <c r="AV1170" s="11" t="s">
        <v>82</v>
      </c>
      <c r="AW1170" s="11" t="s">
        <v>35</v>
      </c>
      <c r="AX1170" s="11" t="s">
        <v>72</v>
      </c>
      <c r="AY1170" s="192" t="s">
        <v>185</v>
      </c>
    </row>
    <row r="1171" spans="2:65" s="11" customFormat="1">
      <c r="B1171" s="191"/>
      <c r="D1171" s="187" t="s">
        <v>197</v>
      </c>
      <c r="E1171" s="192" t="s">
        <v>5</v>
      </c>
      <c r="F1171" s="193" t="s">
        <v>3703</v>
      </c>
      <c r="H1171" s="194">
        <v>2.7</v>
      </c>
      <c r="I1171" s="195"/>
      <c r="L1171" s="191"/>
      <c r="M1171" s="196"/>
      <c r="N1171" s="197"/>
      <c r="O1171" s="197"/>
      <c r="P1171" s="197"/>
      <c r="Q1171" s="197"/>
      <c r="R1171" s="197"/>
      <c r="S1171" s="197"/>
      <c r="T1171" s="198"/>
      <c r="AT1171" s="192" t="s">
        <v>197</v>
      </c>
      <c r="AU1171" s="192" t="s">
        <v>82</v>
      </c>
      <c r="AV1171" s="11" t="s">
        <v>82</v>
      </c>
      <c r="AW1171" s="11" t="s">
        <v>35</v>
      </c>
      <c r="AX1171" s="11" t="s">
        <v>72</v>
      </c>
      <c r="AY1171" s="192" t="s">
        <v>185</v>
      </c>
    </row>
    <row r="1172" spans="2:65" s="13" customFormat="1">
      <c r="B1172" s="207"/>
      <c r="D1172" s="208" t="s">
        <v>197</v>
      </c>
      <c r="E1172" s="209" t="s">
        <v>5</v>
      </c>
      <c r="F1172" s="210" t="s">
        <v>222</v>
      </c>
      <c r="H1172" s="211">
        <v>311.15899999999999</v>
      </c>
      <c r="I1172" s="212"/>
      <c r="L1172" s="207"/>
      <c r="M1172" s="213"/>
      <c r="N1172" s="214"/>
      <c r="O1172" s="214"/>
      <c r="P1172" s="214"/>
      <c r="Q1172" s="214"/>
      <c r="R1172" s="214"/>
      <c r="S1172" s="214"/>
      <c r="T1172" s="215"/>
      <c r="AT1172" s="216" t="s">
        <v>197</v>
      </c>
      <c r="AU1172" s="216" t="s">
        <v>82</v>
      </c>
      <c r="AV1172" s="13" t="s">
        <v>193</v>
      </c>
      <c r="AW1172" s="13" t="s">
        <v>35</v>
      </c>
      <c r="AX1172" s="13" t="s">
        <v>80</v>
      </c>
      <c r="AY1172" s="216" t="s">
        <v>185</v>
      </c>
    </row>
    <row r="1173" spans="2:65" s="1" customFormat="1" ht="22.5" customHeight="1">
      <c r="B1173" s="174"/>
      <c r="C1173" s="221" t="s">
        <v>1771</v>
      </c>
      <c r="D1173" s="221" t="s">
        <v>258</v>
      </c>
      <c r="E1173" s="222" t="s">
        <v>2305</v>
      </c>
      <c r="F1173" s="223" t="s">
        <v>2306</v>
      </c>
      <c r="G1173" s="224" t="s">
        <v>232</v>
      </c>
      <c r="H1173" s="225">
        <v>357.83300000000003</v>
      </c>
      <c r="I1173" s="226"/>
      <c r="J1173" s="227">
        <f>ROUND(I1173*H1173,2)</f>
        <v>0</v>
      </c>
      <c r="K1173" s="223" t="s">
        <v>5</v>
      </c>
      <c r="L1173" s="228"/>
      <c r="M1173" s="229" t="s">
        <v>5</v>
      </c>
      <c r="N1173" s="230" t="s">
        <v>43</v>
      </c>
      <c r="O1173" s="42"/>
      <c r="P1173" s="184">
        <f>O1173*H1173</f>
        <v>0</v>
      </c>
      <c r="Q1173" s="184">
        <v>1.4E-2</v>
      </c>
      <c r="R1173" s="184">
        <f>Q1173*H1173</f>
        <v>5.0096620000000005</v>
      </c>
      <c r="S1173" s="184">
        <v>0</v>
      </c>
      <c r="T1173" s="185">
        <f>S1173*H1173</f>
        <v>0</v>
      </c>
      <c r="AR1173" s="24" t="s">
        <v>932</v>
      </c>
      <c r="AT1173" s="24" t="s">
        <v>258</v>
      </c>
      <c r="AU1173" s="24" t="s">
        <v>82</v>
      </c>
      <c r="AY1173" s="24" t="s">
        <v>185</v>
      </c>
      <c r="BE1173" s="186">
        <f>IF(N1173="základní",J1173,0)</f>
        <v>0</v>
      </c>
      <c r="BF1173" s="186">
        <f>IF(N1173="snížená",J1173,0)</f>
        <v>0</v>
      </c>
      <c r="BG1173" s="186">
        <f>IF(N1173="zákl. přenesená",J1173,0)</f>
        <v>0</v>
      </c>
      <c r="BH1173" s="186">
        <f>IF(N1173="sníž. přenesená",J1173,0)</f>
        <v>0</v>
      </c>
      <c r="BI1173" s="186">
        <f>IF(N1173="nulová",J1173,0)</f>
        <v>0</v>
      </c>
      <c r="BJ1173" s="24" t="s">
        <v>80</v>
      </c>
      <c r="BK1173" s="186">
        <f>ROUND(I1173*H1173,2)</f>
        <v>0</v>
      </c>
      <c r="BL1173" s="24" t="s">
        <v>373</v>
      </c>
      <c r="BM1173" s="24" t="s">
        <v>3704</v>
      </c>
    </row>
    <row r="1174" spans="2:65" s="1" customFormat="1" ht="31.5" customHeight="1">
      <c r="B1174" s="174"/>
      <c r="C1174" s="175" t="s">
        <v>1783</v>
      </c>
      <c r="D1174" s="175" t="s">
        <v>188</v>
      </c>
      <c r="E1174" s="176" t="s">
        <v>2271</v>
      </c>
      <c r="F1174" s="177" t="s">
        <v>2272</v>
      </c>
      <c r="G1174" s="178" t="s">
        <v>232</v>
      </c>
      <c r="H1174" s="179">
        <v>100.94</v>
      </c>
      <c r="I1174" s="180"/>
      <c r="J1174" s="181">
        <f>ROUND(I1174*H1174,2)</f>
        <v>0</v>
      </c>
      <c r="K1174" s="177" t="s">
        <v>192</v>
      </c>
      <c r="L1174" s="41"/>
      <c r="M1174" s="182" t="s">
        <v>5</v>
      </c>
      <c r="N1174" s="183" t="s">
        <v>43</v>
      </c>
      <c r="O1174" s="42"/>
      <c r="P1174" s="184">
        <f>O1174*H1174</f>
        <v>0</v>
      </c>
      <c r="Q1174" s="184">
        <v>0</v>
      </c>
      <c r="R1174" s="184">
        <f>Q1174*H1174</f>
        <v>0</v>
      </c>
      <c r="S1174" s="184">
        <v>0</v>
      </c>
      <c r="T1174" s="185">
        <f>S1174*H1174</f>
        <v>0</v>
      </c>
      <c r="AR1174" s="24" t="s">
        <v>373</v>
      </c>
      <c r="AT1174" s="24" t="s">
        <v>188</v>
      </c>
      <c r="AU1174" s="24" t="s">
        <v>82</v>
      </c>
      <c r="AY1174" s="24" t="s">
        <v>185</v>
      </c>
      <c r="BE1174" s="186">
        <f>IF(N1174="základní",J1174,0)</f>
        <v>0</v>
      </c>
      <c r="BF1174" s="186">
        <f>IF(N1174="snížená",J1174,0)</f>
        <v>0</v>
      </c>
      <c r="BG1174" s="186">
        <f>IF(N1174="zákl. přenesená",J1174,0)</f>
        <v>0</v>
      </c>
      <c r="BH1174" s="186">
        <f>IF(N1174="sníž. přenesená",J1174,0)</f>
        <v>0</v>
      </c>
      <c r="BI1174" s="186">
        <f>IF(N1174="nulová",J1174,0)</f>
        <v>0</v>
      </c>
      <c r="BJ1174" s="24" t="s">
        <v>80</v>
      </c>
      <c r="BK1174" s="186">
        <f>ROUND(I1174*H1174,2)</f>
        <v>0</v>
      </c>
      <c r="BL1174" s="24" t="s">
        <v>373</v>
      </c>
      <c r="BM1174" s="24" t="s">
        <v>3705</v>
      </c>
    </row>
    <row r="1175" spans="2:65" s="1" customFormat="1" ht="40.5">
      <c r="B1175" s="41"/>
      <c r="D1175" s="187" t="s">
        <v>195</v>
      </c>
      <c r="F1175" s="188" t="s">
        <v>2181</v>
      </c>
      <c r="I1175" s="189"/>
      <c r="L1175" s="41"/>
      <c r="M1175" s="190"/>
      <c r="N1175" s="42"/>
      <c r="O1175" s="42"/>
      <c r="P1175" s="42"/>
      <c r="Q1175" s="42"/>
      <c r="R1175" s="42"/>
      <c r="S1175" s="42"/>
      <c r="T1175" s="70"/>
      <c r="AT1175" s="24" t="s">
        <v>195</v>
      </c>
      <c r="AU1175" s="24" t="s">
        <v>82</v>
      </c>
    </row>
    <row r="1176" spans="2:65" s="11" customFormat="1">
      <c r="B1176" s="191"/>
      <c r="D1176" s="187" t="s">
        <v>197</v>
      </c>
      <c r="E1176" s="192" t="s">
        <v>5</v>
      </c>
      <c r="F1176" s="193" t="s">
        <v>3706</v>
      </c>
      <c r="H1176" s="194">
        <v>2.85</v>
      </c>
      <c r="I1176" s="195"/>
      <c r="L1176" s="191"/>
      <c r="M1176" s="196"/>
      <c r="N1176" s="197"/>
      <c r="O1176" s="197"/>
      <c r="P1176" s="197"/>
      <c r="Q1176" s="197"/>
      <c r="R1176" s="197"/>
      <c r="S1176" s="197"/>
      <c r="T1176" s="198"/>
      <c r="AT1176" s="192" t="s">
        <v>197</v>
      </c>
      <c r="AU1176" s="192" t="s">
        <v>82</v>
      </c>
      <c r="AV1176" s="11" t="s">
        <v>82</v>
      </c>
      <c r="AW1176" s="11" t="s">
        <v>35</v>
      </c>
      <c r="AX1176" s="11" t="s">
        <v>72</v>
      </c>
      <c r="AY1176" s="192" t="s">
        <v>185</v>
      </c>
    </row>
    <row r="1177" spans="2:65" s="11" customFormat="1">
      <c r="B1177" s="191"/>
      <c r="D1177" s="187" t="s">
        <v>197</v>
      </c>
      <c r="E1177" s="192" t="s">
        <v>5</v>
      </c>
      <c r="F1177" s="193" t="s">
        <v>3707</v>
      </c>
      <c r="H1177" s="194">
        <v>5.7759999999999998</v>
      </c>
      <c r="I1177" s="195"/>
      <c r="L1177" s="191"/>
      <c r="M1177" s="196"/>
      <c r="N1177" s="197"/>
      <c r="O1177" s="197"/>
      <c r="P1177" s="197"/>
      <c r="Q1177" s="197"/>
      <c r="R1177" s="197"/>
      <c r="S1177" s="197"/>
      <c r="T1177" s="198"/>
      <c r="AT1177" s="192" t="s">
        <v>197</v>
      </c>
      <c r="AU1177" s="192" t="s">
        <v>82</v>
      </c>
      <c r="AV1177" s="11" t="s">
        <v>82</v>
      </c>
      <c r="AW1177" s="11" t="s">
        <v>35</v>
      </c>
      <c r="AX1177" s="11" t="s">
        <v>72</v>
      </c>
      <c r="AY1177" s="192" t="s">
        <v>185</v>
      </c>
    </row>
    <row r="1178" spans="2:65" s="11" customFormat="1">
      <c r="B1178" s="191"/>
      <c r="D1178" s="187" t="s">
        <v>197</v>
      </c>
      <c r="E1178" s="192" t="s">
        <v>5</v>
      </c>
      <c r="F1178" s="193" t="s">
        <v>3689</v>
      </c>
      <c r="H1178" s="194">
        <v>20.701000000000001</v>
      </c>
      <c r="I1178" s="195"/>
      <c r="L1178" s="191"/>
      <c r="M1178" s="196"/>
      <c r="N1178" s="197"/>
      <c r="O1178" s="197"/>
      <c r="P1178" s="197"/>
      <c r="Q1178" s="197"/>
      <c r="R1178" s="197"/>
      <c r="S1178" s="197"/>
      <c r="T1178" s="198"/>
      <c r="AT1178" s="192" t="s">
        <v>197</v>
      </c>
      <c r="AU1178" s="192" t="s">
        <v>82</v>
      </c>
      <c r="AV1178" s="11" t="s">
        <v>82</v>
      </c>
      <c r="AW1178" s="11" t="s">
        <v>35</v>
      </c>
      <c r="AX1178" s="11" t="s">
        <v>72</v>
      </c>
      <c r="AY1178" s="192" t="s">
        <v>185</v>
      </c>
    </row>
    <row r="1179" spans="2:65" s="11" customFormat="1">
      <c r="B1179" s="191"/>
      <c r="D1179" s="187" t="s">
        <v>197</v>
      </c>
      <c r="E1179" s="192" t="s">
        <v>5</v>
      </c>
      <c r="F1179" s="193" t="s">
        <v>3690</v>
      </c>
      <c r="H1179" s="194">
        <v>20.701000000000001</v>
      </c>
      <c r="I1179" s="195"/>
      <c r="L1179" s="191"/>
      <c r="M1179" s="196"/>
      <c r="N1179" s="197"/>
      <c r="O1179" s="197"/>
      <c r="P1179" s="197"/>
      <c r="Q1179" s="197"/>
      <c r="R1179" s="197"/>
      <c r="S1179" s="197"/>
      <c r="T1179" s="198"/>
      <c r="AT1179" s="192" t="s">
        <v>197</v>
      </c>
      <c r="AU1179" s="192" t="s">
        <v>82</v>
      </c>
      <c r="AV1179" s="11" t="s">
        <v>82</v>
      </c>
      <c r="AW1179" s="11" t="s">
        <v>35</v>
      </c>
      <c r="AX1179" s="11" t="s">
        <v>72</v>
      </c>
      <c r="AY1179" s="192" t="s">
        <v>185</v>
      </c>
    </row>
    <row r="1180" spans="2:65" s="11" customFormat="1">
      <c r="B1180" s="191"/>
      <c r="D1180" s="187" t="s">
        <v>197</v>
      </c>
      <c r="E1180" s="192" t="s">
        <v>5</v>
      </c>
      <c r="F1180" s="193" t="s">
        <v>3691</v>
      </c>
      <c r="H1180" s="194">
        <v>22.306000000000001</v>
      </c>
      <c r="I1180" s="195"/>
      <c r="L1180" s="191"/>
      <c r="M1180" s="196"/>
      <c r="N1180" s="197"/>
      <c r="O1180" s="197"/>
      <c r="P1180" s="197"/>
      <c r="Q1180" s="197"/>
      <c r="R1180" s="197"/>
      <c r="S1180" s="197"/>
      <c r="T1180" s="198"/>
      <c r="AT1180" s="192" t="s">
        <v>197</v>
      </c>
      <c r="AU1180" s="192" t="s">
        <v>82</v>
      </c>
      <c r="AV1180" s="11" t="s">
        <v>82</v>
      </c>
      <c r="AW1180" s="11" t="s">
        <v>35</v>
      </c>
      <c r="AX1180" s="11" t="s">
        <v>72</v>
      </c>
      <c r="AY1180" s="192" t="s">
        <v>185</v>
      </c>
    </row>
    <row r="1181" spans="2:65" s="11" customFormat="1">
      <c r="B1181" s="191"/>
      <c r="D1181" s="187" t="s">
        <v>197</v>
      </c>
      <c r="E1181" s="192" t="s">
        <v>5</v>
      </c>
      <c r="F1181" s="193" t="s">
        <v>3708</v>
      </c>
      <c r="H1181" s="194">
        <v>5.2</v>
      </c>
      <c r="I1181" s="195"/>
      <c r="L1181" s="191"/>
      <c r="M1181" s="196"/>
      <c r="N1181" s="197"/>
      <c r="O1181" s="197"/>
      <c r="P1181" s="197"/>
      <c r="Q1181" s="197"/>
      <c r="R1181" s="197"/>
      <c r="S1181" s="197"/>
      <c r="T1181" s="198"/>
      <c r="AT1181" s="192" t="s">
        <v>197</v>
      </c>
      <c r="AU1181" s="192" t="s">
        <v>82</v>
      </c>
      <c r="AV1181" s="11" t="s">
        <v>82</v>
      </c>
      <c r="AW1181" s="11" t="s">
        <v>35</v>
      </c>
      <c r="AX1181" s="11" t="s">
        <v>72</v>
      </c>
      <c r="AY1181" s="192" t="s">
        <v>185</v>
      </c>
    </row>
    <row r="1182" spans="2:65" s="11" customFormat="1">
      <c r="B1182" s="191"/>
      <c r="D1182" s="187" t="s">
        <v>197</v>
      </c>
      <c r="E1182" s="192" t="s">
        <v>5</v>
      </c>
      <c r="F1182" s="193" t="s">
        <v>3709</v>
      </c>
      <c r="H1182" s="194">
        <v>7.2560000000000002</v>
      </c>
      <c r="I1182" s="195"/>
      <c r="L1182" s="191"/>
      <c r="M1182" s="196"/>
      <c r="N1182" s="197"/>
      <c r="O1182" s="197"/>
      <c r="P1182" s="197"/>
      <c r="Q1182" s="197"/>
      <c r="R1182" s="197"/>
      <c r="S1182" s="197"/>
      <c r="T1182" s="198"/>
      <c r="AT1182" s="192" t="s">
        <v>197</v>
      </c>
      <c r="AU1182" s="192" t="s">
        <v>82</v>
      </c>
      <c r="AV1182" s="11" t="s">
        <v>82</v>
      </c>
      <c r="AW1182" s="11" t="s">
        <v>35</v>
      </c>
      <c r="AX1182" s="11" t="s">
        <v>72</v>
      </c>
      <c r="AY1182" s="192" t="s">
        <v>185</v>
      </c>
    </row>
    <row r="1183" spans="2:65" s="11" customFormat="1">
      <c r="B1183" s="191"/>
      <c r="D1183" s="187" t="s">
        <v>197</v>
      </c>
      <c r="E1183" s="192" t="s">
        <v>5</v>
      </c>
      <c r="F1183" s="193" t="s">
        <v>3710</v>
      </c>
      <c r="H1183" s="194">
        <v>5</v>
      </c>
      <c r="I1183" s="195"/>
      <c r="L1183" s="191"/>
      <c r="M1183" s="196"/>
      <c r="N1183" s="197"/>
      <c r="O1183" s="197"/>
      <c r="P1183" s="197"/>
      <c r="Q1183" s="197"/>
      <c r="R1183" s="197"/>
      <c r="S1183" s="197"/>
      <c r="T1183" s="198"/>
      <c r="AT1183" s="192" t="s">
        <v>197</v>
      </c>
      <c r="AU1183" s="192" t="s">
        <v>82</v>
      </c>
      <c r="AV1183" s="11" t="s">
        <v>82</v>
      </c>
      <c r="AW1183" s="11" t="s">
        <v>35</v>
      </c>
      <c r="AX1183" s="11" t="s">
        <v>72</v>
      </c>
      <c r="AY1183" s="192" t="s">
        <v>185</v>
      </c>
    </row>
    <row r="1184" spans="2:65" s="11" customFormat="1">
      <c r="B1184" s="191"/>
      <c r="D1184" s="187" t="s">
        <v>197</v>
      </c>
      <c r="E1184" s="192" t="s">
        <v>5</v>
      </c>
      <c r="F1184" s="193" t="s">
        <v>3711</v>
      </c>
      <c r="H1184" s="194">
        <v>3.5</v>
      </c>
      <c r="I1184" s="195"/>
      <c r="L1184" s="191"/>
      <c r="M1184" s="196"/>
      <c r="N1184" s="197"/>
      <c r="O1184" s="197"/>
      <c r="P1184" s="197"/>
      <c r="Q1184" s="197"/>
      <c r="R1184" s="197"/>
      <c r="S1184" s="197"/>
      <c r="T1184" s="198"/>
      <c r="AT1184" s="192" t="s">
        <v>197</v>
      </c>
      <c r="AU1184" s="192" t="s">
        <v>82</v>
      </c>
      <c r="AV1184" s="11" t="s">
        <v>82</v>
      </c>
      <c r="AW1184" s="11" t="s">
        <v>35</v>
      </c>
      <c r="AX1184" s="11" t="s">
        <v>72</v>
      </c>
      <c r="AY1184" s="192" t="s">
        <v>185</v>
      </c>
    </row>
    <row r="1185" spans="2:65" s="11" customFormat="1">
      <c r="B1185" s="191"/>
      <c r="D1185" s="187" t="s">
        <v>197</v>
      </c>
      <c r="E1185" s="192" t="s">
        <v>5</v>
      </c>
      <c r="F1185" s="193" t="s">
        <v>3712</v>
      </c>
      <c r="H1185" s="194">
        <v>2.125</v>
      </c>
      <c r="I1185" s="195"/>
      <c r="L1185" s="191"/>
      <c r="M1185" s="196"/>
      <c r="N1185" s="197"/>
      <c r="O1185" s="197"/>
      <c r="P1185" s="197"/>
      <c r="Q1185" s="197"/>
      <c r="R1185" s="197"/>
      <c r="S1185" s="197"/>
      <c r="T1185" s="198"/>
      <c r="AT1185" s="192" t="s">
        <v>197</v>
      </c>
      <c r="AU1185" s="192" t="s">
        <v>82</v>
      </c>
      <c r="AV1185" s="11" t="s">
        <v>82</v>
      </c>
      <c r="AW1185" s="11" t="s">
        <v>35</v>
      </c>
      <c r="AX1185" s="11" t="s">
        <v>72</v>
      </c>
      <c r="AY1185" s="192" t="s">
        <v>185</v>
      </c>
    </row>
    <row r="1186" spans="2:65" s="11" customFormat="1">
      <c r="B1186" s="191"/>
      <c r="D1186" s="187" t="s">
        <v>197</v>
      </c>
      <c r="E1186" s="192" t="s">
        <v>5</v>
      </c>
      <c r="F1186" s="193" t="s">
        <v>3713</v>
      </c>
      <c r="H1186" s="194">
        <v>1.325</v>
      </c>
      <c r="I1186" s="195"/>
      <c r="L1186" s="191"/>
      <c r="M1186" s="196"/>
      <c r="N1186" s="197"/>
      <c r="O1186" s="197"/>
      <c r="P1186" s="197"/>
      <c r="Q1186" s="197"/>
      <c r="R1186" s="197"/>
      <c r="S1186" s="197"/>
      <c r="T1186" s="198"/>
      <c r="AT1186" s="192" t="s">
        <v>197</v>
      </c>
      <c r="AU1186" s="192" t="s">
        <v>82</v>
      </c>
      <c r="AV1186" s="11" t="s">
        <v>82</v>
      </c>
      <c r="AW1186" s="11" t="s">
        <v>35</v>
      </c>
      <c r="AX1186" s="11" t="s">
        <v>72</v>
      </c>
      <c r="AY1186" s="192" t="s">
        <v>185</v>
      </c>
    </row>
    <row r="1187" spans="2:65" s="11" customFormat="1">
      <c r="B1187" s="191"/>
      <c r="D1187" s="187" t="s">
        <v>197</v>
      </c>
      <c r="E1187" s="192" t="s">
        <v>5</v>
      </c>
      <c r="F1187" s="193" t="s">
        <v>3714</v>
      </c>
      <c r="H1187" s="194">
        <v>2.375</v>
      </c>
      <c r="I1187" s="195"/>
      <c r="L1187" s="191"/>
      <c r="M1187" s="196"/>
      <c r="N1187" s="197"/>
      <c r="O1187" s="197"/>
      <c r="P1187" s="197"/>
      <c r="Q1187" s="197"/>
      <c r="R1187" s="197"/>
      <c r="S1187" s="197"/>
      <c r="T1187" s="198"/>
      <c r="AT1187" s="192" t="s">
        <v>197</v>
      </c>
      <c r="AU1187" s="192" t="s">
        <v>82</v>
      </c>
      <c r="AV1187" s="11" t="s">
        <v>82</v>
      </c>
      <c r="AW1187" s="11" t="s">
        <v>35</v>
      </c>
      <c r="AX1187" s="11" t="s">
        <v>72</v>
      </c>
      <c r="AY1187" s="192" t="s">
        <v>185</v>
      </c>
    </row>
    <row r="1188" spans="2:65" s="11" customFormat="1">
      <c r="B1188" s="191"/>
      <c r="D1188" s="187" t="s">
        <v>197</v>
      </c>
      <c r="E1188" s="192" t="s">
        <v>5</v>
      </c>
      <c r="F1188" s="193" t="s">
        <v>3715</v>
      </c>
      <c r="H1188" s="194">
        <v>1.825</v>
      </c>
      <c r="I1188" s="195"/>
      <c r="L1188" s="191"/>
      <c r="M1188" s="196"/>
      <c r="N1188" s="197"/>
      <c r="O1188" s="197"/>
      <c r="P1188" s="197"/>
      <c r="Q1188" s="197"/>
      <c r="R1188" s="197"/>
      <c r="S1188" s="197"/>
      <c r="T1188" s="198"/>
      <c r="AT1188" s="192" t="s">
        <v>197</v>
      </c>
      <c r="AU1188" s="192" t="s">
        <v>82</v>
      </c>
      <c r="AV1188" s="11" t="s">
        <v>82</v>
      </c>
      <c r="AW1188" s="11" t="s">
        <v>35</v>
      </c>
      <c r="AX1188" s="11" t="s">
        <v>72</v>
      </c>
      <c r="AY1188" s="192" t="s">
        <v>185</v>
      </c>
    </row>
    <row r="1189" spans="2:65" s="13" customFormat="1">
      <c r="B1189" s="207"/>
      <c r="D1189" s="208" t="s">
        <v>197</v>
      </c>
      <c r="E1189" s="209" t="s">
        <v>5</v>
      </c>
      <c r="F1189" s="210" t="s">
        <v>222</v>
      </c>
      <c r="H1189" s="211">
        <v>100.94</v>
      </c>
      <c r="I1189" s="212"/>
      <c r="L1189" s="207"/>
      <c r="M1189" s="213"/>
      <c r="N1189" s="214"/>
      <c r="O1189" s="214"/>
      <c r="P1189" s="214"/>
      <c r="Q1189" s="214"/>
      <c r="R1189" s="214"/>
      <c r="S1189" s="214"/>
      <c r="T1189" s="215"/>
      <c r="AT1189" s="216" t="s">
        <v>197</v>
      </c>
      <c r="AU1189" s="216" t="s">
        <v>82</v>
      </c>
      <c r="AV1189" s="13" t="s">
        <v>193</v>
      </c>
      <c r="AW1189" s="13" t="s">
        <v>35</v>
      </c>
      <c r="AX1189" s="13" t="s">
        <v>80</v>
      </c>
      <c r="AY1189" s="216" t="s">
        <v>185</v>
      </c>
    </row>
    <row r="1190" spans="2:65" s="1" customFormat="1" ht="22.5" customHeight="1">
      <c r="B1190" s="174"/>
      <c r="C1190" s="221" t="s">
        <v>1788</v>
      </c>
      <c r="D1190" s="221" t="s">
        <v>258</v>
      </c>
      <c r="E1190" s="222" t="s">
        <v>2188</v>
      </c>
      <c r="F1190" s="223" t="s">
        <v>2189</v>
      </c>
      <c r="G1190" s="224" t="s">
        <v>2190</v>
      </c>
      <c r="H1190" s="225">
        <v>252.35</v>
      </c>
      <c r="I1190" s="226"/>
      <c r="J1190" s="227">
        <f>ROUND(I1190*H1190,2)</f>
        <v>0</v>
      </c>
      <c r="K1190" s="223" t="s">
        <v>192</v>
      </c>
      <c r="L1190" s="228"/>
      <c r="M1190" s="229" t="s">
        <v>5</v>
      </c>
      <c r="N1190" s="230" t="s">
        <v>43</v>
      </c>
      <c r="O1190" s="42"/>
      <c r="P1190" s="184">
        <f>O1190*H1190</f>
        <v>0</v>
      </c>
      <c r="Q1190" s="184">
        <v>1E-3</v>
      </c>
      <c r="R1190" s="184">
        <f>Q1190*H1190</f>
        <v>0.25235000000000002</v>
      </c>
      <c r="S1190" s="184">
        <v>0</v>
      </c>
      <c r="T1190" s="185">
        <f>S1190*H1190</f>
        <v>0</v>
      </c>
      <c r="AR1190" s="24" t="s">
        <v>932</v>
      </c>
      <c r="AT1190" s="24" t="s">
        <v>258</v>
      </c>
      <c r="AU1190" s="24" t="s">
        <v>82</v>
      </c>
      <c r="AY1190" s="24" t="s">
        <v>185</v>
      </c>
      <c r="BE1190" s="186">
        <f>IF(N1190="základní",J1190,0)</f>
        <v>0</v>
      </c>
      <c r="BF1190" s="186">
        <f>IF(N1190="snížená",J1190,0)</f>
        <v>0</v>
      </c>
      <c r="BG1190" s="186">
        <f>IF(N1190="zákl. přenesená",J1190,0)</f>
        <v>0</v>
      </c>
      <c r="BH1190" s="186">
        <f>IF(N1190="sníž. přenesená",J1190,0)</f>
        <v>0</v>
      </c>
      <c r="BI1190" s="186">
        <f>IF(N1190="nulová",J1190,0)</f>
        <v>0</v>
      </c>
      <c r="BJ1190" s="24" t="s">
        <v>80</v>
      </c>
      <c r="BK1190" s="186">
        <f>ROUND(I1190*H1190,2)</f>
        <v>0</v>
      </c>
      <c r="BL1190" s="24" t="s">
        <v>373</v>
      </c>
      <c r="BM1190" s="24" t="s">
        <v>3716</v>
      </c>
    </row>
    <row r="1191" spans="2:65" s="11" customFormat="1">
      <c r="B1191" s="191"/>
      <c r="D1191" s="208" t="s">
        <v>197</v>
      </c>
      <c r="E1191" s="217" t="s">
        <v>5</v>
      </c>
      <c r="F1191" s="218" t="s">
        <v>3717</v>
      </c>
      <c r="H1191" s="219">
        <v>252.35</v>
      </c>
      <c r="I1191" s="195"/>
      <c r="L1191" s="191"/>
      <c r="M1191" s="196"/>
      <c r="N1191" s="197"/>
      <c r="O1191" s="197"/>
      <c r="P1191" s="197"/>
      <c r="Q1191" s="197"/>
      <c r="R1191" s="197"/>
      <c r="S1191" s="197"/>
      <c r="T1191" s="198"/>
      <c r="AT1191" s="192" t="s">
        <v>197</v>
      </c>
      <c r="AU1191" s="192" t="s">
        <v>82</v>
      </c>
      <c r="AV1191" s="11" t="s">
        <v>82</v>
      </c>
      <c r="AW1191" s="11" t="s">
        <v>35</v>
      </c>
      <c r="AX1191" s="11" t="s">
        <v>80</v>
      </c>
      <c r="AY1191" s="192" t="s">
        <v>185</v>
      </c>
    </row>
    <row r="1192" spans="2:65" s="1" customFormat="1" ht="31.5" customHeight="1">
      <c r="B1192" s="174"/>
      <c r="C1192" s="175" t="s">
        <v>1792</v>
      </c>
      <c r="D1192" s="175" t="s">
        <v>188</v>
      </c>
      <c r="E1192" s="176" t="s">
        <v>2310</v>
      </c>
      <c r="F1192" s="177" t="s">
        <v>2311</v>
      </c>
      <c r="G1192" s="178" t="s">
        <v>191</v>
      </c>
      <c r="H1192" s="179">
        <v>6.1950000000000003</v>
      </c>
      <c r="I1192" s="180"/>
      <c r="J1192" s="181">
        <f>ROUND(I1192*H1192,2)</f>
        <v>0</v>
      </c>
      <c r="K1192" s="177" t="s">
        <v>192</v>
      </c>
      <c r="L1192" s="41"/>
      <c r="M1192" s="182" t="s">
        <v>5</v>
      </c>
      <c r="N1192" s="183" t="s">
        <v>43</v>
      </c>
      <c r="O1192" s="42"/>
      <c r="P1192" s="184">
        <f>O1192*H1192</f>
        <v>0</v>
      </c>
      <c r="Q1192" s="184">
        <v>0</v>
      </c>
      <c r="R1192" s="184">
        <f>Q1192*H1192</f>
        <v>0</v>
      </c>
      <c r="S1192" s="184">
        <v>0</v>
      </c>
      <c r="T1192" s="185">
        <f>S1192*H1192</f>
        <v>0</v>
      </c>
      <c r="AR1192" s="24" t="s">
        <v>373</v>
      </c>
      <c r="AT1192" s="24" t="s">
        <v>188</v>
      </c>
      <c r="AU1192" s="24" t="s">
        <v>82</v>
      </c>
      <c r="AY1192" s="24" t="s">
        <v>185</v>
      </c>
      <c r="BE1192" s="186">
        <f>IF(N1192="základní",J1192,0)</f>
        <v>0</v>
      </c>
      <c r="BF1192" s="186">
        <f>IF(N1192="snížená",J1192,0)</f>
        <v>0</v>
      </c>
      <c r="BG1192" s="186">
        <f>IF(N1192="zákl. přenesená",J1192,0)</f>
        <v>0</v>
      </c>
      <c r="BH1192" s="186">
        <f>IF(N1192="sníž. přenesená",J1192,0)</f>
        <v>0</v>
      </c>
      <c r="BI1192" s="186">
        <f>IF(N1192="nulová",J1192,0)</f>
        <v>0</v>
      </c>
      <c r="BJ1192" s="24" t="s">
        <v>80</v>
      </c>
      <c r="BK1192" s="186">
        <f>ROUND(I1192*H1192,2)</f>
        <v>0</v>
      </c>
      <c r="BL1192" s="24" t="s">
        <v>373</v>
      </c>
      <c r="BM1192" s="24" t="s">
        <v>3718</v>
      </c>
    </row>
    <row r="1193" spans="2:65" s="1" customFormat="1" ht="121.5">
      <c r="B1193" s="41"/>
      <c r="D1193" s="187" t="s">
        <v>195</v>
      </c>
      <c r="F1193" s="188" t="s">
        <v>1551</v>
      </c>
      <c r="I1193" s="189"/>
      <c r="L1193" s="41"/>
      <c r="M1193" s="190"/>
      <c r="N1193" s="42"/>
      <c r="O1193" s="42"/>
      <c r="P1193" s="42"/>
      <c r="Q1193" s="42"/>
      <c r="R1193" s="42"/>
      <c r="S1193" s="42"/>
      <c r="T1193" s="70"/>
      <c r="AT1193" s="24" t="s">
        <v>195</v>
      </c>
      <c r="AU1193" s="24" t="s">
        <v>82</v>
      </c>
    </row>
    <row r="1194" spans="2:65" s="10" customFormat="1" ht="29.85" customHeight="1">
      <c r="B1194" s="160"/>
      <c r="D1194" s="171" t="s">
        <v>71</v>
      </c>
      <c r="E1194" s="172" t="s">
        <v>2313</v>
      </c>
      <c r="F1194" s="172" t="s">
        <v>2314</v>
      </c>
      <c r="I1194" s="163"/>
      <c r="J1194" s="173">
        <f>BK1194</f>
        <v>0</v>
      </c>
      <c r="L1194" s="160"/>
      <c r="M1194" s="165"/>
      <c r="N1194" s="166"/>
      <c r="O1194" s="166"/>
      <c r="P1194" s="167">
        <f>SUM(P1195:P1220)</f>
        <v>0</v>
      </c>
      <c r="Q1194" s="166"/>
      <c r="R1194" s="167">
        <f>SUM(R1195:R1220)</f>
        <v>1.8270481100000002</v>
      </c>
      <c r="S1194" s="166"/>
      <c r="T1194" s="168">
        <f>SUM(T1195:T1220)</f>
        <v>0</v>
      </c>
      <c r="AR1194" s="161" t="s">
        <v>82</v>
      </c>
      <c r="AT1194" s="169" t="s">
        <v>71</v>
      </c>
      <c r="AU1194" s="169" t="s">
        <v>80</v>
      </c>
      <c r="AY1194" s="161" t="s">
        <v>185</v>
      </c>
      <c r="BK1194" s="170">
        <f>SUM(BK1195:BK1220)</f>
        <v>0</v>
      </c>
    </row>
    <row r="1195" spans="2:65" s="1" customFormat="1" ht="31.5" customHeight="1">
      <c r="B1195" s="174"/>
      <c r="C1195" s="175" t="s">
        <v>549</v>
      </c>
      <c r="D1195" s="175" t="s">
        <v>188</v>
      </c>
      <c r="E1195" s="176" t="s">
        <v>3719</v>
      </c>
      <c r="F1195" s="177" t="s">
        <v>3720</v>
      </c>
      <c r="G1195" s="178" t="s">
        <v>232</v>
      </c>
      <c r="H1195" s="179">
        <v>112.015</v>
      </c>
      <c r="I1195" s="180"/>
      <c r="J1195" s="181">
        <f>ROUND(I1195*H1195,2)</f>
        <v>0</v>
      </c>
      <c r="K1195" s="177" t="s">
        <v>192</v>
      </c>
      <c r="L1195" s="41"/>
      <c r="M1195" s="182" t="s">
        <v>5</v>
      </c>
      <c r="N1195" s="183" t="s">
        <v>43</v>
      </c>
      <c r="O1195" s="42"/>
      <c r="P1195" s="184">
        <f>O1195*H1195</f>
        <v>0</v>
      </c>
      <c r="Q1195" s="184">
        <v>2.0000000000000002E-5</v>
      </c>
      <c r="R1195" s="184">
        <f>Q1195*H1195</f>
        <v>2.2403000000000002E-3</v>
      </c>
      <c r="S1195" s="184">
        <v>0</v>
      </c>
      <c r="T1195" s="185">
        <f>S1195*H1195</f>
        <v>0</v>
      </c>
      <c r="AR1195" s="24" t="s">
        <v>373</v>
      </c>
      <c r="AT1195" s="24" t="s">
        <v>188</v>
      </c>
      <c r="AU1195" s="24" t="s">
        <v>82</v>
      </c>
      <c r="AY1195" s="24" t="s">
        <v>185</v>
      </c>
      <c r="BE1195" s="186">
        <f>IF(N1195="základní",J1195,0)</f>
        <v>0</v>
      </c>
      <c r="BF1195" s="186">
        <f>IF(N1195="snížená",J1195,0)</f>
        <v>0</v>
      </c>
      <c r="BG1195" s="186">
        <f>IF(N1195="zákl. přenesená",J1195,0)</f>
        <v>0</v>
      </c>
      <c r="BH1195" s="186">
        <f>IF(N1195="sníž. přenesená",J1195,0)</f>
        <v>0</v>
      </c>
      <c r="BI1195" s="186">
        <f>IF(N1195="nulová",J1195,0)</f>
        <v>0</v>
      </c>
      <c r="BJ1195" s="24" t="s">
        <v>80</v>
      </c>
      <c r="BK1195" s="186">
        <f>ROUND(I1195*H1195,2)</f>
        <v>0</v>
      </c>
      <c r="BL1195" s="24" t="s">
        <v>373</v>
      </c>
      <c r="BM1195" s="24" t="s">
        <v>3721</v>
      </c>
    </row>
    <row r="1196" spans="2:65" s="11" customFormat="1">
      <c r="B1196" s="191"/>
      <c r="D1196" s="208" t="s">
        <v>197</v>
      </c>
      <c r="E1196" s="217" t="s">
        <v>5</v>
      </c>
      <c r="F1196" s="218" t="s">
        <v>3333</v>
      </c>
      <c r="H1196" s="219">
        <v>112.015</v>
      </c>
      <c r="I1196" s="195"/>
      <c r="L1196" s="191"/>
      <c r="M1196" s="196"/>
      <c r="N1196" s="197"/>
      <c r="O1196" s="197"/>
      <c r="P1196" s="197"/>
      <c r="Q1196" s="197"/>
      <c r="R1196" s="197"/>
      <c r="S1196" s="197"/>
      <c r="T1196" s="198"/>
      <c r="AT1196" s="192" t="s">
        <v>197</v>
      </c>
      <c r="AU1196" s="192" t="s">
        <v>82</v>
      </c>
      <c r="AV1196" s="11" t="s">
        <v>82</v>
      </c>
      <c r="AW1196" s="11" t="s">
        <v>35</v>
      </c>
      <c r="AX1196" s="11" t="s">
        <v>80</v>
      </c>
      <c r="AY1196" s="192" t="s">
        <v>185</v>
      </c>
    </row>
    <row r="1197" spans="2:65" s="1" customFormat="1" ht="31.5" customHeight="1">
      <c r="B1197" s="174"/>
      <c r="C1197" s="175" t="s">
        <v>555</v>
      </c>
      <c r="D1197" s="175" t="s">
        <v>188</v>
      </c>
      <c r="E1197" s="176" t="s">
        <v>3722</v>
      </c>
      <c r="F1197" s="177" t="s">
        <v>3723</v>
      </c>
      <c r="G1197" s="178" t="s">
        <v>232</v>
      </c>
      <c r="H1197" s="179">
        <v>112.015</v>
      </c>
      <c r="I1197" s="180"/>
      <c r="J1197" s="181">
        <f>ROUND(I1197*H1197,2)</f>
        <v>0</v>
      </c>
      <c r="K1197" s="177" t="s">
        <v>192</v>
      </c>
      <c r="L1197" s="41"/>
      <c r="M1197" s="182" t="s">
        <v>5</v>
      </c>
      <c r="N1197" s="183" t="s">
        <v>43</v>
      </c>
      <c r="O1197" s="42"/>
      <c r="P1197" s="184">
        <f>O1197*H1197</f>
        <v>0</v>
      </c>
      <c r="Q1197" s="184">
        <v>0</v>
      </c>
      <c r="R1197" s="184">
        <f>Q1197*H1197</f>
        <v>0</v>
      </c>
      <c r="S1197" s="184">
        <v>0</v>
      </c>
      <c r="T1197" s="185">
        <f>S1197*H1197</f>
        <v>0</v>
      </c>
      <c r="AR1197" s="24" t="s">
        <v>373</v>
      </c>
      <c r="AT1197" s="24" t="s">
        <v>188</v>
      </c>
      <c r="AU1197" s="24" t="s">
        <v>82</v>
      </c>
      <c r="AY1197" s="24" t="s">
        <v>185</v>
      </c>
      <c r="BE1197" s="186">
        <f>IF(N1197="základní",J1197,0)</f>
        <v>0</v>
      </c>
      <c r="BF1197" s="186">
        <f>IF(N1197="snížená",J1197,0)</f>
        <v>0</v>
      </c>
      <c r="BG1197" s="186">
        <f>IF(N1197="zákl. přenesená",J1197,0)</f>
        <v>0</v>
      </c>
      <c r="BH1197" s="186">
        <f>IF(N1197="sníž. přenesená",J1197,0)</f>
        <v>0</v>
      </c>
      <c r="BI1197" s="186">
        <f>IF(N1197="nulová",J1197,0)</f>
        <v>0</v>
      </c>
      <c r="BJ1197" s="24" t="s">
        <v>80</v>
      </c>
      <c r="BK1197" s="186">
        <f>ROUND(I1197*H1197,2)</f>
        <v>0</v>
      </c>
      <c r="BL1197" s="24" t="s">
        <v>373</v>
      </c>
      <c r="BM1197" s="24" t="s">
        <v>3724</v>
      </c>
    </row>
    <row r="1198" spans="2:65" s="1" customFormat="1" ht="22.5" customHeight="1">
      <c r="B1198" s="174"/>
      <c r="C1198" s="175" t="s">
        <v>1523</v>
      </c>
      <c r="D1198" s="175" t="s">
        <v>188</v>
      </c>
      <c r="E1198" s="176" t="s">
        <v>3725</v>
      </c>
      <c r="F1198" s="177" t="s">
        <v>3726</v>
      </c>
      <c r="G1198" s="178" t="s">
        <v>232</v>
      </c>
      <c r="H1198" s="179">
        <v>112.015</v>
      </c>
      <c r="I1198" s="180"/>
      <c r="J1198" s="181">
        <f>ROUND(I1198*H1198,2)</f>
        <v>0</v>
      </c>
      <c r="K1198" s="177" t="s">
        <v>192</v>
      </c>
      <c r="L1198" s="41"/>
      <c r="M1198" s="182" t="s">
        <v>5</v>
      </c>
      <c r="N1198" s="183" t="s">
        <v>43</v>
      </c>
      <c r="O1198" s="42"/>
      <c r="P1198" s="184">
        <f>O1198*H1198</f>
        <v>0</v>
      </c>
      <c r="Q1198" s="184">
        <v>2.5000000000000001E-4</v>
      </c>
      <c r="R1198" s="184">
        <f>Q1198*H1198</f>
        <v>2.8003750000000001E-2</v>
      </c>
      <c r="S1198" s="184">
        <v>0</v>
      </c>
      <c r="T1198" s="185">
        <f>S1198*H1198</f>
        <v>0</v>
      </c>
      <c r="AR1198" s="24" t="s">
        <v>373</v>
      </c>
      <c r="AT1198" s="24" t="s">
        <v>188</v>
      </c>
      <c r="AU1198" s="24" t="s">
        <v>82</v>
      </c>
      <c r="AY1198" s="24" t="s">
        <v>185</v>
      </c>
      <c r="BE1198" s="186">
        <f>IF(N1198="základní",J1198,0)</f>
        <v>0</v>
      </c>
      <c r="BF1198" s="186">
        <f>IF(N1198="snížená",J1198,0)</f>
        <v>0</v>
      </c>
      <c r="BG1198" s="186">
        <f>IF(N1198="zákl. přenesená",J1198,0)</f>
        <v>0</v>
      </c>
      <c r="BH1198" s="186">
        <f>IF(N1198="sníž. přenesená",J1198,0)</f>
        <v>0</v>
      </c>
      <c r="BI1198" s="186">
        <f>IF(N1198="nulová",J1198,0)</f>
        <v>0</v>
      </c>
      <c r="BJ1198" s="24" t="s">
        <v>80</v>
      </c>
      <c r="BK1198" s="186">
        <f>ROUND(I1198*H1198,2)</f>
        <v>0</v>
      </c>
      <c r="BL1198" s="24" t="s">
        <v>373</v>
      </c>
      <c r="BM1198" s="24" t="s">
        <v>3727</v>
      </c>
    </row>
    <row r="1199" spans="2:65" s="1" customFormat="1" ht="31.5" customHeight="1">
      <c r="B1199" s="174"/>
      <c r="C1199" s="175" t="s">
        <v>1825</v>
      </c>
      <c r="D1199" s="175" t="s">
        <v>188</v>
      </c>
      <c r="E1199" s="176" t="s">
        <v>2320</v>
      </c>
      <c r="F1199" s="177" t="s">
        <v>2321</v>
      </c>
      <c r="G1199" s="178" t="s">
        <v>232</v>
      </c>
      <c r="H1199" s="179">
        <v>310.00599999999997</v>
      </c>
      <c r="I1199" s="180"/>
      <c r="J1199" s="181">
        <f>ROUND(I1199*H1199,2)</f>
        <v>0</v>
      </c>
      <c r="K1199" s="177" t="s">
        <v>192</v>
      </c>
      <c r="L1199" s="41"/>
      <c r="M1199" s="182" t="s">
        <v>5</v>
      </c>
      <c r="N1199" s="183" t="s">
        <v>43</v>
      </c>
      <c r="O1199" s="42"/>
      <c r="P1199" s="184">
        <f>O1199*H1199</f>
        <v>0</v>
      </c>
      <c r="Q1199" s="184">
        <v>4.0999999999999999E-4</v>
      </c>
      <c r="R1199" s="184">
        <f>Q1199*H1199</f>
        <v>0.12710245999999997</v>
      </c>
      <c r="S1199" s="184">
        <v>0</v>
      </c>
      <c r="T1199" s="185">
        <f>S1199*H1199</f>
        <v>0</v>
      </c>
      <c r="AR1199" s="24" t="s">
        <v>373</v>
      </c>
      <c r="AT1199" s="24" t="s">
        <v>188</v>
      </c>
      <c r="AU1199" s="24" t="s">
        <v>82</v>
      </c>
      <c r="AY1199" s="24" t="s">
        <v>185</v>
      </c>
      <c r="BE1199" s="186">
        <f>IF(N1199="základní",J1199,0)</f>
        <v>0</v>
      </c>
      <c r="BF1199" s="186">
        <f>IF(N1199="snížená",J1199,0)</f>
        <v>0</v>
      </c>
      <c r="BG1199" s="186">
        <f>IF(N1199="zákl. přenesená",J1199,0)</f>
        <v>0</v>
      </c>
      <c r="BH1199" s="186">
        <f>IF(N1199="sníž. přenesená",J1199,0)</f>
        <v>0</v>
      </c>
      <c r="BI1199" s="186">
        <f>IF(N1199="nulová",J1199,0)</f>
        <v>0</v>
      </c>
      <c r="BJ1199" s="24" t="s">
        <v>80</v>
      </c>
      <c r="BK1199" s="186">
        <f>ROUND(I1199*H1199,2)</f>
        <v>0</v>
      </c>
      <c r="BL1199" s="24" t="s">
        <v>373</v>
      </c>
      <c r="BM1199" s="24" t="s">
        <v>3728</v>
      </c>
    </row>
    <row r="1200" spans="2:65" s="11" customFormat="1">
      <c r="B1200" s="191"/>
      <c r="D1200" s="187" t="s">
        <v>197</v>
      </c>
      <c r="E1200" s="192" t="s">
        <v>5</v>
      </c>
      <c r="F1200" s="193" t="s">
        <v>3729</v>
      </c>
      <c r="H1200" s="194">
        <v>26.6</v>
      </c>
      <c r="I1200" s="195"/>
      <c r="L1200" s="191"/>
      <c r="M1200" s="196"/>
      <c r="N1200" s="197"/>
      <c r="O1200" s="197"/>
      <c r="P1200" s="197"/>
      <c r="Q1200" s="197"/>
      <c r="R1200" s="197"/>
      <c r="S1200" s="197"/>
      <c r="T1200" s="198"/>
      <c r="AT1200" s="192" t="s">
        <v>197</v>
      </c>
      <c r="AU1200" s="192" t="s">
        <v>82</v>
      </c>
      <c r="AV1200" s="11" t="s">
        <v>82</v>
      </c>
      <c r="AW1200" s="11" t="s">
        <v>35</v>
      </c>
      <c r="AX1200" s="11" t="s">
        <v>72</v>
      </c>
      <c r="AY1200" s="192" t="s">
        <v>185</v>
      </c>
    </row>
    <row r="1201" spans="2:65" s="11" customFormat="1">
      <c r="B1201" s="191"/>
      <c r="D1201" s="187" t="s">
        <v>197</v>
      </c>
      <c r="E1201" s="192" t="s">
        <v>5</v>
      </c>
      <c r="F1201" s="193" t="s">
        <v>3730</v>
      </c>
      <c r="H1201" s="194">
        <v>27.04</v>
      </c>
      <c r="I1201" s="195"/>
      <c r="L1201" s="191"/>
      <c r="M1201" s="196"/>
      <c r="N1201" s="197"/>
      <c r="O1201" s="197"/>
      <c r="P1201" s="197"/>
      <c r="Q1201" s="197"/>
      <c r="R1201" s="197"/>
      <c r="S1201" s="197"/>
      <c r="T1201" s="198"/>
      <c r="AT1201" s="192" t="s">
        <v>197</v>
      </c>
      <c r="AU1201" s="192" t="s">
        <v>82</v>
      </c>
      <c r="AV1201" s="11" t="s">
        <v>82</v>
      </c>
      <c r="AW1201" s="11" t="s">
        <v>35</v>
      </c>
      <c r="AX1201" s="11" t="s">
        <v>72</v>
      </c>
      <c r="AY1201" s="192" t="s">
        <v>185</v>
      </c>
    </row>
    <row r="1202" spans="2:65" s="11" customFormat="1">
      <c r="B1202" s="191"/>
      <c r="D1202" s="187" t="s">
        <v>197</v>
      </c>
      <c r="E1202" s="192" t="s">
        <v>5</v>
      </c>
      <c r="F1202" s="193" t="s">
        <v>3731</v>
      </c>
      <c r="H1202" s="194">
        <v>33.200000000000003</v>
      </c>
      <c r="I1202" s="195"/>
      <c r="L1202" s="191"/>
      <c r="M1202" s="196"/>
      <c r="N1202" s="197"/>
      <c r="O1202" s="197"/>
      <c r="P1202" s="197"/>
      <c r="Q1202" s="197"/>
      <c r="R1202" s="197"/>
      <c r="S1202" s="197"/>
      <c r="T1202" s="198"/>
      <c r="AT1202" s="192" t="s">
        <v>197</v>
      </c>
      <c r="AU1202" s="192" t="s">
        <v>82</v>
      </c>
      <c r="AV1202" s="11" t="s">
        <v>82</v>
      </c>
      <c r="AW1202" s="11" t="s">
        <v>35</v>
      </c>
      <c r="AX1202" s="11" t="s">
        <v>72</v>
      </c>
      <c r="AY1202" s="192" t="s">
        <v>185</v>
      </c>
    </row>
    <row r="1203" spans="2:65" s="11" customFormat="1">
      <c r="B1203" s="191"/>
      <c r="D1203" s="187" t="s">
        <v>197</v>
      </c>
      <c r="E1203" s="192" t="s">
        <v>5</v>
      </c>
      <c r="F1203" s="193" t="s">
        <v>3732</v>
      </c>
      <c r="H1203" s="194">
        <v>43.56</v>
      </c>
      <c r="I1203" s="195"/>
      <c r="L1203" s="191"/>
      <c r="M1203" s="196"/>
      <c r="N1203" s="197"/>
      <c r="O1203" s="197"/>
      <c r="P1203" s="197"/>
      <c r="Q1203" s="197"/>
      <c r="R1203" s="197"/>
      <c r="S1203" s="197"/>
      <c r="T1203" s="198"/>
      <c r="AT1203" s="192" t="s">
        <v>197</v>
      </c>
      <c r="AU1203" s="192" t="s">
        <v>82</v>
      </c>
      <c r="AV1203" s="11" t="s">
        <v>82</v>
      </c>
      <c r="AW1203" s="11" t="s">
        <v>35</v>
      </c>
      <c r="AX1203" s="11" t="s">
        <v>72</v>
      </c>
      <c r="AY1203" s="192" t="s">
        <v>185</v>
      </c>
    </row>
    <row r="1204" spans="2:65" s="11" customFormat="1">
      <c r="B1204" s="191"/>
      <c r="D1204" s="187" t="s">
        <v>197</v>
      </c>
      <c r="E1204" s="192" t="s">
        <v>5</v>
      </c>
      <c r="F1204" s="193" t="s">
        <v>3733</v>
      </c>
      <c r="H1204" s="194">
        <v>25</v>
      </c>
      <c r="I1204" s="195"/>
      <c r="L1204" s="191"/>
      <c r="M1204" s="196"/>
      <c r="N1204" s="197"/>
      <c r="O1204" s="197"/>
      <c r="P1204" s="197"/>
      <c r="Q1204" s="197"/>
      <c r="R1204" s="197"/>
      <c r="S1204" s="197"/>
      <c r="T1204" s="198"/>
      <c r="AT1204" s="192" t="s">
        <v>197</v>
      </c>
      <c r="AU1204" s="192" t="s">
        <v>82</v>
      </c>
      <c r="AV1204" s="11" t="s">
        <v>82</v>
      </c>
      <c r="AW1204" s="11" t="s">
        <v>35</v>
      </c>
      <c r="AX1204" s="11" t="s">
        <v>72</v>
      </c>
      <c r="AY1204" s="192" t="s">
        <v>185</v>
      </c>
    </row>
    <row r="1205" spans="2:65" s="11" customFormat="1">
      <c r="B1205" s="191"/>
      <c r="D1205" s="187" t="s">
        <v>197</v>
      </c>
      <c r="E1205" s="192" t="s">
        <v>5</v>
      </c>
      <c r="F1205" s="193" t="s">
        <v>3734</v>
      </c>
      <c r="H1205" s="194">
        <v>14.56</v>
      </c>
      <c r="I1205" s="195"/>
      <c r="L1205" s="191"/>
      <c r="M1205" s="196"/>
      <c r="N1205" s="197"/>
      <c r="O1205" s="197"/>
      <c r="P1205" s="197"/>
      <c r="Q1205" s="197"/>
      <c r="R1205" s="197"/>
      <c r="S1205" s="197"/>
      <c r="T1205" s="198"/>
      <c r="AT1205" s="192" t="s">
        <v>197</v>
      </c>
      <c r="AU1205" s="192" t="s">
        <v>82</v>
      </c>
      <c r="AV1205" s="11" t="s">
        <v>82</v>
      </c>
      <c r="AW1205" s="11" t="s">
        <v>35</v>
      </c>
      <c r="AX1205" s="11" t="s">
        <v>72</v>
      </c>
      <c r="AY1205" s="192" t="s">
        <v>185</v>
      </c>
    </row>
    <row r="1206" spans="2:65" s="11" customFormat="1">
      <c r="B1206" s="191"/>
      <c r="D1206" s="187" t="s">
        <v>197</v>
      </c>
      <c r="E1206" s="192" t="s">
        <v>5</v>
      </c>
      <c r="F1206" s="193" t="s">
        <v>3735</v>
      </c>
      <c r="H1206" s="194">
        <v>52.2</v>
      </c>
      <c r="I1206" s="195"/>
      <c r="L1206" s="191"/>
      <c r="M1206" s="196"/>
      <c r="N1206" s="197"/>
      <c r="O1206" s="197"/>
      <c r="P1206" s="197"/>
      <c r="Q1206" s="197"/>
      <c r="R1206" s="197"/>
      <c r="S1206" s="197"/>
      <c r="T1206" s="198"/>
      <c r="AT1206" s="192" t="s">
        <v>197</v>
      </c>
      <c r="AU1206" s="192" t="s">
        <v>82</v>
      </c>
      <c r="AV1206" s="11" t="s">
        <v>82</v>
      </c>
      <c r="AW1206" s="11" t="s">
        <v>35</v>
      </c>
      <c r="AX1206" s="11" t="s">
        <v>72</v>
      </c>
      <c r="AY1206" s="192" t="s">
        <v>185</v>
      </c>
    </row>
    <row r="1207" spans="2:65" s="11" customFormat="1">
      <c r="B1207" s="191"/>
      <c r="D1207" s="187" t="s">
        <v>197</v>
      </c>
      <c r="E1207" s="192" t="s">
        <v>5</v>
      </c>
      <c r="F1207" s="193" t="s">
        <v>3736</v>
      </c>
      <c r="H1207" s="194">
        <v>18.329999999999998</v>
      </c>
      <c r="I1207" s="195"/>
      <c r="L1207" s="191"/>
      <c r="M1207" s="196"/>
      <c r="N1207" s="197"/>
      <c r="O1207" s="197"/>
      <c r="P1207" s="197"/>
      <c r="Q1207" s="197"/>
      <c r="R1207" s="197"/>
      <c r="S1207" s="197"/>
      <c r="T1207" s="198"/>
      <c r="AT1207" s="192" t="s">
        <v>197</v>
      </c>
      <c r="AU1207" s="192" t="s">
        <v>82</v>
      </c>
      <c r="AV1207" s="11" t="s">
        <v>82</v>
      </c>
      <c r="AW1207" s="11" t="s">
        <v>35</v>
      </c>
      <c r="AX1207" s="11" t="s">
        <v>72</v>
      </c>
      <c r="AY1207" s="192" t="s">
        <v>185</v>
      </c>
    </row>
    <row r="1208" spans="2:65" s="11" customFormat="1">
      <c r="B1208" s="191"/>
      <c r="D1208" s="187" t="s">
        <v>197</v>
      </c>
      <c r="E1208" s="192" t="s">
        <v>5</v>
      </c>
      <c r="F1208" s="193" t="s">
        <v>3737</v>
      </c>
      <c r="H1208" s="194">
        <v>15.4</v>
      </c>
      <c r="I1208" s="195"/>
      <c r="L1208" s="191"/>
      <c r="M1208" s="196"/>
      <c r="N1208" s="197"/>
      <c r="O1208" s="197"/>
      <c r="P1208" s="197"/>
      <c r="Q1208" s="197"/>
      <c r="R1208" s="197"/>
      <c r="S1208" s="197"/>
      <c r="T1208" s="198"/>
      <c r="AT1208" s="192" t="s">
        <v>197</v>
      </c>
      <c r="AU1208" s="192" t="s">
        <v>82</v>
      </c>
      <c r="AV1208" s="11" t="s">
        <v>82</v>
      </c>
      <c r="AW1208" s="11" t="s">
        <v>35</v>
      </c>
      <c r="AX1208" s="11" t="s">
        <v>72</v>
      </c>
      <c r="AY1208" s="192" t="s">
        <v>185</v>
      </c>
    </row>
    <row r="1209" spans="2:65" s="11" customFormat="1">
      <c r="B1209" s="191"/>
      <c r="D1209" s="187" t="s">
        <v>197</v>
      </c>
      <c r="E1209" s="192" t="s">
        <v>5</v>
      </c>
      <c r="F1209" s="193" t="s">
        <v>3738</v>
      </c>
      <c r="H1209" s="194">
        <v>54.116</v>
      </c>
      <c r="I1209" s="195"/>
      <c r="L1209" s="191"/>
      <c r="M1209" s="196"/>
      <c r="N1209" s="197"/>
      <c r="O1209" s="197"/>
      <c r="P1209" s="197"/>
      <c r="Q1209" s="197"/>
      <c r="R1209" s="197"/>
      <c r="S1209" s="197"/>
      <c r="T1209" s="198"/>
      <c r="AT1209" s="192" t="s">
        <v>197</v>
      </c>
      <c r="AU1209" s="192" t="s">
        <v>82</v>
      </c>
      <c r="AV1209" s="11" t="s">
        <v>82</v>
      </c>
      <c r="AW1209" s="11" t="s">
        <v>35</v>
      </c>
      <c r="AX1209" s="11" t="s">
        <v>72</v>
      </c>
      <c r="AY1209" s="192" t="s">
        <v>185</v>
      </c>
    </row>
    <row r="1210" spans="2:65" s="13" customFormat="1">
      <c r="B1210" s="207"/>
      <c r="D1210" s="208" t="s">
        <v>197</v>
      </c>
      <c r="E1210" s="209" t="s">
        <v>5</v>
      </c>
      <c r="F1210" s="210" t="s">
        <v>222</v>
      </c>
      <c r="H1210" s="211">
        <v>310.00599999999997</v>
      </c>
      <c r="I1210" s="212"/>
      <c r="L1210" s="207"/>
      <c r="M1210" s="213"/>
      <c r="N1210" s="214"/>
      <c r="O1210" s="214"/>
      <c r="P1210" s="214"/>
      <c r="Q1210" s="214"/>
      <c r="R1210" s="214"/>
      <c r="S1210" s="214"/>
      <c r="T1210" s="215"/>
      <c r="AT1210" s="216" t="s">
        <v>197</v>
      </c>
      <c r="AU1210" s="216" t="s">
        <v>82</v>
      </c>
      <c r="AV1210" s="13" t="s">
        <v>193</v>
      </c>
      <c r="AW1210" s="13" t="s">
        <v>35</v>
      </c>
      <c r="AX1210" s="13" t="s">
        <v>80</v>
      </c>
      <c r="AY1210" s="216" t="s">
        <v>185</v>
      </c>
    </row>
    <row r="1211" spans="2:65" s="1" customFormat="1" ht="31.5" customHeight="1">
      <c r="B1211" s="174"/>
      <c r="C1211" s="175" t="s">
        <v>1796</v>
      </c>
      <c r="D1211" s="175" t="s">
        <v>188</v>
      </c>
      <c r="E1211" s="176" t="s">
        <v>2327</v>
      </c>
      <c r="F1211" s="177" t="s">
        <v>2328</v>
      </c>
      <c r="G1211" s="178" t="s">
        <v>232</v>
      </c>
      <c r="H1211" s="179">
        <v>2319.0300000000002</v>
      </c>
      <c r="I1211" s="180"/>
      <c r="J1211" s="181">
        <f>ROUND(I1211*H1211,2)</f>
        <v>0</v>
      </c>
      <c r="K1211" s="177" t="s">
        <v>192</v>
      </c>
      <c r="L1211" s="41"/>
      <c r="M1211" s="182" t="s">
        <v>5</v>
      </c>
      <c r="N1211" s="183" t="s">
        <v>43</v>
      </c>
      <c r="O1211" s="42"/>
      <c r="P1211" s="184">
        <f>O1211*H1211</f>
        <v>0</v>
      </c>
      <c r="Q1211" s="184">
        <v>7.2000000000000005E-4</v>
      </c>
      <c r="R1211" s="184">
        <f>Q1211*H1211</f>
        <v>1.6697016000000002</v>
      </c>
      <c r="S1211" s="184">
        <v>0</v>
      </c>
      <c r="T1211" s="185">
        <f>S1211*H1211</f>
        <v>0</v>
      </c>
      <c r="AR1211" s="24" t="s">
        <v>373</v>
      </c>
      <c r="AT1211" s="24" t="s">
        <v>188</v>
      </c>
      <c r="AU1211" s="24" t="s">
        <v>82</v>
      </c>
      <c r="AY1211" s="24" t="s">
        <v>185</v>
      </c>
      <c r="BE1211" s="186">
        <f>IF(N1211="základní",J1211,0)</f>
        <v>0</v>
      </c>
      <c r="BF1211" s="186">
        <f>IF(N1211="snížená",J1211,0)</f>
        <v>0</v>
      </c>
      <c r="BG1211" s="186">
        <f>IF(N1211="zákl. přenesená",J1211,0)</f>
        <v>0</v>
      </c>
      <c r="BH1211" s="186">
        <f>IF(N1211="sníž. přenesená",J1211,0)</f>
        <v>0</v>
      </c>
      <c r="BI1211" s="186">
        <f>IF(N1211="nulová",J1211,0)</f>
        <v>0</v>
      </c>
      <c r="BJ1211" s="24" t="s">
        <v>80</v>
      </c>
      <c r="BK1211" s="186">
        <f>ROUND(I1211*H1211,2)</f>
        <v>0</v>
      </c>
      <c r="BL1211" s="24" t="s">
        <v>373</v>
      </c>
      <c r="BM1211" s="24" t="s">
        <v>3739</v>
      </c>
    </row>
    <row r="1212" spans="2:65" s="12" customFormat="1">
      <c r="B1212" s="199"/>
      <c r="D1212" s="187" t="s">
        <v>197</v>
      </c>
      <c r="E1212" s="200" t="s">
        <v>5</v>
      </c>
      <c r="F1212" s="201" t="s">
        <v>3740</v>
      </c>
      <c r="H1212" s="202" t="s">
        <v>5</v>
      </c>
      <c r="I1212" s="203"/>
      <c r="L1212" s="199"/>
      <c r="M1212" s="204"/>
      <c r="N1212" s="205"/>
      <c r="O1212" s="205"/>
      <c r="P1212" s="205"/>
      <c r="Q1212" s="205"/>
      <c r="R1212" s="205"/>
      <c r="S1212" s="205"/>
      <c r="T1212" s="206"/>
      <c r="AT1212" s="202" t="s">
        <v>197</v>
      </c>
      <c r="AU1212" s="202" t="s">
        <v>82</v>
      </c>
      <c r="AV1212" s="12" t="s">
        <v>80</v>
      </c>
      <c r="AW1212" s="12" t="s">
        <v>35</v>
      </c>
      <c r="AX1212" s="12" t="s">
        <v>72</v>
      </c>
      <c r="AY1212" s="202" t="s">
        <v>185</v>
      </c>
    </row>
    <row r="1213" spans="2:65" s="11" customFormat="1">
      <c r="B1213" s="191"/>
      <c r="D1213" s="187" t="s">
        <v>197</v>
      </c>
      <c r="E1213" s="192" t="s">
        <v>5</v>
      </c>
      <c r="F1213" s="193" t="s">
        <v>3741</v>
      </c>
      <c r="H1213" s="194">
        <v>307.77999999999997</v>
      </c>
      <c r="I1213" s="195"/>
      <c r="L1213" s="191"/>
      <c r="M1213" s="196"/>
      <c r="N1213" s="197"/>
      <c r="O1213" s="197"/>
      <c r="P1213" s="197"/>
      <c r="Q1213" s="197"/>
      <c r="R1213" s="197"/>
      <c r="S1213" s="197"/>
      <c r="T1213" s="198"/>
      <c r="AT1213" s="192" t="s">
        <v>197</v>
      </c>
      <c r="AU1213" s="192" t="s">
        <v>82</v>
      </c>
      <c r="AV1213" s="11" t="s">
        <v>82</v>
      </c>
      <c r="AW1213" s="11" t="s">
        <v>35</v>
      </c>
      <c r="AX1213" s="11" t="s">
        <v>72</v>
      </c>
      <c r="AY1213" s="192" t="s">
        <v>185</v>
      </c>
    </row>
    <row r="1214" spans="2:65" s="11" customFormat="1">
      <c r="B1214" s="191"/>
      <c r="D1214" s="187" t="s">
        <v>197</v>
      </c>
      <c r="E1214" s="192" t="s">
        <v>5</v>
      </c>
      <c r="F1214" s="193" t="s">
        <v>3742</v>
      </c>
      <c r="H1214" s="194">
        <v>61.22</v>
      </c>
      <c r="I1214" s="195"/>
      <c r="L1214" s="191"/>
      <c r="M1214" s="196"/>
      <c r="N1214" s="197"/>
      <c r="O1214" s="197"/>
      <c r="P1214" s="197"/>
      <c r="Q1214" s="197"/>
      <c r="R1214" s="197"/>
      <c r="S1214" s="197"/>
      <c r="T1214" s="198"/>
      <c r="AT1214" s="192" t="s">
        <v>197</v>
      </c>
      <c r="AU1214" s="192" t="s">
        <v>82</v>
      </c>
      <c r="AV1214" s="11" t="s">
        <v>82</v>
      </c>
      <c r="AW1214" s="11" t="s">
        <v>35</v>
      </c>
      <c r="AX1214" s="11" t="s">
        <v>72</v>
      </c>
      <c r="AY1214" s="192" t="s">
        <v>185</v>
      </c>
    </row>
    <row r="1215" spans="2:65" s="11" customFormat="1">
      <c r="B1215" s="191"/>
      <c r="D1215" s="187" t="s">
        <v>197</v>
      </c>
      <c r="E1215" s="192" t="s">
        <v>5</v>
      </c>
      <c r="F1215" s="193" t="s">
        <v>3743</v>
      </c>
      <c r="H1215" s="194">
        <v>1540.03</v>
      </c>
      <c r="I1215" s="195"/>
      <c r="L1215" s="191"/>
      <c r="M1215" s="196"/>
      <c r="N1215" s="197"/>
      <c r="O1215" s="197"/>
      <c r="P1215" s="197"/>
      <c r="Q1215" s="197"/>
      <c r="R1215" s="197"/>
      <c r="S1215" s="197"/>
      <c r="T1215" s="198"/>
      <c r="AT1215" s="192" t="s">
        <v>197</v>
      </c>
      <c r="AU1215" s="192" t="s">
        <v>82</v>
      </c>
      <c r="AV1215" s="11" t="s">
        <v>82</v>
      </c>
      <c r="AW1215" s="11" t="s">
        <v>35</v>
      </c>
      <c r="AX1215" s="11" t="s">
        <v>72</v>
      </c>
      <c r="AY1215" s="192" t="s">
        <v>185</v>
      </c>
    </row>
    <row r="1216" spans="2:65" s="12" customFormat="1">
      <c r="B1216" s="199"/>
      <c r="D1216" s="187" t="s">
        <v>197</v>
      </c>
      <c r="E1216" s="200" t="s">
        <v>5</v>
      </c>
      <c r="F1216" s="201" t="s">
        <v>3744</v>
      </c>
      <c r="H1216" s="202" t="s">
        <v>5</v>
      </c>
      <c r="I1216" s="203"/>
      <c r="L1216" s="199"/>
      <c r="M1216" s="204"/>
      <c r="N1216" s="205"/>
      <c r="O1216" s="205"/>
      <c r="P1216" s="205"/>
      <c r="Q1216" s="205"/>
      <c r="R1216" s="205"/>
      <c r="S1216" s="205"/>
      <c r="T1216" s="206"/>
      <c r="AT1216" s="202" t="s">
        <v>197</v>
      </c>
      <c r="AU1216" s="202" t="s">
        <v>82</v>
      </c>
      <c r="AV1216" s="12" t="s">
        <v>80</v>
      </c>
      <c r="AW1216" s="12" t="s">
        <v>35</v>
      </c>
      <c r="AX1216" s="12" t="s">
        <v>72</v>
      </c>
      <c r="AY1216" s="202" t="s">
        <v>185</v>
      </c>
    </row>
    <row r="1217" spans="2:65" s="11" customFormat="1">
      <c r="B1217" s="191"/>
      <c r="D1217" s="187" t="s">
        <v>197</v>
      </c>
      <c r="E1217" s="192" t="s">
        <v>5</v>
      </c>
      <c r="F1217" s="193" t="s">
        <v>3745</v>
      </c>
      <c r="H1217" s="194">
        <v>370.49</v>
      </c>
      <c r="I1217" s="195"/>
      <c r="L1217" s="191"/>
      <c r="M1217" s="196"/>
      <c r="N1217" s="197"/>
      <c r="O1217" s="197"/>
      <c r="P1217" s="197"/>
      <c r="Q1217" s="197"/>
      <c r="R1217" s="197"/>
      <c r="S1217" s="197"/>
      <c r="T1217" s="198"/>
      <c r="AT1217" s="192" t="s">
        <v>197</v>
      </c>
      <c r="AU1217" s="192" t="s">
        <v>82</v>
      </c>
      <c r="AV1217" s="11" t="s">
        <v>82</v>
      </c>
      <c r="AW1217" s="11" t="s">
        <v>35</v>
      </c>
      <c r="AX1217" s="11" t="s">
        <v>72</v>
      </c>
      <c r="AY1217" s="192" t="s">
        <v>185</v>
      </c>
    </row>
    <row r="1218" spans="2:65" s="11" customFormat="1">
      <c r="B1218" s="191"/>
      <c r="D1218" s="187" t="s">
        <v>197</v>
      </c>
      <c r="E1218" s="192" t="s">
        <v>5</v>
      </c>
      <c r="F1218" s="193" t="s">
        <v>3746</v>
      </c>
      <c r="H1218" s="194">
        <v>39.51</v>
      </c>
      <c r="I1218" s="195"/>
      <c r="L1218" s="191"/>
      <c r="M1218" s="196"/>
      <c r="N1218" s="197"/>
      <c r="O1218" s="197"/>
      <c r="P1218" s="197"/>
      <c r="Q1218" s="197"/>
      <c r="R1218" s="197"/>
      <c r="S1218" s="197"/>
      <c r="T1218" s="198"/>
      <c r="AT1218" s="192" t="s">
        <v>197</v>
      </c>
      <c r="AU1218" s="192" t="s">
        <v>82</v>
      </c>
      <c r="AV1218" s="11" t="s">
        <v>82</v>
      </c>
      <c r="AW1218" s="11" t="s">
        <v>35</v>
      </c>
      <c r="AX1218" s="11" t="s">
        <v>72</v>
      </c>
      <c r="AY1218" s="192" t="s">
        <v>185</v>
      </c>
    </row>
    <row r="1219" spans="2:65" s="13" customFormat="1">
      <c r="B1219" s="207"/>
      <c r="D1219" s="208" t="s">
        <v>197</v>
      </c>
      <c r="E1219" s="209" t="s">
        <v>5</v>
      </c>
      <c r="F1219" s="210" t="s">
        <v>222</v>
      </c>
      <c r="H1219" s="211">
        <v>2319.0300000000002</v>
      </c>
      <c r="I1219" s="212"/>
      <c r="L1219" s="207"/>
      <c r="M1219" s="213"/>
      <c r="N1219" s="214"/>
      <c r="O1219" s="214"/>
      <c r="P1219" s="214"/>
      <c r="Q1219" s="214"/>
      <c r="R1219" s="214"/>
      <c r="S1219" s="214"/>
      <c r="T1219" s="215"/>
      <c r="AT1219" s="216" t="s">
        <v>197</v>
      </c>
      <c r="AU1219" s="216" t="s">
        <v>82</v>
      </c>
      <c r="AV1219" s="13" t="s">
        <v>193</v>
      </c>
      <c r="AW1219" s="13" t="s">
        <v>35</v>
      </c>
      <c r="AX1219" s="13" t="s">
        <v>80</v>
      </c>
      <c r="AY1219" s="216" t="s">
        <v>185</v>
      </c>
    </row>
    <row r="1220" spans="2:65" s="1" customFormat="1" ht="22.5" customHeight="1">
      <c r="B1220" s="174"/>
      <c r="C1220" s="175" t="s">
        <v>2080</v>
      </c>
      <c r="D1220" s="175" t="s">
        <v>188</v>
      </c>
      <c r="E1220" s="176" t="s">
        <v>2316</v>
      </c>
      <c r="F1220" s="177" t="s">
        <v>2317</v>
      </c>
      <c r="G1220" s="178" t="s">
        <v>547</v>
      </c>
      <c r="H1220" s="179">
        <v>1</v>
      </c>
      <c r="I1220" s="180"/>
      <c r="J1220" s="181">
        <f>ROUND(I1220*H1220,2)</f>
        <v>0</v>
      </c>
      <c r="K1220" s="177" t="s">
        <v>5</v>
      </c>
      <c r="L1220" s="41"/>
      <c r="M1220" s="182" t="s">
        <v>5</v>
      </c>
      <c r="N1220" s="183" t="s">
        <v>43</v>
      </c>
      <c r="O1220" s="42"/>
      <c r="P1220" s="184">
        <f>O1220*H1220</f>
        <v>0</v>
      </c>
      <c r="Q1220" s="184">
        <v>0</v>
      </c>
      <c r="R1220" s="184">
        <f>Q1220*H1220</f>
        <v>0</v>
      </c>
      <c r="S1220" s="184">
        <v>0</v>
      </c>
      <c r="T1220" s="185">
        <f>S1220*H1220</f>
        <v>0</v>
      </c>
      <c r="AR1220" s="24" t="s">
        <v>373</v>
      </c>
      <c r="AT1220" s="24" t="s">
        <v>188</v>
      </c>
      <c r="AU1220" s="24" t="s">
        <v>82</v>
      </c>
      <c r="AY1220" s="24" t="s">
        <v>185</v>
      </c>
      <c r="BE1220" s="186">
        <f>IF(N1220="základní",J1220,0)</f>
        <v>0</v>
      </c>
      <c r="BF1220" s="186">
        <f>IF(N1220="snížená",J1220,0)</f>
        <v>0</v>
      </c>
      <c r="BG1220" s="186">
        <f>IF(N1220="zákl. přenesená",J1220,0)</f>
        <v>0</v>
      </c>
      <c r="BH1220" s="186">
        <f>IF(N1220="sníž. přenesená",J1220,0)</f>
        <v>0</v>
      </c>
      <c r="BI1220" s="186">
        <f>IF(N1220="nulová",J1220,0)</f>
        <v>0</v>
      </c>
      <c r="BJ1220" s="24" t="s">
        <v>80</v>
      </c>
      <c r="BK1220" s="186">
        <f>ROUND(I1220*H1220,2)</f>
        <v>0</v>
      </c>
      <c r="BL1220" s="24" t="s">
        <v>373</v>
      </c>
      <c r="BM1220" s="24" t="s">
        <v>3747</v>
      </c>
    </row>
    <row r="1221" spans="2:65" s="10" customFormat="1" ht="29.85" customHeight="1">
      <c r="B1221" s="160"/>
      <c r="D1221" s="171" t="s">
        <v>71</v>
      </c>
      <c r="E1221" s="172" t="s">
        <v>3748</v>
      </c>
      <c r="F1221" s="172" t="s">
        <v>3749</v>
      </c>
      <c r="I1221" s="163"/>
      <c r="J1221" s="173">
        <f>BK1221</f>
        <v>0</v>
      </c>
      <c r="L1221" s="160"/>
      <c r="M1221" s="165"/>
      <c r="N1221" s="166"/>
      <c r="O1221" s="166"/>
      <c r="P1221" s="167">
        <f>SUM(P1222:P1223)</f>
        <v>0</v>
      </c>
      <c r="Q1221" s="166"/>
      <c r="R1221" s="167">
        <f>SUM(R1222:R1223)</f>
        <v>0</v>
      </c>
      <c r="S1221" s="166"/>
      <c r="T1221" s="168">
        <f>SUM(T1222:T1223)</f>
        <v>0</v>
      </c>
      <c r="AR1221" s="161" t="s">
        <v>82</v>
      </c>
      <c r="AT1221" s="169" t="s">
        <v>71</v>
      </c>
      <c r="AU1221" s="169" t="s">
        <v>80</v>
      </c>
      <c r="AY1221" s="161" t="s">
        <v>185</v>
      </c>
      <c r="BK1221" s="170">
        <f>SUM(BK1222:BK1223)</f>
        <v>0</v>
      </c>
    </row>
    <row r="1222" spans="2:65" s="1" customFormat="1" ht="31.5" customHeight="1">
      <c r="B1222" s="174"/>
      <c r="C1222" s="175" t="s">
        <v>1829</v>
      </c>
      <c r="D1222" s="175" t="s">
        <v>188</v>
      </c>
      <c r="E1222" s="176" t="s">
        <v>3750</v>
      </c>
      <c r="F1222" s="177" t="s">
        <v>3751</v>
      </c>
      <c r="G1222" s="178" t="s">
        <v>232</v>
      </c>
      <c r="H1222" s="179">
        <v>25.911999999999999</v>
      </c>
      <c r="I1222" s="180"/>
      <c r="J1222" s="181">
        <f>ROUND(I1222*H1222,2)</f>
        <v>0</v>
      </c>
      <c r="K1222" s="177" t="s">
        <v>5</v>
      </c>
      <c r="L1222" s="41"/>
      <c r="M1222" s="182" t="s">
        <v>5</v>
      </c>
      <c r="N1222" s="183" t="s">
        <v>43</v>
      </c>
      <c r="O1222" s="42"/>
      <c r="P1222" s="184">
        <f>O1222*H1222</f>
        <v>0</v>
      </c>
      <c r="Q1222" s="184">
        <v>0</v>
      </c>
      <c r="R1222" s="184">
        <f>Q1222*H1222</f>
        <v>0</v>
      </c>
      <c r="S1222" s="184">
        <v>0</v>
      </c>
      <c r="T1222" s="185">
        <f>S1222*H1222</f>
        <v>0</v>
      </c>
      <c r="AR1222" s="24" t="s">
        <v>373</v>
      </c>
      <c r="AT1222" s="24" t="s">
        <v>188</v>
      </c>
      <c r="AU1222" s="24" t="s">
        <v>82</v>
      </c>
      <c r="AY1222" s="24" t="s">
        <v>185</v>
      </c>
      <c r="BE1222" s="186">
        <f>IF(N1222="základní",J1222,0)</f>
        <v>0</v>
      </c>
      <c r="BF1222" s="186">
        <f>IF(N1222="snížená",J1222,0)</f>
        <v>0</v>
      </c>
      <c r="BG1222" s="186">
        <f>IF(N1222="zákl. přenesená",J1222,0)</f>
        <v>0</v>
      </c>
      <c r="BH1222" s="186">
        <f>IF(N1222="sníž. přenesená",J1222,0)</f>
        <v>0</v>
      </c>
      <c r="BI1222" s="186">
        <f>IF(N1222="nulová",J1222,0)</f>
        <v>0</v>
      </c>
      <c r="BJ1222" s="24" t="s">
        <v>80</v>
      </c>
      <c r="BK1222" s="186">
        <f>ROUND(I1222*H1222,2)</f>
        <v>0</v>
      </c>
      <c r="BL1222" s="24" t="s">
        <v>373</v>
      </c>
      <c r="BM1222" s="24" t="s">
        <v>3752</v>
      </c>
    </row>
    <row r="1223" spans="2:65" s="11" customFormat="1">
      <c r="B1223" s="191"/>
      <c r="D1223" s="187" t="s">
        <v>197</v>
      </c>
      <c r="E1223" s="192" t="s">
        <v>5</v>
      </c>
      <c r="F1223" s="193" t="s">
        <v>3753</v>
      </c>
      <c r="H1223" s="194">
        <v>25.911999999999999</v>
      </c>
      <c r="I1223" s="195"/>
      <c r="L1223" s="191"/>
      <c r="M1223" s="196"/>
      <c r="N1223" s="197"/>
      <c r="O1223" s="197"/>
      <c r="P1223" s="197"/>
      <c r="Q1223" s="197"/>
      <c r="R1223" s="197"/>
      <c r="S1223" s="197"/>
      <c r="T1223" s="198"/>
      <c r="AT1223" s="192" t="s">
        <v>197</v>
      </c>
      <c r="AU1223" s="192" t="s">
        <v>82</v>
      </c>
      <c r="AV1223" s="11" t="s">
        <v>82</v>
      </c>
      <c r="AW1223" s="11" t="s">
        <v>35</v>
      </c>
      <c r="AX1223" s="11" t="s">
        <v>80</v>
      </c>
      <c r="AY1223" s="192" t="s">
        <v>185</v>
      </c>
    </row>
    <row r="1224" spans="2:65" s="10" customFormat="1" ht="37.35" customHeight="1">
      <c r="B1224" s="160"/>
      <c r="D1224" s="161" t="s">
        <v>71</v>
      </c>
      <c r="E1224" s="162" t="s">
        <v>258</v>
      </c>
      <c r="F1224" s="162" t="s">
        <v>2336</v>
      </c>
      <c r="I1224" s="163"/>
      <c r="J1224" s="164">
        <f>BK1224</f>
        <v>0</v>
      </c>
      <c r="L1224" s="160"/>
      <c r="M1224" s="165"/>
      <c r="N1224" s="166"/>
      <c r="O1224" s="166"/>
      <c r="P1224" s="167">
        <f>P1225</f>
        <v>0</v>
      </c>
      <c r="Q1224" s="166"/>
      <c r="R1224" s="167">
        <f>R1225</f>
        <v>0.18027000000000001</v>
      </c>
      <c r="S1224" s="166"/>
      <c r="T1224" s="168">
        <f>T1225</f>
        <v>0</v>
      </c>
      <c r="AR1224" s="161" t="s">
        <v>199</v>
      </c>
      <c r="AT1224" s="169" t="s">
        <v>71</v>
      </c>
      <c r="AU1224" s="169" t="s">
        <v>72</v>
      </c>
      <c r="AY1224" s="161" t="s">
        <v>185</v>
      </c>
      <c r="BK1224" s="170">
        <f>BK1225</f>
        <v>0</v>
      </c>
    </row>
    <row r="1225" spans="2:65" s="10" customFormat="1" ht="19.899999999999999" customHeight="1">
      <c r="B1225" s="160"/>
      <c r="D1225" s="171" t="s">
        <v>71</v>
      </c>
      <c r="E1225" s="172" t="s">
        <v>2337</v>
      </c>
      <c r="F1225" s="172" t="s">
        <v>2338</v>
      </c>
      <c r="I1225" s="163"/>
      <c r="J1225" s="173">
        <f>BK1225</f>
        <v>0</v>
      </c>
      <c r="L1225" s="160"/>
      <c r="M1225" s="165"/>
      <c r="N1225" s="166"/>
      <c r="O1225" s="166"/>
      <c r="P1225" s="167">
        <f>P1226</f>
        <v>0</v>
      </c>
      <c r="Q1225" s="166"/>
      <c r="R1225" s="167">
        <f>R1226</f>
        <v>0.18027000000000001</v>
      </c>
      <c r="S1225" s="166"/>
      <c r="T1225" s="168">
        <f>T1226</f>
        <v>0</v>
      </c>
      <c r="AR1225" s="161" t="s">
        <v>199</v>
      </c>
      <c r="AT1225" s="169" t="s">
        <v>71</v>
      </c>
      <c r="AU1225" s="169" t="s">
        <v>80</v>
      </c>
      <c r="AY1225" s="161" t="s">
        <v>185</v>
      </c>
      <c r="BK1225" s="170">
        <f>BK1226</f>
        <v>0</v>
      </c>
    </row>
    <row r="1226" spans="2:65" s="1" customFormat="1" ht="31.5" customHeight="1">
      <c r="B1226" s="174"/>
      <c r="C1226" s="175" t="s">
        <v>1849</v>
      </c>
      <c r="D1226" s="175" t="s">
        <v>188</v>
      </c>
      <c r="E1226" s="176" t="s">
        <v>3754</v>
      </c>
      <c r="F1226" s="177" t="s">
        <v>3755</v>
      </c>
      <c r="G1226" s="178" t="s">
        <v>254</v>
      </c>
      <c r="H1226" s="179">
        <v>1</v>
      </c>
      <c r="I1226" s="180"/>
      <c r="J1226" s="181">
        <f>ROUND(I1226*H1226,2)</f>
        <v>0</v>
      </c>
      <c r="K1226" s="177" t="s">
        <v>5</v>
      </c>
      <c r="L1226" s="41"/>
      <c r="M1226" s="182" t="s">
        <v>5</v>
      </c>
      <c r="N1226" s="236" t="s">
        <v>43</v>
      </c>
      <c r="O1226" s="237"/>
      <c r="P1226" s="238">
        <f>O1226*H1226</f>
        <v>0</v>
      </c>
      <c r="Q1226" s="238">
        <v>0.18027000000000001</v>
      </c>
      <c r="R1226" s="238">
        <f>Q1226*H1226</f>
        <v>0.18027000000000001</v>
      </c>
      <c r="S1226" s="238">
        <v>0</v>
      </c>
      <c r="T1226" s="239">
        <f>S1226*H1226</f>
        <v>0</v>
      </c>
      <c r="AR1226" s="24" t="s">
        <v>1085</v>
      </c>
      <c r="AT1226" s="24" t="s">
        <v>188</v>
      </c>
      <c r="AU1226" s="24" t="s">
        <v>82</v>
      </c>
      <c r="AY1226" s="24" t="s">
        <v>185</v>
      </c>
      <c r="BE1226" s="186">
        <f>IF(N1226="základní",J1226,0)</f>
        <v>0</v>
      </c>
      <c r="BF1226" s="186">
        <f>IF(N1226="snížená",J1226,0)</f>
        <v>0</v>
      </c>
      <c r="BG1226" s="186">
        <f>IF(N1226="zákl. přenesená",J1226,0)</f>
        <v>0</v>
      </c>
      <c r="BH1226" s="186">
        <f>IF(N1226="sníž. přenesená",J1226,0)</f>
        <v>0</v>
      </c>
      <c r="BI1226" s="186">
        <f>IF(N1226="nulová",J1226,0)</f>
        <v>0</v>
      </c>
      <c r="BJ1226" s="24" t="s">
        <v>80</v>
      </c>
      <c r="BK1226" s="186">
        <f>ROUND(I1226*H1226,2)</f>
        <v>0</v>
      </c>
      <c r="BL1226" s="24" t="s">
        <v>1085</v>
      </c>
      <c r="BM1226" s="24" t="s">
        <v>3756</v>
      </c>
    </row>
    <row r="1227" spans="2:65" s="1" customFormat="1" ht="6.95" customHeight="1">
      <c r="B1227" s="56"/>
      <c r="C1227" s="57"/>
      <c r="D1227" s="57"/>
      <c r="E1227" s="57"/>
      <c r="F1227" s="57"/>
      <c r="G1227" s="57"/>
      <c r="H1227" s="57"/>
      <c r="I1227" s="127"/>
      <c r="J1227" s="57"/>
      <c r="K1227" s="57"/>
      <c r="L1227" s="41"/>
    </row>
  </sheetData>
  <autoFilter ref="C106:K1226"/>
  <mergeCells count="9">
    <mergeCell ref="E97:H97"/>
    <mergeCell ref="E99:H9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88</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3757</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ROUND(J77,2)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ROUND(SUM(BE77:BE84), 2)</f>
        <v>0</v>
      </c>
      <c r="G30" s="42"/>
      <c r="H30" s="42"/>
      <c r="I30" s="119">
        <v>0.21</v>
      </c>
      <c r="J30" s="118">
        <f>ROUND(ROUND((SUM(BE77:BE84)), 2)*I30, 2)</f>
        <v>0</v>
      </c>
      <c r="K30" s="45"/>
    </row>
    <row r="31" spans="2:11" s="1" customFormat="1" ht="14.45" customHeight="1">
      <c r="B31" s="41"/>
      <c r="C31" s="42"/>
      <c r="D31" s="42"/>
      <c r="E31" s="49" t="s">
        <v>44</v>
      </c>
      <c r="F31" s="118">
        <f>ROUND(SUM(BF77:BF84), 2)</f>
        <v>0</v>
      </c>
      <c r="G31" s="42"/>
      <c r="H31" s="42"/>
      <c r="I31" s="119">
        <v>0.15</v>
      </c>
      <c r="J31" s="118">
        <f>ROUND(ROUND((SUM(BF77:BF84)), 2)*I31, 2)</f>
        <v>0</v>
      </c>
      <c r="K31" s="45"/>
    </row>
    <row r="32" spans="2:11" s="1" customFormat="1" ht="14.45" hidden="1" customHeight="1">
      <c r="B32" s="41"/>
      <c r="C32" s="42"/>
      <c r="D32" s="42"/>
      <c r="E32" s="49" t="s">
        <v>45</v>
      </c>
      <c r="F32" s="118">
        <f>ROUND(SUM(BG77:BG84), 2)</f>
        <v>0</v>
      </c>
      <c r="G32" s="42"/>
      <c r="H32" s="42"/>
      <c r="I32" s="119">
        <v>0.21</v>
      </c>
      <c r="J32" s="118">
        <v>0</v>
      </c>
      <c r="K32" s="45"/>
    </row>
    <row r="33" spans="2:11" s="1" customFormat="1" ht="14.45" hidden="1" customHeight="1">
      <c r="B33" s="41"/>
      <c r="C33" s="42"/>
      <c r="D33" s="42"/>
      <c r="E33" s="49" t="s">
        <v>46</v>
      </c>
      <c r="F33" s="118">
        <f>ROUND(SUM(BH77:BH84), 2)</f>
        <v>0</v>
      </c>
      <c r="G33" s="42"/>
      <c r="H33" s="42"/>
      <c r="I33" s="119">
        <v>0.15</v>
      </c>
      <c r="J33" s="118">
        <v>0</v>
      </c>
      <c r="K33" s="45"/>
    </row>
    <row r="34" spans="2:11" s="1" customFormat="1" ht="14.45" hidden="1" customHeight="1">
      <c r="B34" s="41"/>
      <c r="C34" s="42"/>
      <c r="D34" s="42"/>
      <c r="E34" s="49" t="s">
        <v>47</v>
      </c>
      <c r="F34" s="118">
        <f>ROUND(SUM(BI77:BI84),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03. PBŘ - Požárně bezpečnostní řešení</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J77</f>
        <v>0</v>
      </c>
      <c r="K56" s="45"/>
      <c r="AU56" s="24" t="s">
        <v>143</v>
      </c>
    </row>
    <row r="57" spans="2:47" s="7" customFormat="1" ht="24.95" customHeight="1">
      <c r="B57" s="135"/>
      <c r="C57" s="136"/>
      <c r="D57" s="137" t="s">
        <v>3758</v>
      </c>
      <c r="E57" s="138"/>
      <c r="F57" s="138"/>
      <c r="G57" s="138"/>
      <c r="H57" s="138"/>
      <c r="I57" s="139"/>
      <c r="J57" s="140">
        <f>J78</f>
        <v>0</v>
      </c>
      <c r="K57" s="141"/>
    </row>
    <row r="58" spans="2:47" s="1" customFormat="1" ht="21.75" customHeight="1">
      <c r="B58" s="41"/>
      <c r="C58" s="42"/>
      <c r="D58" s="42"/>
      <c r="E58" s="42"/>
      <c r="F58" s="42"/>
      <c r="G58" s="42"/>
      <c r="H58" s="42"/>
      <c r="I58" s="106"/>
      <c r="J58" s="42"/>
      <c r="K58" s="45"/>
    </row>
    <row r="59" spans="2:47" s="1" customFormat="1" ht="6.95" customHeight="1">
      <c r="B59" s="56"/>
      <c r="C59" s="57"/>
      <c r="D59" s="57"/>
      <c r="E59" s="57"/>
      <c r="F59" s="57"/>
      <c r="G59" s="57"/>
      <c r="H59" s="57"/>
      <c r="I59" s="127"/>
      <c r="J59" s="57"/>
      <c r="K59" s="58"/>
    </row>
    <row r="63" spans="2:47" s="1" customFormat="1" ht="6.95" customHeight="1">
      <c r="B63" s="59"/>
      <c r="C63" s="60"/>
      <c r="D63" s="60"/>
      <c r="E63" s="60"/>
      <c r="F63" s="60"/>
      <c r="G63" s="60"/>
      <c r="H63" s="60"/>
      <c r="I63" s="128"/>
      <c r="J63" s="60"/>
      <c r="K63" s="60"/>
      <c r="L63" s="41"/>
    </row>
    <row r="64" spans="2:47" s="1" customFormat="1" ht="36.950000000000003" customHeight="1">
      <c r="B64" s="41"/>
      <c r="C64" s="61" t="s">
        <v>169</v>
      </c>
      <c r="L64" s="41"/>
    </row>
    <row r="65" spans="2:65" s="1" customFormat="1" ht="6.95" customHeight="1">
      <c r="B65" s="41"/>
      <c r="L65" s="41"/>
    </row>
    <row r="66" spans="2:65" s="1" customFormat="1" ht="14.45" customHeight="1">
      <c r="B66" s="41"/>
      <c r="C66" s="63" t="s">
        <v>19</v>
      </c>
      <c r="L66" s="41"/>
    </row>
    <row r="67" spans="2:65" s="1" customFormat="1" ht="22.5" customHeight="1">
      <c r="B67" s="41"/>
      <c r="E67" s="373" t="str">
        <f>E7</f>
        <v>Dostavba ZŠ Charlotty Masarykové</v>
      </c>
      <c r="F67" s="374"/>
      <c r="G67" s="374"/>
      <c r="H67" s="374"/>
      <c r="L67" s="41"/>
    </row>
    <row r="68" spans="2:65" s="1" customFormat="1" ht="14.45" customHeight="1">
      <c r="B68" s="41"/>
      <c r="C68" s="63" t="s">
        <v>137</v>
      </c>
      <c r="L68" s="41"/>
    </row>
    <row r="69" spans="2:65" s="1" customFormat="1" ht="23.25" customHeight="1">
      <c r="B69" s="41"/>
      <c r="E69" s="354" t="str">
        <f>E9</f>
        <v>03. PBŘ - Požárně bezpečnostní řešení</v>
      </c>
      <c r="F69" s="375"/>
      <c r="G69" s="375"/>
      <c r="H69" s="375"/>
      <c r="L69" s="41"/>
    </row>
    <row r="70" spans="2:65" s="1" customFormat="1" ht="6.95" customHeight="1">
      <c r="B70" s="41"/>
      <c r="L70" s="41"/>
    </row>
    <row r="71" spans="2:65" s="1" customFormat="1" ht="18" customHeight="1">
      <c r="B71" s="41"/>
      <c r="C71" s="63" t="s">
        <v>23</v>
      </c>
      <c r="F71" s="149" t="str">
        <f>F12</f>
        <v>Starochuchelská 240/38, Praha - Velká Chuchle</v>
      </c>
      <c r="I71" s="150" t="s">
        <v>25</v>
      </c>
      <c r="J71" s="67" t="str">
        <f>IF(J12="","",J12)</f>
        <v>11.1.2018</v>
      </c>
      <c r="L71" s="41"/>
    </row>
    <row r="72" spans="2:65" s="1" customFormat="1" ht="6.95" customHeight="1">
      <c r="B72" s="41"/>
      <c r="L72" s="41"/>
    </row>
    <row r="73" spans="2:65" s="1" customFormat="1" ht="15">
      <c r="B73" s="41"/>
      <c r="C73" s="63" t="s">
        <v>27</v>
      </c>
      <c r="F73" s="149" t="str">
        <f>E15</f>
        <v>MČ Praha Velká Chuchle</v>
      </c>
      <c r="I73" s="150" t="s">
        <v>33</v>
      </c>
      <c r="J73" s="149" t="str">
        <f>E21</f>
        <v xml:space="preserve"> </v>
      </c>
      <c r="L73" s="41"/>
    </row>
    <row r="74" spans="2:65" s="1" customFormat="1" ht="14.45" customHeight="1">
      <c r="B74" s="41"/>
      <c r="C74" s="63" t="s">
        <v>31</v>
      </c>
      <c r="F74" s="149" t="str">
        <f>IF(E18="","",E18)</f>
        <v/>
      </c>
      <c r="L74" s="41"/>
    </row>
    <row r="75" spans="2:65" s="1" customFormat="1" ht="10.35" customHeight="1">
      <c r="B75" s="41"/>
      <c r="L75" s="41"/>
    </row>
    <row r="76" spans="2:65" s="9" customFormat="1" ht="29.25" customHeight="1">
      <c r="B76" s="151"/>
      <c r="C76" s="152" t="s">
        <v>170</v>
      </c>
      <c r="D76" s="153" t="s">
        <v>57</v>
      </c>
      <c r="E76" s="153" t="s">
        <v>53</v>
      </c>
      <c r="F76" s="153" t="s">
        <v>171</v>
      </c>
      <c r="G76" s="153" t="s">
        <v>172</v>
      </c>
      <c r="H76" s="153" t="s">
        <v>173</v>
      </c>
      <c r="I76" s="154" t="s">
        <v>174</v>
      </c>
      <c r="J76" s="153" t="s">
        <v>141</v>
      </c>
      <c r="K76" s="155" t="s">
        <v>175</v>
      </c>
      <c r="L76" s="151"/>
      <c r="M76" s="73" t="s">
        <v>176</v>
      </c>
      <c r="N76" s="74" t="s">
        <v>42</v>
      </c>
      <c r="O76" s="74" t="s">
        <v>177</v>
      </c>
      <c r="P76" s="74" t="s">
        <v>178</v>
      </c>
      <c r="Q76" s="74" t="s">
        <v>179</v>
      </c>
      <c r="R76" s="74" t="s">
        <v>180</v>
      </c>
      <c r="S76" s="74" t="s">
        <v>181</v>
      </c>
      <c r="T76" s="75" t="s">
        <v>182</v>
      </c>
    </row>
    <row r="77" spans="2:65" s="1" customFormat="1" ht="29.25" customHeight="1">
      <c r="B77" s="41"/>
      <c r="C77" s="77" t="s">
        <v>142</v>
      </c>
      <c r="J77" s="156">
        <f>BK77</f>
        <v>0</v>
      </c>
      <c r="L77" s="41"/>
      <c r="M77" s="76"/>
      <c r="N77" s="68"/>
      <c r="O77" s="68"/>
      <c r="P77" s="157">
        <f>P78</f>
        <v>0</v>
      </c>
      <c r="Q77" s="68"/>
      <c r="R77" s="157">
        <f>R78</f>
        <v>0.20499999999999999</v>
      </c>
      <c r="S77" s="68"/>
      <c r="T77" s="158">
        <f>T78</f>
        <v>0</v>
      </c>
      <c r="AT77" s="24" t="s">
        <v>71</v>
      </c>
      <c r="AU77" s="24" t="s">
        <v>143</v>
      </c>
      <c r="BK77" s="159">
        <f>BK78</f>
        <v>0</v>
      </c>
    </row>
    <row r="78" spans="2:65" s="10" customFormat="1" ht="37.35" customHeight="1">
      <c r="B78" s="160"/>
      <c r="D78" s="171" t="s">
        <v>71</v>
      </c>
      <c r="E78" s="240" t="s">
        <v>3759</v>
      </c>
      <c r="F78" s="240" t="s">
        <v>87</v>
      </c>
      <c r="I78" s="163"/>
      <c r="J78" s="241">
        <f>BK78</f>
        <v>0</v>
      </c>
      <c r="L78" s="160"/>
      <c r="M78" s="165"/>
      <c r="N78" s="166"/>
      <c r="O78" s="166"/>
      <c r="P78" s="167">
        <f>SUM(P79:P84)</f>
        <v>0</v>
      </c>
      <c r="Q78" s="166"/>
      <c r="R78" s="167">
        <f>SUM(R79:R84)</f>
        <v>0.20499999999999999</v>
      </c>
      <c r="S78" s="166"/>
      <c r="T78" s="168">
        <f>SUM(T79:T84)</f>
        <v>0</v>
      </c>
      <c r="AR78" s="161" t="s">
        <v>82</v>
      </c>
      <c r="AT78" s="169" t="s">
        <v>71</v>
      </c>
      <c r="AU78" s="169" t="s">
        <v>72</v>
      </c>
      <c r="AY78" s="161" t="s">
        <v>185</v>
      </c>
      <c r="BK78" s="170">
        <f>SUM(BK79:BK84)</f>
        <v>0</v>
      </c>
    </row>
    <row r="79" spans="2:65" s="1" customFormat="1" ht="22.5" customHeight="1">
      <c r="B79" s="174"/>
      <c r="C79" s="175" t="s">
        <v>80</v>
      </c>
      <c r="D79" s="175" t="s">
        <v>188</v>
      </c>
      <c r="E79" s="176" t="s">
        <v>3760</v>
      </c>
      <c r="F79" s="177" t="s">
        <v>3761</v>
      </c>
      <c r="G79" s="178" t="s">
        <v>1046</v>
      </c>
      <c r="H79" s="179">
        <v>18</v>
      </c>
      <c r="I79" s="180"/>
      <c r="J79" s="181">
        <f>ROUND(I79*H79,2)</f>
        <v>0</v>
      </c>
      <c r="K79" s="177" t="s">
        <v>5</v>
      </c>
      <c r="L79" s="41"/>
      <c r="M79" s="182" t="s">
        <v>5</v>
      </c>
      <c r="N79" s="183" t="s">
        <v>43</v>
      </c>
      <c r="O79" s="42"/>
      <c r="P79" s="184">
        <f>O79*H79</f>
        <v>0</v>
      </c>
      <c r="Q79" s="184">
        <v>0</v>
      </c>
      <c r="R79" s="184">
        <f>Q79*H79</f>
        <v>0</v>
      </c>
      <c r="S79" s="184">
        <v>0</v>
      </c>
      <c r="T79" s="185">
        <f>S79*H79</f>
        <v>0</v>
      </c>
      <c r="AR79" s="24" t="s">
        <v>3762</v>
      </c>
      <c r="AT79" s="24" t="s">
        <v>188</v>
      </c>
      <c r="AU79" s="24" t="s">
        <v>80</v>
      </c>
      <c r="AY79" s="24" t="s">
        <v>185</v>
      </c>
      <c r="BE79" s="186">
        <f>IF(N79="základní",J79,0)</f>
        <v>0</v>
      </c>
      <c r="BF79" s="186">
        <f>IF(N79="snížená",J79,0)</f>
        <v>0</v>
      </c>
      <c r="BG79" s="186">
        <f>IF(N79="zákl. přenesená",J79,0)</f>
        <v>0</v>
      </c>
      <c r="BH79" s="186">
        <f>IF(N79="sníž. přenesená",J79,0)</f>
        <v>0</v>
      </c>
      <c r="BI79" s="186">
        <f>IF(N79="nulová",J79,0)</f>
        <v>0</v>
      </c>
      <c r="BJ79" s="24" t="s">
        <v>80</v>
      </c>
      <c r="BK79" s="186">
        <f>ROUND(I79*H79,2)</f>
        <v>0</v>
      </c>
      <c r="BL79" s="24" t="s">
        <v>3762</v>
      </c>
      <c r="BM79" s="24" t="s">
        <v>3763</v>
      </c>
    </row>
    <row r="80" spans="2:65" s="1" customFormat="1" ht="22.5" customHeight="1">
      <c r="B80" s="174"/>
      <c r="C80" s="221" t="s">
        <v>82</v>
      </c>
      <c r="D80" s="221" t="s">
        <v>258</v>
      </c>
      <c r="E80" s="222" t="s">
        <v>3764</v>
      </c>
      <c r="F80" s="223" t="s">
        <v>3765</v>
      </c>
      <c r="G80" s="224" t="s">
        <v>254</v>
      </c>
      <c r="H80" s="225">
        <v>15</v>
      </c>
      <c r="I80" s="226"/>
      <c r="J80" s="227">
        <f>ROUND(I80*H80,2)</f>
        <v>0</v>
      </c>
      <c r="K80" s="223" t="s">
        <v>192</v>
      </c>
      <c r="L80" s="228"/>
      <c r="M80" s="229" t="s">
        <v>5</v>
      </c>
      <c r="N80" s="230" t="s">
        <v>43</v>
      </c>
      <c r="O80" s="42"/>
      <c r="P80" s="184">
        <f>O80*H80</f>
        <v>0</v>
      </c>
      <c r="Q80" s="184">
        <v>0.01</v>
      </c>
      <c r="R80" s="184">
        <f>Q80*H80</f>
        <v>0.15</v>
      </c>
      <c r="S80" s="184">
        <v>0</v>
      </c>
      <c r="T80" s="185">
        <f>S80*H80</f>
        <v>0</v>
      </c>
      <c r="AR80" s="24" t="s">
        <v>3762</v>
      </c>
      <c r="AT80" s="24" t="s">
        <v>258</v>
      </c>
      <c r="AU80" s="24" t="s">
        <v>80</v>
      </c>
      <c r="AY80" s="24" t="s">
        <v>185</v>
      </c>
      <c r="BE80" s="186">
        <f>IF(N80="základní",J80,0)</f>
        <v>0</v>
      </c>
      <c r="BF80" s="186">
        <f>IF(N80="snížená",J80,0)</f>
        <v>0</v>
      </c>
      <c r="BG80" s="186">
        <f>IF(N80="zákl. přenesená",J80,0)</f>
        <v>0</v>
      </c>
      <c r="BH80" s="186">
        <f>IF(N80="sníž. přenesená",J80,0)</f>
        <v>0</v>
      </c>
      <c r="BI80" s="186">
        <f>IF(N80="nulová",J80,0)</f>
        <v>0</v>
      </c>
      <c r="BJ80" s="24" t="s">
        <v>80</v>
      </c>
      <c r="BK80" s="186">
        <f>ROUND(I80*H80,2)</f>
        <v>0</v>
      </c>
      <c r="BL80" s="24" t="s">
        <v>3762</v>
      </c>
      <c r="BM80" s="24" t="s">
        <v>3766</v>
      </c>
    </row>
    <row r="81" spans="2:65" s="1" customFormat="1" ht="22.5" customHeight="1">
      <c r="B81" s="174"/>
      <c r="C81" s="221" t="s">
        <v>199</v>
      </c>
      <c r="D81" s="221" t="s">
        <v>258</v>
      </c>
      <c r="E81" s="222" t="s">
        <v>3767</v>
      </c>
      <c r="F81" s="223" t="s">
        <v>3768</v>
      </c>
      <c r="G81" s="224" t="s">
        <v>254</v>
      </c>
      <c r="H81" s="225">
        <v>5</v>
      </c>
      <c r="I81" s="226"/>
      <c r="J81" s="227">
        <f>ROUND(I81*H81,2)</f>
        <v>0</v>
      </c>
      <c r="K81" s="223" t="s">
        <v>192</v>
      </c>
      <c r="L81" s="228"/>
      <c r="M81" s="229" t="s">
        <v>5</v>
      </c>
      <c r="N81" s="230" t="s">
        <v>43</v>
      </c>
      <c r="O81" s="42"/>
      <c r="P81" s="184">
        <f>O81*H81</f>
        <v>0</v>
      </c>
      <c r="Q81" s="184">
        <v>1.0999999999999999E-2</v>
      </c>
      <c r="R81" s="184">
        <f>Q81*H81</f>
        <v>5.4999999999999993E-2</v>
      </c>
      <c r="S81" s="184">
        <v>0</v>
      </c>
      <c r="T81" s="185">
        <f>S81*H81</f>
        <v>0</v>
      </c>
      <c r="AR81" s="24" t="s">
        <v>3762</v>
      </c>
      <c r="AT81" s="24" t="s">
        <v>258</v>
      </c>
      <c r="AU81" s="24" t="s">
        <v>80</v>
      </c>
      <c r="AY81" s="24" t="s">
        <v>185</v>
      </c>
      <c r="BE81" s="186">
        <f>IF(N81="základní",J81,0)</f>
        <v>0</v>
      </c>
      <c r="BF81" s="186">
        <f>IF(N81="snížená",J81,0)</f>
        <v>0</v>
      </c>
      <c r="BG81" s="186">
        <f>IF(N81="zákl. přenesená",J81,0)</f>
        <v>0</v>
      </c>
      <c r="BH81" s="186">
        <f>IF(N81="sníž. přenesená",J81,0)</f>
        <v>0</v>
      </c>
      <c r="BI81" s="186">
        <f>IF(N81="nulová",J81,0)</f>
        <v>0</v>
      </c>
      <c r="BJ81" s="24" t="s">
        <v>80</v>
      </c>
      <c r="BK81" s="186">
        <f>ROUND(I81*H81,2)</f>
        <v>0</v>
      </c>
      <c r="BL81" s="24" t="s">
        <v>3762</v>
      </c>
      <c r="BM81" s="24" t="s">
        <v>3769</v>
      </c>
    </row>
    <row r="82" spans="2:65" s="1" customFormat="1" ht="22.5" customHeight="1">
      <c r="B82" s="174"/>
      <c r="C82" s="175" t="s">
        <v>193</v>
      </c>
      <c r="D82" s="175" t="s">
        <v>188</v>
      </c>
      <c r="E82" s="176" t="s">
        <v>3770</v>
      </c>
      <c r="F82" s="177" t="s">
        <v>3771</v>
      </c>
      <c r="G82" s="178" t="s">
        <v>547</v>
      </c>
      <c r="H82" s="179">
        <v>18</v>
      </c>
      <c r="I82" s="180"/>
      <c r="J82" s="181">
        <f>ROUND(I82*H82,2)</f>
        <v>0</v>
      </c>
      <c r="K82" s="177" t="s">
        <v>5</v>
      </c>
      <c r="L82" s="41"/>
      <c r="M82" s="182" t="s">
        <v>5</v>
      </c>
      <c r="N82" s="183" t="s">
        <v>43</v>
      </c>
      <c r="O82" s="42"/>
      <c r="P82" s="184">
        <f>O82*H82</f>
        <v>0</v>
      </c>
      <c r="Q82" s="184">
        <v>0</v>
      </c>
      <c r="R82" s="184">
        <f>Q82*H82</f>
        <v>0</v>
      </c>
      <c r="S82" s="184">
        <v>0</v>
      </c>
      <c r="T82" s="185">
        <f>S82*H82</f>
        <v>0</v>
      </c>
      <c r="AR82" s="24" t="s">
        <v>3762</v>
      </c>
      <c r="AT82" s="24" t="s">
        <v>188</v>
      </c>
      <c r="AU82" s="24" t="s">
        <v>80</v>
      </c>
      <c r="AY82" s="24" t="s">
        <v>185</v>
      </c>
      <c r="BE82" s="186">
        <f>IF(N82="základní",J82,0)</f>
        <v>0</v>
      </c>
      <c r="BF82" s="186">
        <f>IF(N82="snížená",J82,0)</f>
        <v>0</v>
      </c>
      <c r="BG82" s="186">
        <f>IF(N82="zákl. přenesená",J82,0)</f>
        <v>0</v>
      </c>
      <c r="BH82" s="186">
        <f>IF(N82="sníž. přenesená",J82,0)</f>
        <v>0</v>
      </c>
      <c r="BI82" s="186">
        <f>IF(N82="nulová",J82,0)</f>
        <v>0</v>
      </c>
      <c r="BJ82" s="24" t="s">
        <v>80</v>
      </c>
      <c r="BK82" s="186">
        <f>ROUND(I82*H82,2)</f>
        <v>0</v>
      </c>
      <c r="BL82" s="24" t="s">
        <v>3762</v>
      </c>
      <c r="BM82" s="24" t="s">
        <v>3772</v>
      </c>
    </row>
    <row r="83" spans="2:65" s="1" customFormat="1" ht="22.5" customHeight="1">
      <c r="B83" s="174"/>
      <c r="C83" s="175" t="s">
        <v>274</v>
      </c>
      <c r="D83" s="175" t="s">
        <v>188</v>
      </c>
      <c r="E83" s="176" t="s">
        <v>3773</v>
      </c>
      <c r="F83" s="177" t="s">
        <v>3774</v>
      </c>
      <c r="G83" s="178" t="s">
        <v>1046</v>
      </c>
      <c r="H83" s="179">
        <v>42</v>
      </c>
      <c r="I83" s="180"/>
      <c r="J83" s="181">
        <f>ROUND(I83*H83,2)</f>
        <v>0</v>
      </c>
      <c r="K83" s="177" t="s">
        <v>5</v>
      </c>
      <c r="L83" s="41"/>
      <c r="M83" s="182" t="s">
        <v>5</v>
      </c>
      <c r="N83" s="183" t="s">
        <v>43</v>
      </c>
      <c r="O83" s="42"/>
      <c r="P83" s="184">
        <f>O83*H83</f>
        <v>0</v>
      </c>
      <c r="Q83" s="184">
        <v>0</v>
      </c>
      <c r="R83" s="184">
        <f>Q83*H83</f>
        <v>0</v>
      </c>
      <c r="S83" s="184">
        <v>0</v>
      </c>
      <c r="T83" s="185">
        <f>S83*H83</f>
        <v>0</v>
      </c>
      <c r="AR83" s="24" t="s">
        <v>3762</v>
      </c>
      <c r="AT83" s="24" t="s">
        <v>188</v>
      </c>
      <c r="AU83" s="24" t="s">
        <v>80</v>
      </c>
      <c r="AY83" s="24" t="s">
        <v>185</v>
      </c>
      <c r="BE83" s="186">
        <f>IF(N83="základní",J83,0)</f>
        <v>0</v>
      </c>
      <c r="BF83" s="186">
        <f>IF(N83="snížená",J83,0)</f>
        <v>0</v>
      </c>
      <c r="BG83" s="186">
        <f>IF(N83="zákl. přenesená",J83,0)</f>
        <v>0</v>
      </c>
      <c r="BH83" s="186">
        <f>IF(N83="sníž. přenesená",J83,0)</f>
        <v>0</v>
      </c>
      <c r="BI83" s="186">
        <f>IF(N83="nulová",J83,0)</f>
        <v>0</v>
      </c>
      <c r="BJ83" s="24" t="s">
        <v>80</v>
      </c>
      <c r="BK83" s="186">
        <f>ROUND(I83*H83,2)</f>
        <v>0</v>
      </c>
      <c r="BL83" s="24" t="s">
        <v>3762</v>
      </c>
      <c r="BM83" s="24" t="s">
        <v>3775</v>
      </c>
    </row>
    <row r="84" spans="2:65" s="11" customFormat="1">
      <c r="B84" s="191"/>
      <c r="D84" s="187" t="s">
        <v>197</v>
      </c>
      <c r="E84" s="192" t="s">
        <v>5</v>
      </c>
      <c r="F84" s="193" t="s">
        <v>3776</v>
      </c>
      <c r="H84" s="194">
        <v>42</v>
      </c>
      <c r="I84" s="195"/>
      <c r="L84" s="191"/>
      <c r="M84" s="242"/>
      <c r="N84" s="243"/>
      <c r="O84" s="243"/>
      <c r="P84" s="243"/>
      <c r="Q84" s="243"/>
      <c r="R84" s="243"/>
      <c r="S84" s="243"/>
      <c r="T84" s="244"/>
      <c r="AT84" s="192" t="s">
        <v>197</v>
      </c>
      <c r="AU84" s="192" t="s">
        <v>80</v>
      </c>
      <c r="AV84" s="11" t="s">
        <v>82</v>
      </c>
      <c r="AW84" s="11" t="s">
        <v>35</v>
      </c>
      <c r="AX84" s="11" t="s">
        <v>80</v>
      </c>
      <c r="AY84" s="192" t="s">
        <v>185</v>
      </c>
    </row>
    <row r="85" spans="2:65" s="1" customFormat="1" ht="6.95" customHeight="1">
      <c r="B85" s="56"/>
      <c r="C85" s="57"/>
      <c r="D85" s="57"/>
      <c r="E85" s="57"/>
      <c r="F85" s="57"/>
      <c r="G85" s="57"/>
      <c r="H85" s="57"/>
      <c r="I85" s="127"/>
      <c r="J85" s="57"/>
      <c r="K85" s="57"/>
      <c r="L85" s="41"/>
    </row>
  </sheetData>
  <autoFilter ref="C76:K84"/>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4"/>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91</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3777</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ROUND(J85,2)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ROUND(SUM(BE85:BE193), 2)</f>
        <v>0</v>
      </c>
      <c r="G30" s="42"/>
      <c r="H30" s="42"/>
      <c r="I30" s="119">
        <v>0.21</v>
      </c>
      <c r="J30" s="118">
        <f>ROUND(ROUND((SUM(BE85:BE193)), 2)*I30, 2)</f>
        <v>0</v>
      </c>
      <c r="K30" s="45"/>
    </row>
    <row r="31" spans="2:11" s="1" customFormat="1" ht="14.45" customHeight="1">
      <c r="B31" s="41"/>
      <c r="C31" s="42"/>
      <c r="D31" s="42"/>
      <c r="E31" s="49" t="s">
        <v>44</v>
      </c>
      <c r="F31" s="118">
        <f>ROUND(SUM(BF85:BF193), 2)</f>
        <v>0</v>
      </c>
      <c r="G31" s="42"/>
      <c r="H31" s="42"/>
      <c r="I31" s="119">
        <v>0.15</v>
      </c>
      <c r="J31" s="118">
        <f>ROUND(ROUND((SUM(BF85:BF193)), 2)*I31, 2)</f>
        <v>0</v>
      </c>
      <c r="K31" s="45"/>
    </row>
    <row r="32" spans="2:11" s="1" customFormat="1" ht="14.45" hidden="1" customHeight="1">
      <c r="B32" s="41"/>
      <c r="C32" s="42"/>
      <c r="D32" s="42"/>
      <c r="E32" s="49" t="s">
        <v>45</v>
      </c>
      <c r="F32" s="118">
        <f>ROUND(SUM(BG85:BG193), 2)</f>
        <v>0</v>
      </c>
      <c r="G32" s="42"/>
      <c r="H32" s="42"/>
      <c r="I32" s="119">
        <v>0.21</v>
      </c>
      <c r="J32" s="118">
        <v>0</v>
      </c>
      <c r="K32" s="45"/>
    </row>
    <row r="33" spans="2:11" s="1" customFormat="1" ht="14.45" hidden="1" customHeight="1">
      <c r="B33" s="41"/>
      <c r="C33" s="42"/>
      <c r="D33" s="42"/>
      <c r="E33" s="49" t="s">
        <v>46</v>
      </c>
      <c r="F33" s="118">
        <f>ROUND(SUM(BH85:BH193), 2)</f>
        <v>0</v>
      </c>
      <c r="G33" s="42"/>
      <c r="H33" s="42"/>
      <c r="I33" s="119">
        <v>0.15</v>
      </c>
      <c r="J33" s="118">
        <v>0</v>
      </c>
      <c r="K33" s="45"/>
    </row>
    <row r="34" spans="2:11" s="1" customFormat="1" ht="14.45" hidden="1" customHeight="1">
      <c r="B34" s="41"/>
      <c r="C34" s="42"/>
      <c r="D34" s="42"/>
      <c r="E34" s="49" t="s">
        <v>47</v>
      </c>
      <c r="F34" s="118">
        <f>ROUND(SUM(BI85:BI193),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04. ZTI - Zdravotechnické instalace</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J85</f>
        <v>0</v>
      </c>
      <c r="K56" s="45"/>
      <c r="AU56" s="24" t="s">
        <v>143</v>
      </c>
    </row>
    <row r="57" spans="2:47" s="7" customFormat="1" ht="24.95" customHeight="1">
      <c r="B57" s="135"/>
      <c r="C57" s="136"/>
      <c r="D57" s="137" t="s">
        <v>3778</v>
      </c>
      <c r="E57" s="138"/>
      <c r="F57" s="138"/>
      <c r="G57" s="138"/>
      <c r="H57" s="138"/>
      <c r="I57" s="139"/>
      <c r="J57" s="140">
        <f>J86</f>
        <v>0</v>
      </c>
      <c r="K57" s="141"/>
    </row>
    <row r="58" spans="2:47" s="8" customFormat="1" ht="19.899999999999999" customHeight="1">
      <c r="B58" s="142"/>
      <c r="C58" s="143"/>
      <c r="D58" s="144" t="s">
        <v>3779</v>
      </c>
      <c r="E58" s="145"/>
      <c r="F58" s="145"/>
      <c r="G58" s="145"/>
      <c r="H58" s="145"/>
      <c r="I58" s="146"/>
      <c r="J58" s="147">
        <f>J87</f>
        <v>0</v>
      </c>
      <c r="K58" s="148"/>
    </row>
    <row r="59" spans="2:47" s="8" customFormat="1" ht="19.899999999999999" customHeight="1">
      <c r="B59" s="142"/>
      <c r="C59" s="143"/>
      <c r="D59" s="144" t="s">
        <v>3780</v>
      </c>
      <c r="E59" s="145"/>
      <c r="F59" s="145"/>
      <c r="G59" s="145"/>
      <c r="H59" s="145"/>
      <c r="I59" s="146"/>
      <c r="J59" s="147">
        <f>J112</f>
        <v>0</v>
      </c>
      <c r="K59" s="148"/>
    </row>
    <row r="60" spans="2:47" s="8" customFormat="1" ht="19.899999999999999" customHeight="1">
      <c r="B60" s="142"/>
      <c r="C60" s="143"/>
      <c r="D60" s="144" t="s">
        <v>3781</v>
      </c>
      <c r="E60" s="145"/>
      <c r="F60" s="145"/>
      <c r="G60" s="145"/>
      <c r="H60" s="145"/>
      <c r="I60" s="146"/>
      <c r="J60" s="147">
        <f>J131</f>
        <v>0</v>
      </c>
      <c r="K60" s="148"/>
    </row>
    <row r="61" spans="2:47" s="8" customFormat="1" ht="19.899999999999999" customHeight="1">
      <c r="B61" s="142"/>
      <c r="C61" s="143"/>
      <c r="D61" s="144" t="s">
        <v>3782</v>
      </c>
      <c r="E61" s="145"/>
      <c r="F61" s="145"/>
      <c r="G61" s="145"/>
      <c r="H61" s="145"/>
      <c r="I61" s="146"/>
      <c r="J61" s="147">
        <f>J143</f>
        <v>0</v>
      </c>
      <c r="K61" s="148"/>
    </row>
    <row r="62" spans="2:47" s="8" customFormat="1" ht="19.899999999999999" customHeight="1">
      <c r="B62" s="142"/>
      <c r="C62" s="143"/>
      <c r="D62" s="144" t="s">
        <v>3783</v>
      </c>
      <c r="E62" s="145"/>
      <c r="F62" s="145"/>
      <c r="G62" s="145"/>
      <c r="H62" s="145"/>
      <c r="I62" s="146"/>
      <c r="J62" s="147">
        <f>J155</f>
        <v>0</v>
      </c>
      <c r="K62" s="148"/>
    </row>
    <row r="63" spans="2:47" s="8" customFormat="1" ht="19.899999999999999" customHeight="1">
      <c r="B63" s="142"/>
      <c r="C63" s="143"/>
      <c r="D63" s="144" t="s">
        <v>3784</v>
      </c>
      <c r="E63" s="145"/>
      <c r="F63" s="145"/>
      <c r="G63" s="145"/>
      <c r="H63" s="145"/>
      <c r="I63" s="146"/>
      <c r="J63" s="147">
        <f>J161</f>
        <v>0</v>
      </c>
      <c r="K63" s="148"/>
    </row>
    <row r="64" spans="2:47" s="8" customFormat="1" ht="19.899999999999999" customHeight="1">
      <c r="B64" s="142"/>
      <c r="C64" s="143"/>
      <c r="D64" s="144" t="s">
        <v>3785</v>
      </c>
      <c r="E64" s="145"/>
      <c r="F64" s="145"/>
      <c r="G64" s="145"/>
      <c r="H64" s="145"/>
      <c r="I64" s="146"/>
      <c r="J64" s="147">
        <f>J177</f>
        <v>0</v>
      </c>
      <c r="K64" s="148"/>
    </row>
    <row r="65" spans="2:12" s="8" customFormat="1" ht="19.899999999999999" customHeight="1">
      <c r="B65" s="142"/>
      <c r="C65" s="143"/>
      <c r="D65" s="144" t="s">
        <v>3786</v>
      </c>
      <c r="E65" s="145"/>
      <c r="F65" s="145"/>
      <c r="G65" s="145"/>
      <c r="H65" s="145"/>
      <c r="I65" s="146"/>
      <c r="J65" s="147">
        <f>J190</f>
        <v>0</v>
      </c>
      <c r="K65" s="148"/>
    </row>
    <row r="66" spans="2:12" s="1" customFormat="1" ht="21.75" customHeight="1">
      <c r="B66" s="41"/>
      <c r="C66" s="42"/>
      <c r="D66" s="42"/>
      <c r="E66" s="42"/>
      <c r="F66" s="42"/>
      <c r="G66" s="42"/>
      <c r="H66" s="42"/>
      <c r="I66" s="106"/>
      <c r="J66" s="42"/>
      <c r="K66" s="45"/>
    </row>
    <row r="67" spans="2:12" s="1" customFormat="1" ht="6.95" customHeight="1">
      <c r="B67" s="56"/>
      <c r="C67" s="57"/>
      <c r="D67" s="57"/>
      <c r="E67" s="57"/>
      <c r="F67" s="57"/>
      <c r="G67" s="57"/>
      <c r="H67" s="57"/>
      <c r="I67" s="127"/>
      <c r="J67" s="57"/>
      <c r="K67" s="58"/>
    </row>
    <row r="71" spans="2:12" s="1" customFormat="1" ht="6.95" customHeight="1">
      <c r="B71" s="59"/>
      <c r="C71" s="60"/>
      <c r="D71" s="60"/>
      <c r="E71" s="60"/>
      <c r="F71" s="60"/>
      <c r="G71" s="60"/>
      <c r="H71" s="60"/>
      <c r="I71" s="128"/>
      <c r="J71" s="60"/>
      <c r="K71" s="60"/>
      <c r="L71" s="41"/>
    </row>
    <row r="72" spans="2:12" s="1" customFormat="1" ht="36.950000000000003" customHeight="1">
      <c r="B72" s="41"/>
      <c r="C72" s="61" t="s">
        <v>169</v>
      </c>
      <c r="L72" s="41"/>
    </row>
    <row r="73" spans="2:12" s="1" customFormat="1" ht="6.95" customHeight="1">
      <c r="B73" s="41"/>
      <c r="L73" s="41"/>
    </row>
    <row r="74" spans="2:12" s="1" customFormat="1" ht="14.45" customHeight="1">
      <c r="B74" s="41"/>
      <c r="C74" s="63" t="s">
        <v>19</v>
      </c>
      <c r="L74" s="41"/>
    </row>
    <row r="75" spans="2:12" s="1" customFormat="1" ht="22.5" customHeight="1">
      <c r="B75" s="41"/>
      <c r="E75" s="373" t="str">
        <f>E7</f>
        <v>Dostavba ZŠ Charlotty Masarykové</v>
      </c>
      <c r="F75" s="374"/>
      <c r="G75" s="374"/>
      <c r="H75" s="374"/>
      <c r="L75" s="41"/>
    </row>
    <row r="76" spans="2:12" s="1" customFormat="1" ht="14.45" customHeight="1">
      <c r="B76" s="41"/>
      <c r="C76" s="63" t="s">
        <v>137</v>
      </c>
      <c r="L76" s="41"/>
    </row>
    <row r="77" spans="2:12" s="1" customFormat="1" ht="23.25" customHeight="1">
      <c r="B77" s="41"/>
      <c r="E77" s="354" t="str">
        <f>E9</f>
        <v>04. ZTI - Zdravotechnické instalace</v>
      </c>
      <c r="F77" s="375"/>
      <c r="G77" s="375"/>
      <c r="H77" s="375"/>
      <c r="L77" s="41"/>
    </row>
    <row r="78" spans="2:12" s="1" customFormat="1" ht="6.95" customHeight="1">
      <c r="B78" s="41"/>
      <c r="L78" s="41"/>
    </row>
    <row r="79" spans="2:12" s="1" customFormat="1" ht="18" customHeight="1">
      <c r="B79" s="41"/>
      <c r="C79" s="63" t="s">
        <v>23</v>
      </c>
      <c r="F79" s="149" t="str">
        <f>F12</f>
        <v>Starochuchelská 240/38, Praha - Velká Chuchle</v>
      </c>
      <c r="I79" s="150" t="s">
        <v>25</v>
      </c>
      <c r="J79" s="67" t="str">
        <f>IF(J12="","",J12)</f>
        <v>11.1.2018</v>
      </c>
      <c r="L79" s="41"/>
    </row>
    <row r="80" spans="2:12" s="1" customFormat="1" ht="6.95" customHeight="1">
      <c r="B80" s="41"/>
      <c r="L80" s="41"/>
    </row>
    <row r="81" spans="2:65" s="1" customFormat="1" ht="15">
      <c r="B81" s="41"/>
      <c r="C81" s="63" t="s">
        <v>27</v>
      </c>
      <c r="F81" s="149" t="str">
        <f>E15</f>
        <v>MČ Praha Velká Chuchle</v>
      </c>
      <c r="I81" s="150" t="s">
        <v>33</v>
      </c>
      <c r="J81" s="149" t="str">
        <f>E21</f>
        <v xml:space="preserve"> </v>
      </c>
      <c r="L81" s="41"/>
    </row>
    <row r="82" spans="2:65" s="1" customFormat="1" ht="14.45" customHeight="1">
      <c r="B82" s="41"/>
      <c r="C82" s="63" t="s">
        <v>31</v>
      </c>
      <c r="F82" s="149" t="str">
        <f>IF(E18="","",E18)</f>
        <v/>
      </c>
      <c r="L82" s="41"/>
    </row>
    <row r="83" spans="2:65" s="1" customFormat="1" ht="10.35" customHeight="1">
      <c r="B83" s="41"/>
      <c r="L83" s="41"/>
    </row>
    <row r="84" spans="2:65" s="9" customFormat="1" ht="29.25" customHeight="1">
      <c r="B84" s="151"/>
      <c r="C84" s="152" t="s">
        <v>170</v>
      </c>
      <c r="D84" s="153" t="s">
        <v>57</v>
      </c>
      <c r="E84" s="153" t="s">
        <v>53</v>
      </c>
      <c r="F84" s="153" t="s">
        <v>171</v>
      </c>
      <c r="G84" s="153" t="s">
        <v>172</v>
      </c>
      <c r="H84" s="153" t="s">
        <v>173</v>
      </c>
      <c r="I84" s="154" t="s">
        <v>174</v>
      </c>
      <c r="J84" s="153" t="s">
        <v>141</v>
      </c>
      <c r="K84" s="155" t="s">
        <v>175</v>
      </c>
      <c r="L84" s="151"/>
      <c r="M84" s="73" t="s">
        <v>176</v>
      </c>
      <c r="N84" s="74" t="s">
        <v>42</v>
      </c>
      <c r="O84" s="74" t="s">
        <v>177</v>
      </c>
      <c r="P84" s="74" t="s">
        <v>178</v>
      </c>
      <c r="Q84" s="74" t="s">
        <v>179</v>
      </c>
      <c r="R84" s="74" t="s">
        <v>180</v>
      </c>
      <c r="S84" s="74" t="s">
        <v>181</v>
      </c>
      <c r="T84" s="75" t="s">
        <v>182</v>
      </c>
    </row>
    <row r="85" spans="2:65" s="1" customFormat="1" ht="29.25" customHeight="1">
      <c r="B85" s="41"/>
      <c r="C85" s="77" t="s">
        <v>142</v>
      </c>
      <c r="J85" s="156">
        <f>BK85</f>
        <v>0</v>
      </c>
      <c r="L85" s="41"/>
      <c r="M85" s="76"/>
      <c r="N85" s="68"/>
      <c r="O85" s="68"/>
      <c r="P85" s="157">
        <f>P86</f>
        <v>0</v>
      </c>
      <c r="Q85" s="68"/>
      <c r="R85" s="157">
        <f>R86</f>
        <v>0</v>
      </c>
      <c r="S85" s="68"/>
      <c r="T85" s="158">
        <f>T86</f>
        <v>0</v>
      </c>
      <c r="AT85" s="24" t="s">
        <v>71</v>
      </c>
      <c r="AU85" s="24" t="s">
        <v>143</v>
      </c>
      <c r="BK85" s="159">
        <f>BK86</f>
        <v>0</v>
      </c>
    </row>
    <row r="86" spans="2:65" s="10" customFormat="1" ht="37.35" customHeight="1">
      <c r="B86" s="160"/>
      <c r="D86" s="161" t="s">
        <v>71</v>
      </c>
      <c r="E86" s="162" t="s">
        <v>3787</v>
      </c>
      <c r="F86" s="162" t="s">
        <v>90</v>
      </c>
      <c r="I86" s="163"/>
      <c r="J86" s="164">
        <f>BK86</f>
        <v>0</v>
      </c>
      <c r="L86" s="160"/>
      <c r="M86" s="165"/>
      <c r="N86" s="166"/>
      <c r="O86" s="166"/>
      <c r="P86" s="167">
        <f>P87+P112+P131+P143+P155+P161+P177+P190</f>
        <v>0</v>
      </c>
      <c r="Q86" s="166"/>
      <c r="R86" s="167">
        <f>R87+R112+R131+R143+R155+R161+R177+R190</f>
        <v>0</v>
      </c>
      <c r="S86" s="166"/>
      <c r="T86" s="168">
        <f>T87+T112+T131+T143+T155+T161+T177+T190</f>
        <v>0</v>
      </c>
      <c r="AR86" s="161" t="s">
        <v>82</v>
      </c>
      <c r="AT86" s="169" t="s">
        <v>71</v>
      </c>
      <c r="AU86" s="169" t="s">
        <v>72</v>
      </c>
      <c r="AY86" s="161" t="s">
        <v>185</v>
      </c>
      <c r="BK86" s="170">
        <f>BK87+BK112+BK131+BK143+BK155+BK161+BK177+BK190</f>
        <v>0</v>
      </c>
    </row>
    <row r="87" spans="2:65" s="10" customFormat="1" ht="19.899999999999999" customHeight="1">
      <c r="B87" s="160"/>
      <c r="D87" s="171" t="s">
        <v>71</v>
      </c>
      <c r="E87" s="172" t="s">
        <v>3788</v>
      </c>
      <c r="F87" s="172" t="s">
        <v>3789</v>
      </c>
      <c r="I87" s="163"/>
      <c r="J87" s="173">
        <f>BK87</f>
        <v>0</v>
      </c>
      <c r="L87" s="160"/>
      <c r="M87" s="165"/>
      <c r="N87" s="166"/>
      <c r="O87" s="166"/>
      <c r="P87" s="167">
        <f>SUM(P88:P111)</f>
        <v>0</v>
      </c>
      <c r="Q87" s="166"/>
      <c r="R87" s="167">
        <f>SUM(R88:R111)</f>
        <v>0</v>
      </c>
      <c r="S87" s="166"/>
      <c r="T87" s="168">
        <f>SUM(T88:T111)</f>
        <v>0</v>
      </c>
      <c r="AR87" s="161" t="s">
        <v>82</v>
      </c>
      <c r="AT87" s="169" t="s">
        <v>71</v>
      </c>
      <c r="AU87" s="169" t="s">
        <v>80</v>
      </c>
      <c r="AY87" s="161" t="s">
        <v>185</v>
      </c>
      <c r="BK87" s="170">
        <f>SUM(BK88:BK111)</f>
        <v>0</v>
      </c>
    </row>
    <row r="88" spans="2:65" s="1" customFormat="1" ht="22.5" customHeight="1">
      <c r="B88" s="174"/>
      <c r="C88" s="175" t="s">
        <v>72</v>
      </c>
      <c r="D88" s="175" t="s">
        <v>188</v>
      </c>
      <c r="E88" s="176" t="s">
        <v>3790</v>
      </c>
      <c r="F88" s="177" t="s">
        <v>3791</v>
      </c>
      <c r="G88" s="178" t="s">
        <v>376</v>
      </c>
      <c r="H88" s="179">
        <v>435</v>
      </c>
      <c r="I88" s="180"/>
      <c r="J88" s="181">
        <f t="shared" ref="J88:J111" si="0">ROUND(I88*H88,2)</f>
        <v>0</v>
      </c>
      <c r="K88" s="177" t="s">
        <v>5</v>
      </c>
      <c r="L88" s="41"/>
      <c r="M88" s="182" t="s">
        <v>5</v>
      </c>
      <c r="N88" s="183" t="s">
        <v>43</v>
      </c>
      <c r="O88" s="42"/>
      <c r="P88" s="184">
        <f t="shared" ref="P88:P111" si="1">O88*H88</f>
        <v>0</v>
      </c>
      <c r="Q88" s="184">
        <v>0</v>
      </c>
      <c r="R88" s="184">
        <f t="shared" ref="R88:R111" si="2">Q88*H88</f>
        <v>0</v>
      </c>
      <c r="S88" s="184">
        <v>0</v>
      </c>
      <c r="T88" s="185">
        <f t="shared" ref="T88:T111" si="3">S88*H88</f>
        <v>0</v>
      </c>
      <c r="AR88" s="24" t="s">
        <v>373</v>
      </c>
      <c r="AT88" s="24" t="s">
        <v>188</v>
      </c>
      <c r="AU88" s="24" t="s">
        <v>82</v>
      </c>
      <c r="AY88" s="24" t="s">
        <v>185</v>
      </c>
      <c r="BE88" s="186">
        <f t="shared" ref="BE88:BE111" si="4">IF(N88="základní",J88,0)</f>
        <v>0</v>
      </c>
      <c r="BF88" s="186">
        <f t="shared" ref="BF88:BF111" si="5">IF(N88="snížená",J88,0)</f>
        <v>0</v>
      </c>
      <c r="BG88" s="186">
        <f t="shared" ref="BG88:BG111" si="6">IF(N88="zákl. přenesená",J88,0)</f>
        <v>0</v>
      </c>
      <c r="BH88" s="186">
        <f t="shared" ref="BH88:BH111" si="7">IF(N88="sníž. přenesená",J88,0)</f>
        <v>0</v>
      </c>
      <c r="BI88" s="186">
        <f t="shared" ref="BI88:BI111" si="8">IF(N88="nulová",J88,0)</f>
        <v>0</v>
      </c>
      <c r="BJ88" s="24" t="s">
        <v>80</v>
      </c>
      <c r="BK88" s="186">
        <f t="shared" ref="BK88:BK111" si="9">ROUND(I88*H88,2)</f>
        <v>0</v>
      </c>
      <c r="BL88" s="24" t="s">
        <v>373</v>
      </c>
      <c r="BM88" s="24" t="s">
        <v>82</v>
      </c>
    </row>
    <row r="89" spans="2:65" s="1" customFormat="1" ht="22.5" customHeight="1">
      <c r="B89" s="174"/>
      <c r="C89" s="175" t="s">
        <v>72</v>
      </c>
      <c r="D89" s="175" t="s">
        <v>188</v>
      </c>
      <c r="E89" s="176" t="s">
        <v>3792</v>
      </c>
      <c r="F89" s="177" t="s">
        <v>3793</v>
      </c>
      <c r="G89" s="178" t="s">
        <v>376</v>
      </c>
      <c r="H89" s="179">
        <v>163</v>
      </c>
      <c r="I89" s="180"/>
      <c r="J89" s="181">
        <f t="shared" si="0"/>
        <v>0</v>
      </c>
      <c r="K89" s="177" t="s">
        <v>5</v>
      </c>
      <c r="L89" s="41"/>
      <c r="M89" s="182" t="s">
        <v>5</v>
      </c>
      <c r="N89" s="183" t="s">
        <v>43</v>
      </c>
      <c r="O89" s="42"/>
      <c r="P89" s="184">
        <f t="shared" si="1"/>
        <v>0</v>
      </c>
      <c r="Q89" s="184">
        <v>0</v>
      </c>
      <c r="R89" s="184">
        <f t="shared" si="2"/>
        <v>0</v>
      </c>
      <c r="S89" s="184">
        <v>0</v>
      </c>
      <c r="T89" s="185">
        <f t="shared" si="3"/>
        <v>0</v>
      </c>
      <c r="AR89" s="24" t="s">
        <v>373</v>
      </c>
      <c r="AT89" s="24" t="s">
        <v>188</v>
      </c>
      <c r="AU89" s="24" t="s">
        <v>82</v>
      </c>
      <c r="AY89" s="24" t="s">
        <v>185</v>
      </c>
      <c r="BE89" s="186">
        <f t="shared" si="4"/>
        <v>0</v>
      </c>
      <c r="BF89" s="186">
        <f t="shared" si="5"/>
        <v>0</v>
      </c>
      <c r="BG89" s="186">
        <f t="shared" si="6"/>
        <v>0</v>
      </c>
      <c r="BH89" s="186">
        <f t="shared" si="7"/>
        <v>0</v>
      </c>
      <c r="BI89" s="186">
        <f t="shared" si="8"/>
        <v>0</v>
      </c>
      <c r="BJ89" s="24" t="s">
        <v>80</v>
      </c>
      <c r="BK89" s="186">
        <f t="shared" si="9"/>
        <v>0</v>
      </c>
      <c r="BL89" s="24" t="s">
        <v>373</v>
      </c>
      <c r="BM89" s="24" t="s">
        <v>193</v>
      </c>
    </row>
    <row r="90" spans="2:65" s="1" customFormat="1" ht="22.5" customHeight="1">
      <c r="B90" s="174"/>
      <c r="C90" s="175" t="s">
        <v>72</v>
      </c>
      <c r="D90" s="175" t="s">
        <v>188</v>
      </c>
      <c r="E90" s="176" t="s">
        <v>3794</v>
      </c>
      <c r="F90" s="177" t="s">
        <v>3795</v>
      </c>
      <c r="G90" s="178" t="s">
        <v>376</v>
      </c>
      <c r="H90" s="179">
        <v>168</v>
      </c>
      <c r="I90" s="180"/>
      <c r="J90" s="181">
        <f t="shared" si="0"/>
        <v>0</v>
      </c>
      <c r="K90" s="177" t="s">
        <v>5</v>
      </c>
      <c r="L90" s="41"/>
      <c r="M90" s="182" t="s">
        <v>5</v>
      </c>
      <c r="N90" s="183" t="s">
        <v>43</v>
      </c>
      <c r="O90" s="42"/>
      <c r="P90" s="184">
        <f t="shared" si="1"/>
        <v>0</v>
      </c>
      <c r="Q90" s="184">
        <v>0</v>
      </c>
      <c r="R90" s="184">
        <f t="shared" si="2"/>
        <v>0</v>
      </c>
      <c r="S90" s="184">
        <v>0</v>
      </c>
      <c r="T90" s="185">
        <f t="shared" si="3"/>
        <v>0</v>
      </c>
      <c r="AR90" s="24" t="s">
        <v>373</v>
      </c>
      <c r="AT90" s="24" t="s">
        <v>188</v>
      </c>
      <c r="AU90" s="24" t="s">
        <v>82</v>
      </c>
      <c r="AY90" s="24" t="s">
        <v>185</v>
      </c>
      <c r="BE90" s="186">
        <f t="shared" si="4"/>
        <v>0</v>
      </c>
      <c r="BF90" s="186">
        <f t="shared" si="5"/>
        <v>0</v>
      </c>
      <c r="BG90" s="186">
        <f t="shared" si="6"/>
        <v>0</v>
      </c>
      <c r="BH90" s="186">
        <f t="shared" si="7"/>
        <v>0</v>
      </c>
      <c r="BI90" s="186">
        <f t="shared" si="8"/>
        <v>0</v>
      </c>
      <c r="BJ90" s="24" t="s">
        <v>80</v>
      </c>
      <c r="BK90" s="186">
        <f t="shared" si="9"/>
        <v>0</v>
      </c>
      <c r="BL90" s="24" t="s">
        <v>373</v>
      </c>
      <c r="BM90" s="24" t="s">
        <v>282</v>
      </c>
    </row>
    <row r="91" spans="2:65" s="1" customFormat="1" ht="22.5" customHeight="1">
      <c r="B91" s="174"/>
      <c r="C91" s="175" t="s">
        <v>72</v>
      </c>
      <c r="D91" s="175" t="s">
        <v>188</v>
      </c>
      <c r="E91" s="176" t="s">
        <v>3796</v>
      </c>
      <c r="F91" s="177" t="s">
        <v>3797</v>
      </c>
      <c r="G91" s="178" t="s">
        <v>376</v>
      </c>
      <c r="H91" s="179">
        <v>72</v>
      </c>
      <c r="I91" s="180"/>
      <c r="J91" s="181">
        <f t="shared" si="0"/>
        <v>0</v>
      </c>
      <c r="K91" s="177" t="s">
        <v>5</v>
      </c>
      <c r="L91" s="41"/>
      <c r="M91" s="182" t="s">
        <v>5</v>
      </c>
      <c r="N91" s="183" t="s">
        <v>43</v>
      </c>
      <c r="O91" s="42"/>
      <c r="P91" s="184">
        <f t="shared" si="1"/>
        <v>0</v>
      </c>
      <c r="Q91" s="184">
        <v>0</v>
      </c>
      <c r="R91" s="184">
        <f t="shared" si="2"/>
        <v>0</v>
      </c>
      <c r="S91" s="184">
        <v>0</v>
      </c>
      <c r="T91" s="185">
        <f t="shared" si="3"/>
        <v>0</v>
      </c>
      <c r="AR91" s="24" t="s">
        <v>373</v>
      </c>
      <c r="AT91" s="24" t="s">
        <v>188</v>
      </c>
      <c r="AU91" s="24" t="s">
        <v>82</v>
      </c>
      <c r="AY91" s="24" t="s">
        <v>185</v>
      </c>
      <c r="BE91" s="186">
        <f t="shared" si="4"/>
        <v>0</v>
      </c>
      <c r="BF91" s="186">
        <f t="shared" si="5"/>
        <v>0</v>
      </c>
      <c r="BG91" s="186">
        <f t="shared" si="6"/>
        <v>0</v>
      </c>
      <c r="BH91" s="186">
        <f t="shared" si="7"/>
        <v>0</v>
      </c>
      <c r="BI91" s="186">
        <f t="shared" si="8"/>
        <v>0</v>
      </c>
      <c r="BJ91" s="24" t="s">
        <v>80</v>
      </c>
      <c r="BK91" s="186">
        <f t="shared" si="9"/>
        <v>0</v>
      </c>
      <c r="BL91" s="24" t="s">
        <v>373</v>
      </c>
      <c r="BM91" s="24" t="s">
        <v>261</v>
      </c>
    </row>
    <row r="92" spans="2:65" s="1" customFormat="1" ht="22.5" customHeight="1">
      <c r="B92" s="174"/>
      <c r="C92" s="175" t="s">
        <v>72</v>
      </c>
      <c r="D92" s="175" t="s">
        <v>188</v>
      </c>
      <c r="E92" s="176" t="s">
        <v>3798</v>
      </c>
      <c r="F92" s="177" t="s">
        <v>3799</v>
      </c>
      <c r="G92" s="178" t="s">
        <v>376</v>
      </c>
      <c r="H92" s="179">
        <v>48</v>
      </c>
      <c r="I92" s="180"/>
      <c r="J92" s="181">
        <f t="shared" si="0"/>
        <v>0</v>
      </c>
      <c r="K92" s="177" t="s">
        <v>5</v>
      </c>
      <c r="L92" s="41"/>
      <c r="M92" s="182" t="s">
        <v>5</v>
      </c>
      <c r="N92" s="183" t="s">
        <v>43</v>
      </c>
      <c r="O92" s="42"/>
      <c r="P92" s="184">
        <f t="shared" si="1"/>
        <v>0</v>
      </c>
      <c r="Q92" s="184">
        <v>0</v>
      </c>
      <c r="R92" s="184">
        <f t="shared" si="2"/>
        <v>0</v>
      </c>
      <c r="S92" s="184">
        <v>0</v>
      </c>
      <c r="T92" s="185">
        <f t="shared" si="3"/>
        <v>0</v>
      </c>
      <c r="AR92" s="24" t="s">
        <v>373</v>
      </c>
      <c r="AT92" s="24" t="s">
        <v>188</v>
      </c>
      <c r="AU92" s="24" t="s">
        <v>82</v>
      </c>
      <c r="AY92" s="24" t="s">
        <v>185</v>
      </c>
      <c r="BE92" s="186">
        <f t="shared" si="4"/>
        <v>0</v>
      </c>
      <c r="BF92" s="186">
        <f t="shared" si="5"/>
        <v>0</v>
      </c>
      <c r="BG92" s="186">
        <f t="shared" si="6"/>
        <v>0</v>
      </c>
      <c r="BH92" s="186">
        <f t="shared" si="7"/>
        <v>0</v>
      </c>
      <c r="BI92" s="186">
        <f t="shared" si="8"/>
        <v>0</v>
      </c>
      <c r="BJ92" s="24" t="s">
        <v>80</v>
      </c>
      <c r="BK92" s="186">
        <f t="shared" si="9"/>
        <v>0</v>
      </c>
      <c r="BL92" s="24" t="s">
        <v>373</v>
      </c>
      <c r="BM92" s="24" t="s">
        <v>328</v>
      </c>
    </row>
    <row r="93" spans="2:65" s="1" customFormat="1" ht="22.5" customHeight="1">
      <c r="B93" s="174"/>
      <c r="C93" s="175" t="s">
        <v>72</v>
      </c>
      <c r="D93" s="175" t="s">
        <v>188</v>
      </c>
      <c r="E93" s="176" t="s">
        <v>3800</v>
      </c>
      <c r="F93" s="177" t="s">
        <v>3801</v>
      </c>
      <c r="G93" s="178" t="s">
        <v>376</v>
      </c>
      <c r="H93" s="179">
        <v>174</v>
      </c>
      <c r="I93" s="180"/>
      <c r="J93" s="181">
        <f t="shared" si="0"/>
        <v>0</v>
      </c>
      <c r="K93" s="177" t="s">
        <v>5</v>
      </c>
      <c r="L93" s="41"/>
      <c r="M93" s="182" t="s">
        <v>5</v>
      </c>
      <c r="N93" s="183" t="s">
        <v>43</v>
      </c>
      <c r="O93" s="42"/>
      <c r="P93" s="184">
        <f t="shared" si="1"/>
        <v>0</v>
      </c>
      <c r="Q93" s="184">
        <v>0</v>
      </c>
      <c r="R93" s="184">
        <f t="shared" si="2"/>
        <v>0</v>
      </c>
      <c r="S93" s="184">
        <v>0</v>
      </c>
      <c r="T93" s="185">
        <f t="shared" si="3"/>
        <v>0</v>
      </c>
      <c r="AR93" s="24" t="s">
        <v>373</v>
      </c>
      <c r="AT93" s="24" t="s">
        <v>188</v>
      </c>
      <c r="AU93" s="24" t="s">
        <v>82</v>
      </c>
      <c r="AY93" s="24" t="s">
        <v>185</v>
      </c>
      <c r="BE93" s="186">
        <f t="shared" si="4"/>
        <v>0</v>
      </c>
      <c r="BF93" s="186">
        <f t="shared" si="5"/>
        <v>0</v>
      </c>
      <c r="BG93" s="186">
        <f t="shared" si="6"/>
        <v>0</v>
      </c>
      <c r="BH93" s="186">
        <f t="shared" si="7"/>
        <v>0</v>
      </c>
      <c r="BI93" s="186">
        <f t="shared" si="8"/>
        <v>0</v>
      </c>
      <c r="BJ93" s="24" t="s">
        <v>80</v>
      </c>
      <c r="BK93" s="186">
        <f t="shared" si="9"/>
        <v>0</v>
      </c>
      <c r="BL93" s="24" t="s">
        <v>373</v>
      </c>
      <c r="BM93" s="24" t="s">
        <v>336</v>
      </c>
    </row>
    <row r="94" spans="2:65" s="1" customFormat="1" ht="22.5" customHeight="1">
      <c r="B94" s="174"/>
      <c r="C94" s="175" t="s">
        <v>72</v>
      </c>
      <c r="D94" s="175" t="s">
        <v>188</v>
      </c>
      <c r="E94" s="176" t="s">
        <v>3802</v>
      </c>
      <c r="F94" s="177" t="s">
        <v>3803</v>
      </c>
      <c r="G94" s="178" t="s">
        <v>376</v>
      </c>
      <c r="H94" s="179">
        <v>53</v>
      </c>
      <c r="I94" s="180"/>
      <c r="J94" s="181">
        <f t="shared" si="0"/>
        <v>0</v>
      </c>
      <c r="K94" s="177" t="s">
        <v>5</v>
      </c>
      <c r="L94" s="41"/>
      <c r="M94" s="182" t="s">
        <v>5</v>
      </c>
      <c r="N94" s="183" t="s">
        <v>43</v>
      </c>
      <c r="O94" s="42"/>
      <c r="P94" s="184">
        <f t="shared" si="1"/>
        <v>0</v>
      </c>
      <c r="Q94" s="184">
        <v>0</v>
      </c>
      <c r="R94" s="184">
        <f t="shared" si="2"/>
        <v>0</v>
      </c>
      <c r="S94" s="184">
        <v>0</v>
      </c>
      <c r="T94" s="185">
        <f t="shared" si="3"/>
        <v>0</v>
      </c>
      <c r="AR94" s="24" t="s">
        <v>373</v>
      </c>
      <c r="AT94" s="24" t="s">
        <v>188</v>
      </c>
      <c r="AU94" s="24" t="s">
        <v>82</v>
      </c>
      <c r="AY94" s="24" t="s">
        <v>185</v>
      </c>
      <c r="BE94" s="186">
        <f t="shared" si="4"/>
        <v>0</v>
      </c>
      <c r="BF94" s="186">
        <f t="shared" si="5"/>
        <v>0</v>
      </c>
      <c r="BG94" s="186">
        <f t="shared" si="6"/>
        <v>0</v>
      </c>
      <c r="BH94" s="186">
        <f t="shared" si="7"/>
        <v>0</v>
      </c>
      <c r="BI94" s="186">
        <f t="shared" si="8"/>
        <v>0</v>
      </c>
      <c r="BJ94" s="24" t="s">
        <v>80</v>
      </c>
      <c r="BK94" s="186">
        <f t="shared" si="9"/>
        <v>0</v>
      </c>
      <c r="BL94" s="24" t="s">
        <v>373</v>
      </c>
      <c r="BM94" s="24" t="s">
        <v>348</v>
      </c>
    </row>
    <row r="95" spans="2:65" s="1" customFormat="1" ht="22.5" customHeight="1">
      <c r="B95" s="174"/>
      <c r="C95" s="175" t="s">
        <v>72</v>
      </c>
      <c r="D95" s="175" t="s">
        <v>188</v>
      </c>
      <c r="E95" s="176" t="s">
        <v>3804</v>
      </c>
      <c r="F95" s="177" t="s">
        <v>3805</v>
      </c>
      <c r="G95" s="178" t="s">
        <v>376</v>
      </c>
      <c r="H95" s="179">
        <v>84</v>
      </c>
      <c r="I95" s="180"/>
      <c r="J95" s="181">
        <f t="shared" si="0"/>
        <v>0</v>
      </c>
      <c r="K95" s="177" t="s">
        <v>5</v>
      </c>
      <c r="L95" s="41"/>
      <c r="M95" s="182" t="s">
        <v>5</v>
      </c>
      <c r="N95" s="183" t="s">
        <v>43</v>
      </c>
      <c r="O95" s="42"/>
      <c r="P95" s="184">
        <f t="shared" si="1"/>
        <v>0</v>
      </c>
      <c r="Q95" s="184">
        <v>0</v>
      </c>
      <c r="R95" s="184">
        <f t="shared" si="2"/>
        <v>0</v>
      </c>
      <c r="S95" s="184">
        <v>0</v>
      </c>
      <c r="T95" s="185">
        <f t="shared" si="3"/>
        <v>0</v>
      </c>
      <c r="AR95" s="24" t="s">
        <v>373</v>
      </c>
      <c r="AT95" s="24" t="s">
        <v>188</v>
      </c>
      <c r="AU95" s="24" t="s">
        <v>82</v>
      </c>
      <c r="AY95" s="24" t="s">
        <v>185</v>
      </c>
      <c r="BE95" s="186">
        <f t="shared" si="4"/>
        <v>0</v>
      </c>
      <c r="BF95" s="186">
        <f t="shared" si="5"/>
        <v>0</v>
      </c>
      <c r="BG95" s="186">
        <f t="shared" si="6"/>
        <v>0</v>
      </c>
      <c r="BH95" s="186">
        <f t="shared" si="7"/>
        <v>0</v>
      </c>
      <c r="BI95" s="186">
        <f t="shared" si="8"/>
        <v>0</v>
      </c>
      <c r="BJ95" s="24" t="s">
        <v>80</v>
      </c>
      <c r="BK95" s="186">
        <f t="shared" si="9"/>
        <v>0</v>
      </c>
      <c r="BL95" s="24" t="s">
        <v>373</v>
      </c>
      <c r="BM95" s="24" t="s">
        <v>373</v>
      </c>
    </row>
    <row r="96" spans="2:65" s="1" customFormat="1" ht="22.5" customHeight="1">
      <c r="B96" s="174"/>
      <c r="C96" s="175" t="s">
        <v>72</v>
      </c>
      <c r="D96" s="175" t="s">
        <v>188</v>
      </c>
      <c r="E96" s="176" t="s">
        <v>3806</v>
      </c>
      <c r="F96" s="177" t="s">
        <v>3807</v>
      </c>
      <c r="G96" s="178" t="s">
        <v>376</v>
      </c>
      <c r="H96" s="179">
        <v>36</v>
      </c>
      <c r="I96" s="180"/>
      <c r="J96" s="181">
        <f t="shared" si="0"/>
        <v>0</v>
      </c>
      <c r="K96" s="177" t="s">
        <v>5</v>
      </c>
      <c r="L96" s="41"/>
      <c r="M96" s="182" t="s">
        <v>5</v>
      </c>
      <c r="N96" s="183" t="s">
        <v>43</v>
      </c>
      <c r="O96" s="42"/>
      <c r="P96" s="184">
        <f t="shared" si="1"/>
        <v>0</v>
      </c>
      <c r="Q96" s="184">
        <v>0</v>
      </c>
      <c r="R96" s="184">
        <f t="shared" si="2"/>
        <v>0</v>
      </c>
      <c r="S96" s="184">
        <v>0</v>
      </c>
      <c r="T96" s="185">
        <f t="shared" si="3"/>
        <v>0</v>
      </c>
      <c r="AR96" s="24" t="s">
        <v>373</v>
      </c>
      <c r="AT96" s="24" t="s">
        <v>188</v>
      </c>
      <c r="AU96" s="24" t="s">
        <v>82</v>
      </c>
      <c r="AY96" s="24" t="s">
        <v>185</v>
      </c>
      <c r="BE96" s="186">
        <f t="shared" si="4"/>
        <v>0</v>
      </c>
      <c r="BF96" s="186">
        <f t="shared" si="5"/>
        <v>0</v>
      </c>
      <c r="BG96" s="186">
        <f t="shared" si="6"/>
        <v>0</v>
      </c>
      <c r="BH96" s="186">
        <f t="shared" si="7"/>
        <v>0</v>
      </c>
      <c r="BI96" s="186">
        <f t="shared" si="8"/>
        <v>0</v>
      </c>
      <c r="BJ96" s="24" t="s">
        <v>80</v>
      </c>
      <c r="BK96" s="186">
        <f t="shared" si="9"/>
        <v>0</v>
      </c>
      <c r="BL96" s="24" t="s">
        <v>373</v>
      </c>
      <c r="BM96" s="24" t="s">
        <v>397</v>
      </c>
    </row>
    <row r="97" spans="2:65" s="1" customFormat="1" ht="22.5" customHeight="1">
      <c r="B97" s="174"/>
      <c r="C97" s="175" t="s">
        <v>72</v>
      </c>
      <c r="D97" s="175" t="s">
        <v>188</v>
      </c>
      <c r="E97" s="176" t="s">
        <v>3808</v>
      </c>
      <c r="F97" s="177" t="s">
        <v>3809</v>
      </c>
      <c r="G97" s="178" t="s">
        <v>376</v>
      </c>
      <c r="H97" s="179">
        <v>24</v>
      </c>
      <c r="I97" s="180"/>
      <c r="J97" s="181">
        <f t="shared" si="0"/>
        <v>0</v>
      </c>
      <c r="K97" s="177" t="s">
        <v>5</v>
      </c>
      <c r="L97" s="41"/>
      <c r="M97" s="182" t="s">
        <v>5</v>
      </c>
      <c r="N97" s="183" t="s">
        <v>43</v>
      </c>
      <c r="O97" s="42"/>
      <c r="P97" s="184">
        <f t="shared" si="1"/>
        <v>0</v>
      </c>
      <c r="Q97" s="184">
        <v>0</v>
      </c>
      <c r="R97" s="184">
        <f t="shared" si="2"/>
        <v>0</v>
      </c>
      <c r="S97" s="184">
        <v>0</v>
      </c>
      <c r="T97" s="185">
        <f t="shared" si="3"/>
        <v>0</v>
      </c>
      <c r="AR97" s="24" t="s">
        <v>373</v>
      </c>
      <c r="AT97" s="24" t="s">
        <v>188</v>
      </c>
      <c r="AU97" s="24" t="s">
        <v>82</v>
      </c>
      <c r="AY97" s="24" t="s">
        <v>185</v>
      </c>
      <c r="BE97" s="186">
        <f t="shared" si="4"/>
        <v>0</v>
      </c>
      <c r="BF97" s="186">
        <f t="shared" si="5"/>
        <v>0</v>
      </c>
      <c r="BG97" s="186">
        <f t="shared" si="6"/>
        <v>0</v>
      </c>
      <c r="BH97" s="186">
        <f t="shared" si="7"/>
        <v>0</v>
      </c>
      <c r="BI97" s="186">
        <f t="shared" si="8"/>
        <v>0</v>
      </c>
      <c r="BJ97" s="24" t="s">
        <v>80</v>
      </c>
      <c r="BK97" s="186">
        <f t="shared" si="9"/>
        <v>0</v>
      </c>
      <c r="BL97" s="24" t="s">
        <v>373</v>
      </c>
      <c r="BM97" s="24" t="s">
        <v>411</v>
      </c>
    </row>
    <row r="98" spans="2:65" s="1" customFormat="1" ht="22.5" customHeight="1">
      <c r="B98" s="174"/>
      <c r="C98" s="175" t="s">
        <v>72</v>
      </c>
      <c r="D98" s="175" t="s">
        <v>188</v>
      </c>
      <c r="E98" s="176" t="s">
        <v>3810</v>
      </c>
      <c r="F98" s="177" t="s">
        <v>3811</v>
      </c>
      <c r="G98" s="178" t="s">
        <v>376</v>
      </c>
      <c r="H98" s="179">
        <v>261</v>
      </c>
      <c r="I98" s="180"/>
      <c r="J98" s="181">
        <f t="shared" si="0"/>
        <v>0</v>
      </c>
      <c r="K98" s="177" t="s">
        <v>5</v>
      </c>
      <c r="L98" s="41"/>
      <c r="M98" s="182" t="s">
        <v>5</v>
      </c>
      <c r="N98" s="183" t="s">
        <v>43</v>
      </c>
      <c r="O98" s="42"/>
      <c r="P98" s="184">
        <f t="shared" si="1"/>
        <v>0</v>
      </c>
      <c r="Q98" s="184">
        <v>0</v>
      </c>
      <c r="R98" s="184">
        <f t="shared" si="2"/>
        <v>0</v>
      </c>
      <c r="S98" s="184">
        <v>0</v>
      </c>
      <c r="T98" s="185">
        <f t="shared" si="3"/>
        <v>0</v>
      </c>
      <c r="AR98" s="24" t="s">
        <v>373</v>
      </c>
      <c r="AT98" s="24" t="s">
        <v>188</v>
      </c>
      <c r="AU98" s="24" t="s">
        <v>82</v>
      </c>
      <c r="AY98" s="24" t="s">
        <v>185</v>
      </c>
      <c r="BE98" s="186">
        <f t="shared" si="4"/>
        <v>0</v>
      </c>
      <c r="BF98" s="186">
        <f t="shared" si="5"/>
        <v>0</v>
      </c>
      <c r="BG98" s="186">
        <f t="shared" si="6"/>
        <v>0</v>
      </c>
      <c r="BH98" s="186">
        <f t="shared" si="7"/>
        <v>0</v>
      </c>
      <c r="BI98" s="186">
        <f t="shared" si="8"/>
        <v>0</v>
      </c>
      <c r="BJ98" s="24" t="s">
        <v>80</v>
      </c>
      <c r="BK98" s="186">
        <f t="shared" si="9"/>
        <v>0</v>
      </c>
      <c r="BL98" s="24" t="s">
        <v>373</v>
      </c>
      <c r="BM98" s="24" t="s">
        <v>794</v>
      </c>
    </row>
    <row r="99" spans="2:65" s="1" customFormat="1" ht="22.5" customHeight="1">
      <c r="B99" s="174"/>
      <c r="C99" s="175" t="s">
        <v>72</v>
      </c>
      <c r="D99" s="175" t="s">
        <v>188</v>
      </c>
      <c r="E99" s="176" t="s">
        <v>3812</v>
      </c>
      <c r="F99" s="177" t="s">
        <v>3813</v>
      </c>
      <c r="G99" s="178" t="s">
        <v>376</v>
      </c>
      <c r="H99" s="179">
        <v>110</v>
      </c>
      <c r="I99" s="180"/>
      <c r="J99" s="181">
        <f t="shared" si="0"/>
        <v>0</v>
      </c>
      <c r="K99" s="177" t="s">
        <v>5</v>
      </c>
      <c r="L99" s="41"/>
      <c r="M99" s="182" t="s">
        <v>5</v>
      </c>
      <c r="N99" s="183" t="s">
        <v>43</v>
      </c>
      <c r="O99" s="42"/>
      <c r="P99" s="184">
        <f t="shared" si="1"/>
        <v>0</v>
      </c>
      <c r="Q99" s="184">
        <v>0</v>
      </c>
      <c r="R99" s="184">
        <f t="shared" si="2"/>
        <v>0</v>
      </c>
      <c r="S99" s="184">
        <v>0</v>
      </c>
      <c r="T99" s="185">
        <f t="shared" si="3"/>
        <v>0</v>
      </c>
      <c r="AR99" s="24" t="s">
        <v>373</v>
      </c>
      <c r="AT99" s="24" t="s">
        <v>188</v>
      </c>
      <c r="AU99" s="24" t="s">
        <v>82</v>
      </c>
      <c r="AY99" s="24" t="s">
        <v>185</v>
      </c>
      <c r="BE99" s="186">
        <f t="shared" si="4"/>
        <v>0</v>
      </c>
      <c r="BF99" s="186">
        <f t="shared" si="5"/>
        <v>0</v>
      </c>
      <c r="BG99" s="186">
        <f t="shared" si="6"/>
        <v>0</v>
      </c>
      <c r="BH99" s="186">
        <f t="shared" si="7"/>
        <v>0</v>
      </c>
      <c r="BI99" s="186">
        <f t="shared" si="8"/>
        <v>0</v>
      </c>
      <c r="BJ99" s="24" t="s">
        <v>80</v>
      </c>
      <c r="BK99" s="186">
        <f t="shared" si="9"/>
        <v>0</v>
      </c>
      <c r="BL99" s="24" t="s">
        <v>373</v>
      </c>
      <c r="BM99" s="24" t="s">
        <v>808</v>
      </c>
    </row>
    <row r="100" spans="2:65" s="1" customFormat="1" ht="22.5" customHeight="1">
      <c r="B100" s="174"/>
      <c r="C100" s="175" t="s">
        <v>72</v>
      </c>
      <c r="D100" s="175" t="s">
        <v>188</v>
      </c>
      <c r="E100" s="176" t="s">
        <v>3814</v>
      </c>
      <c r="F100" s="177" t="s">
        <v>3815</v>
      </c>
      <c r="G100" s="178" t="s">
        <v>376</v>
      </c>
      <c r="H100" s="179">
        <v>84</v>
      </c>
      <c r="I100" s="180"/>
      <c r="J100" s="181">
        <f t="shared" si="0"/>
        <v>0</v>
      </c>
      <c r="K100" s="177" t="s">
        <v>5</v>
      </c>
      <c r="L100" s="41"/>
      <c r="M100" s="182" t="s">
        <v>5</v>
      </c>
      <c r="N100" s="183" t="s">
        <v>43</v>
      </c>
      <c r="O100" s="42"/>
      <c r="P100" s="184">
        <f t="shared" si="1"/>
        <v>0</v>
      </c>
      <c r="Q100" s="184">
        <v>0</v>
      </c>
      <c r="R100" s="184">
        <f t="shared" si="2"/>
        <v>0</v>
      </c>
      <c r="S100" s="184">
        <v>0</v>
      </c>
      <c r="T100" s="185">
        <f t="shared" si="3"/>
        <v>0</v>
      </c>
      <c r="AR100" s="24" t="s">
        <v>373</v>
      </c>
      <c r="AT100" s="24" t="s">
        <v>188</v>
      </c>
      <c r="AU100" s="24" t="s">
        <v>82</v>
      </c>
      <c r="AY100" s="24" t="s">
        <v>185</v>
      </c>
      <c r="BE100" s="186">
        <f t="shared" si="4"/>
        <v>0</v>
      </c>
      <c r="BF100" s="186">
        <f t="shared" si="5"/>
        <v>0</v>
      </c>
      <c r="BG100" s="186">
        <f t="shared" si="6"/>
        <v>0</v>
      </c>
      <c r="BH100" s="186">
        <f t="shared" si="7"/>
        <v>0</v>
      </c>
      <c r="BI100" s="186">
        <f t="shared" si="8"/>
        <v>0</v>
      </c>
      <c r="BJ100" s="24" t="s">
        <v>80</v>
      </c>
      <c r="BK100" s="186">
        <f t="shared" si="9"/>
        <v>0</v>
      </c>
      <c r="BL100" s="24" t="s">
        <v>373</v>
      </c>
      <c r="BM100" s="24" t="s">
        <v>817</v>
      </c>
    </row>
    <row r="101" spans="2:65" s="1" customFormat="1" ht="22.5" customHeight="1">
      <c r="B101" s="174"/>
      <c r="C101" s="175" t="s">
        <v>72</v>
      </c>
      <c r="D101" s="175" t="s">
        <v>188</v>
      </c>
      <c r="E101" s="176" t="s">
        <v>3816</v>
      </c>
      <c r="F101" s="177" t="s">
        <v>3817</v>
      </c>
      <c r="G101" s="178" t="s">
        <v>376</v>
      </c>
      <c r="H101" s="179">
        <v>36</v>
      </c>
      <c r="I101" s="180"/>
      <c r="J101" s="181">
        <f t="shared" si="0"/>
        <v>0</v>
      </c>
      <c r="K101" s="177" t="s">
        <v>5</v>
      </c>
      <c r="L101" s="41"/>
      <c r="M101" s="182" t="s">
        <v>5</v>
      </c>
      <c r="N101" s="183" t="s">
        <v>43</v>
      </c>
      <c r="O101" s="42"/>
      <c r="P101" s="184">
        <f t="shared" si="1"/>
        <v>0</v>
      </c>
      <c r="Q101" s="184">
        <v>0</v>
      </c>
      <c r="R101" s="184">
        <f t="shared" si="2"/>
        <v>0</v>
      </c>
      <c r="S101" s="184">
        <v>0</v>
      </c>
      <c r="T101" s="185">
        <f t="shared" si="3"/>
        <v>0</v>
      </c>
      <c r="AR101" s="24" t="s">
        <v>373</v>
      </c>
      <c r="AT101" s="24" t="s">
        <v>188</v>
      </c>
      <c r="AU101" s="24" t="s">
        <v>82</v>
      </c>
      <c r="AY101" s="24" t="s">
        <v>185</v>
      </c>
      <c r="BE101" s="186">
        <f t="shared" si="4"/>
        <v>0</v>
      </c>
      <c r="BF101" s="186">
        <f t="shared" si="5"/>
        <v>0</v>
      </c>
      <c r="BG101" s="186">
        <f t="shared" si="6"/>
        <v>0</v>
      </c>
      <c r="BH101" s="186">
        <f t="shared" si="7"/>
        <v>0</v>
      </c>
      <c r="BI101" s="186">
        <f t="shared" si="8"/>
        <v>0</v>
      </c>
      <c r="BJ101" s="24" t="s">
        <v>80</v>
      </c>
      <c r="BK101" s="186">
        <f t="shared" si="9"/>
        <v>0</v>
      </c>
      <c r="BL101" s="24" t="s">
        <v>373</v>
      </c>
      <c r="BM101" s="24" t="s">
        <v>826</v>
      </c>
    </row>
    <row r="102" spans="2:65" s="1" customFormat="1" ht="22.5" customHeight="1">
      <c r="B102" s="174"/>
      <c r="C102" s="175" t="s">
        <v>72</v>
      </c>
      <c r="D102" s="175" t="s">
        <v>188</v>
      </c>
      <c r="E102" s="176" t="s">
        <v>3818</v>
      </c>
      <c r="F102" s="177" t="s">
        <v>3819</v>
      </c>
      <c r="G102" s="178" t="s">
        <v>376</v>
      </c>
      <c r="H102" s="179">
        <v>24</v>
      </c>
      <c r="I102" s="180"/>
      <c r="J102" s="181">
        <f t="shared" si="0"/>
        <v>0</v>
      </c>
      <c r="K102" s="177" t="s">
        <v>5</v>
      </c>
      <c r="L102" s="41"/>
      <c r="M102" s="182" t="s">
        <v>5</v>
      </c>
      <c r="N102" s="183" t="s">
        <v>43</v>
      </c>
      <c r="O102" s="42"/>
      <c r="P102" s="184">
        <f t="shared" si="1"/>
        <v>0</v>
      </c>
      <c r="Q102" s="184">
        <v>0</v>
      </c>
      <c r="R102" s="184">
        <f t="shared" si="2"/>
        <v>0</v>
      </c>
      <c r="S102" s="184">
        <v>0</v>
      </c>
      <c r="T102" s="185">
        <f t="shared" si="3"/>
        <v>0</v>
      </c>
      <c r="AR102" s="24" t="s">
        <v>373</v>
      </c>
      <c r="AT102" s="24" t="s">
        <v>188</v>
      </c>
      <c r="AU102" s="24" t="s">
        <v>82</v>
      </c>
      <c r="AY102" s="24" t="s">
        <v>185</v>
      </c>
      <c r="BE102" s="186">
        <f t="shared" si="4"/>
        <v>0</v>
      </c>
      <c r="BF102" s="186">
        <f t="shared" si="5"/>
        <v>0</v>
      </c>
      <c r="BG102" s="186">
        <f t="shared" si="6"/>
        <v>0</v>
      </c>
      <c r="BH102" s="186">
        <f t="shared" si="7"/>
        <v>0</v>
      </c>
      <c r="BI102" s="186">
        <f t="shared" si="8"/>
        <v>0</v>
      </c>
      <c r="BJ102" s="24" t="s">
        <v>80</v>
      </c>
      <c r="BK102" s="186">
        <f t="shared" si="9"/>
        <v>0</v>
      </c>
      <c r="BL102" s="24" t="s">
        <v>373</v>
      </c>
      <c r="BM102" s="24" t="s">
        <v>913</v>
      </c>
    </row>
    <row r="103" spans="2:65" s="1" customFormat="1" ht="22.5" customHeight="1">
      <c r="B103" s="174"/>
      <c r="C103" s="175" t="s">
        <v>72</v>
      </c>
      <c r="D103" s="175" t="s">
        <v>188</v>
      </c>
      <c r="E103" s="176" t="s">
        <v>3820</v>
      </c>
      <c r="F103" s="177" t="s">
        <v>3821</v>
      </c>
      <c r="G103" s="178" t="s">
        <v>1046</v>
      </c>
      <c r="H103" s="179">
        <v>32</v>
      </c>
      <c r="I103" s="180"/>
      <c r="J103" s="181">
        <f t="shared" si="0"/>
        <v>0</v>
      </c>
      <c r="K103" s="177" t="s">
        <v>5</v>
      </c>
      <c r="L103" s="41"/>
      <c r="M103" s="182" t="s">
        <v>5</v>
      </c>
      <c r="N103" s="183" t="s">
        <v>43</v>
      </c>
      <c r="O103" s="42"/>
      <c r="P103" s="184">
        <f t="shared" si="1"/>
        <v>0</v>
      </c>
      <c r="Q103" s="184">
        <v>0</v>
      </c>
      <c r="R103" s="184">
        <f t="shared" si="2"/>
        <v>0</v>
      </c>
      <c r="S103" s="184">
        <v>0</v>
      </c>
      <c r="T103" s="185">
        <f t="shared" si="3"/>
        <v>0</v>
      </c>
      <c r="AR103" s="24" t="s">
        <v>373</v>
      </c>
      <c r="AT103" s="24" t="s">
        <v>188</v>
      </c>
      <c r="AU103" s="24" t="s">
        <v>82</v>
      </c>
      <c r="AY103" s="24" t="s">
        <v>185</v>
      </c>
      <c r="BE103" s="186">
        <f t="shared" si="4"/>
        <v>0</v>
      </c>
      <c r="BF103" s="186">
        <f t="shared" si="5"/>
        <v>0</v>
      </c>
      <c r="BG103" s="186">
        <f t="shared" si="6"/>
        <v>0</v>
      </c>
      <c r="BH103" s="186">
        <f t="shared" si="7"/>
        <v>0</v>
      </c>
      <c r="BI103" s="186">
        <f t="shared" si="8"/>
        <v>0</v>
      </c>
      <c r="BJ103" s="24" t="s">
        <v>80</v>
      </c>
      <c r="BK103" s="186">
        <f t="shared" si="9"/>
        <v>0</v>
      </c>
      <c r="BL103" s="24" t="s">
        <v>373</v>
      </c>
      <c r="BM103" s="24" t="s">
        <v>932</v>
      </c>
    </row>
    <row r="104" spans="2:65" s="1" customFormat="1" ht="22.5" customHeight="1">
      <c r="B104" s="174"/>
      <c r="C104" s="175" t="s">
        <v>72</v>
      </c>
      <c r="D104" s="175" t="s">
        <v>188</v>
      </c>
      <c r="E104" s="176" t="s">
        <v>3822</v>
      </c>
      <c r="F104" s="177" t="s">
        <v>3823</v>
      </c>
      <c r="G104" s="178" t="s">
        <v>1046</v>
      </c>
      <c r="H104" s="179">
        <v>2</v>
      </c>
      <c r="I104" s="180"/>
      <c r="J104" s="181">
        <f t="shared" si="0"/>
        <v>0</v>
      </c>
      <c r="K104" s="177" t="s">
        <v>5</v>
      </c>
      <c r="L104" s="41"/>
      <c r="M104" s="182" t="s">
        <v>5</v>
      </c>
      <c r="N104" s="183" t="s">
        <v>43</v>
      </c>
      <c r="O104" s="42"/>
      <c r="P104" s="184">
        <f t="shared" si="1"/>
        <v>0</v>
      </c>
      <c r="Q104" s="184">
        <v>0</v>
      </c>
      <c r="R104" s="184">
        <f t="shared" si="2"/>
        <v>0</v>
      </c>
      <c r="S104" s="184">
        <v>0</v>
      </c>
      <c r="T104" s="185">
        <f t="shared" si="3"/>
        <v>0</v>
      </c>
      <c r="AR104" s="24" t="s">
        <v>373</v>
      </c>
      <c r="AT104" s="24" t="s">
        <v>188</v>
      </c>
      <c r="AU104" s="24" t="s">
        <v>82</v>
      </c>
      <c r="AY104" s="24" t="s">
        <v>185</v>
      </c>
      <c r="BE104" s="186">
        <f t="shared" si="4"/>
        <v>0</v>
      </c>
      <c r="BF104" s="186">
        <f t="shared" si="5"/>
        <v>0</v>
      </c>
      <c r="BG104" s="186">
        <f t="shared" si="6"/>
        <v>0</v>
      </c>
      <c r="BH104" s="186">
        <f t="shared" si="7"/>
        <v>0</v>
      </c>
      <c r="BI104" s="186">
        <f t="shared" si="8"/>
        <v>0</v>
      </c>
      <c r="BJ104" s="24" t="s">
        <v>80</v>
      </c>
      <c r="BK104" s="186">
        <f t="shared" si="9"/>
        <v>0</v>
      </c>
      <c r="BL104" s="24" t="s">
        <v>373</v>
      </c>
      <c r="BM104" s="24" t="s">
        <v>944</v>
      </c>
    </row>
    <row r="105" spans="2:65" s="1" customFormat="1" ht="22.5" customHeight="1">
      <c r="B105" s="174"/>
      <c r="C105" s="175" t="s">
        <v>72</v>
      </c>
      <c r="D105" s="175" t="s">
        <v>188</v>
      </c>
      <c r="E105" s="176" t="s">
        <v>3824</v>
      </c>
      <c r="F105" s="177" t="s">
        <v>3825</v>
      </c>
      <c r="G105" s="178" t="s">
        <v>1046</v>
      </c>
      <c r="H105" s="179">
        <v>10</v>
      </c>
      <c r="I105" s="180"/>
      <c r="J105" s="181">
        <f t="shared" si="0"/>
        <v>0</v>
      </c>
      <c r="K105" s="177" t="s">
        <v>5</v>
      </c>
      <c r="L105" s="41"/>
      <c r="M105" s="182" t="s">
        <v>5</v>
      </c>
      <c r="N105" s="183" t="s">
        <v>43</v>
      </c>
      <c r="O105" s="42"/>
      <c r="P105" s="184">
        <f t="shared" si="1"/>
        <v>0</v>
      </c>
      <c r="Q105" s="184">
        <v>0</v>
      </c>
      <c r="R105" s="184">
        <f t="shared" si="2"/>
        <v>0</v>
      </c>
      <c r="S105" s="184">
        <v>0</v>
      </c>
      <c r="T105" s="185">
        <f t="shared" si="3"/>
        <v>0</v>
      </c>
      <c r="AR105" s="24" t="s">
        <v>373</v>
      </c>
      <c r="AT105" s="24" t="s">
        <v>188</v>
      </c>
      <c r="AU105" s="24" t="s">
        <v>82</v>
      </c>
      <c r="AY105" s="24" t="s">
        <v>185</v>
      </c>
      <c r="BE105" s="186">
        <f t="shared" si="4"/>
        <v>0</v>
      </c>
      <c r="BF105" s="186">
        <f t="shared" si="5"/>
        <v>0</v>
      </c>
      <c r="BG105" s="186">
        <f t="shared" si="6"/>
        <v>0</v>
      </c>
      <c r="BH105" s="186">
        <f t="shared" si="7"/>
        <v>0</v>
      </c>
      <c r="BI105" s="186">
        <f t="shared" si="8"/>
        <v>0</v>
      </c>
      <c r="BJ105" s="24" t="s">
        <v>80</v>
      </c>
      <c r="BK105" s="186">
        <f t="shared" si="9"/>
        <v>0</v>
      </c>
      <c r="BL105" s="24" t="s">
        <v>373</v>
      </c>
      <c r="BM105" s="24" t="s">
        <v>956</v>
      </c>
    </row>
    <row r="106" spans="2:65" s="1" customFormat="1" ht="22.5" customHeight="1">
      <c r="B106" s="174"/>
      <c r="C106" s="175" t="s">
        <v>72</v>
      </c>
      <c r="D106" s="175" t="s">
        <v>188</v>
      </c>
      <c r="E106" s="176" t="s">
        <v>3826</v>
      </c>
      <c r="F106" s="177" t="s">
        <v>3827</v>
      </c>
      <c r="G106" s="178" t="s">
        <v>1046</v>
      </c>
      <c r="H106" s="179">
        <v>5</v>
      </c>
      <c r="I106" s="180"/>
      <c r="J106" s="181">
        <f t="shared" si="0"/>
        <v>0</v>
      </c>
      <c r="K106" s="177" t="s">
        <v>5</v>
      </c>
      <c r="L106" s="41"/>
      <c r="M106" s="182" t="s">
        <v>5</v>
      </c>
      <c r="N106" s="183" t="s">
        <v>43</v>
      </c>
      <c r="O106" s="42"/>
      <c r="P106" s="184">
        <f t="shared" si="1"/>
        <v>0</v>
      </c>
      <c r="Q106" s="184">
        <v>0</v>
      </c>
      <c r="R106" s="184">
        <f t="shared" si="2"/>
        <v>0</v>
      </c>
      <c r="S106" s="184">
        <v>0</v>
      </c>
      <c r="T106" s="185">
        <f t="shared" si="3"/>
        <v>0</v>
      </c>
      <c r="AR106" s="24" t="s">
        <v>373</v>
      </c>
      <c r="AT106" s="24" t="s">
        <v>188</v>
      </c>
      <c r="AU106" s="24" t="s">
        <v>82</v>
      </c>
      <c r="AY106" s="24" t="s">
        <v>185</v>
      </c>
      <c r="BE106" s="186">
        <f t="shared" si="4"/>
        <v>0</v>
      </c>
      <c r="BF106" s="186">
        <f t="shared" si="5"/>
        <v>0</v>
      </c>
      <c r="BG106" s="186">
        <f t="shared" si="6"/>
        <v>0</v>
      </c>
      <c r="BH106" s="186">
        <f t="shared" si="7"/>
        <v>0</v>
      </c>
      <c r="BI106" s="186">
        <f t="shared" si="8"/>
        <v>0</v>
      </c>
      <c r="BJ106" s="24" t="s">
        <v>80</v>
      </c>
      <c r="BK106" s="186">
        <f t="shared" si="9"/>
        <v>0</v>
      </c>
      <c r="BL106" s="24" t="s">
        <v>373</v>
      </c>
      <c r="BM106" s="24" t="s">
        <v>964</v>
      </c>
    </row>
    <row r="107" spans="2:65" s="1" customFormat="1" ht="22.5" customHeight="1">
      <c r="B107" s="174"/>
      <c r="C107" s="175" t="s">
        <v>72</v>
      </c>
      <c r="D107" s="175" t="s">
        <v>188</v>
      </c>
      <c r="E107" s="176" t="s">
        <v>3828</v>
      </c>
      <c r="F107" s="177" t="s">
        <v>3829</v>
      </c>
      <c r="G107" s="178" t="s">
        <v>1046</v>
      </c>
      <c r="H107" s="179">
        <v>34</v>
      </c>
      <c r="I107" s="180"/>
      <c r="J107" s="181">
        <f t="shared" si="0"/>
        <v>0</v>
      </c>
      <c r="K107" s="177" t="s">
        <v>5</v>
      </c>
      <c r="L107" s="41"/>
      <c r="M107" s="182" t="s">
        <v>5</v>
      </c>
      <c r="N107" s="183" t="s">
        <v>43</v>
      </c>
      <c r="O107" s="42"/>
      <c r="P107" s="184">
        <f t="shared" si="1"/>
        <v>0</v>
      </c>
      <c r="Q107" s="184">
        <v>0</v>
      </c>
      <c r="R107" s="184">
        <f t="shared" si="2"/>
        <v>0</v>
      </c>
      <c r="S107" s="184">
        <v>0</v>
      </c>
      <c r="T107" s="185">
        <f t="shared" si="3"/>
        <v>0</v>
      </c>
      <c r="AR107" s="24" t="s">
        <v>373</v>
      </c>
      <c r="AT107" s="24" t="s">
        <v>188</v>
      </c>
      <c r="AU107" s="24" t="s">
        <v>82</v>
      </c>
      <c r="AY107" s="24" t="s">
        <v>185</v>
      </c>
      <c r="BE107" s="186">
        <f t="shared" si="4"/>
        <v>0</v>
      </c>
      <c r="BF107" s="186">
        <f t="shared" si="5"/>
        <v>0</v>
      </c>
      <c r="BG107" s="186">
        <f t="shared" si="6"/>
        <v>0</v>
      </c>
      <c r="BH107" s="186">
        <f t="shared" si="7"/>
        <v>0</v>
      </c>
      <c r="BI107" s="186">
        <f t="shared" si="8"/>
        <v>0</v>
      </c>
      <c r="BJ107" s="24" t="s">
        <v>80</v>
      </c>
      <c r="BK107" s="186">
        <f t="shared" si="9"/>
        <v>0</v>
      </c>
      <c r="BL107" s="24" t="s">
        <v>373</v>
      </c>
      <c r="BM107" s="24" t="s">
        <v>974</v>
      </c>
    </row>
    <row r="108" spans="2:65" s="1" customFormat="1" ht="22.5" customHeight="1">
      <c r="B108" s="174"/>
      <c r="C108" s="175" t="s">
        <v>72</v>
      </c>
      <c r="D108" s="175" t="s">
        <v>188</v>
      </c>
      <c r="E108" s="176" t="s">
        <v>3830</v>
      </c>
      <c r="F108" s="177" t="s">
        <v>3831</v>
      </c>
      <c r="G108" s="178" t="s">
        <v>547</v>
      </c>
      <c r="H108" s="179">
        <v>3</v>
      </c>
      <c r="I108" s="180"/>
      <c r="J108" s="181">
        <f t="shared" si="0"/>
        <v>0</v>
      </c>
      <c r="K108" s="177" t="s">
        <v>5</v>
      </c>
      <c r="L108" s="41"/>
      <c r="M108" s="182" t="s">
        <v>5</v>
      </c>
      <c r="N108" s="183" t="s">
        <v>43</v>
      </c>
      <c r="O108" s="42"/>
      <c r="P108" s="184">
        <f t="shared" si="1"/>
        <v>0</v>
      </c>
      <c r="Q108" s="184">
        <v>0</v>
      </c>
      <c r="R108" s="184">
        <f t="shared" si="2"/>
        <v>0</v>
      </c>
      <c r="S108" s="184">
        <v>0</v>
      </c>
      <c r="T108" s="185">
        <f t="shared" si="3"/>
        <v>0</v>
      </c>
      <c r="AR108" s="24" t="s">
        <v>373</v>
      </c>
      <c r="AT108" s="24" t="s">
        <v>188</v>
      </c>
      <c r="AU108" s="24" t="s">
        <v>82</v>
      </c>
      <c r="AY108" s="24" t="s">
        <v>185</v>
      </c>
      <c r="BE108" s="186">
        <f t="shared" si="4"/>
        <v>0</v>
      </c>
      <c r="BF108" s="186">
        <f t="shared" si="5"/>
        <v>0</v>
      </c>
      <c r="BG108" s="186">
        <f t="shared" si="6"/>
        <v>0</v>
      </c>
      <c r="BH108" s="186">
        <f t="shared" si="7"/>
        <v>0</v>
      </c>
      <c r="BI108" s="186">
        <f t="shared" si="8"/>
        <v>0</v>
      </c>
      <c r="BJ108" s="24" t="s">
        <v>80</v>
      </c>
      <c r="BK108" s="186">
        <f t="shared" si="9"/>
        <v>0</v>
      </c>
      <c r="BL108" s="24" t="s">
        <v>373</v>
      </c>
      <c r="BM108" s="24" t="s">
        <v>983</v>
      </c>
    </row>
    <row r="109" spans="2:65" s="1" customFormat="1" ht="22.5" customHeight="1">
      <c r="B109" s="174"/>
      <c r="C109" s="175" t="s">
        <v>72</v>
      </c>
      <c r="D109" s="175" t="s">
        <v>188</v>
      </c>
      <c r="E109" s="176" t="s">
        <v>3832</v>
      </c>
      <c r="F109" s="177" t="s">
        <v>3833</v>
      </c>
      <c r="G109" s="178" t="s">
        <v>376</v>
      </c>
      <c r="H109" s="179">
        <v>30</v>
      </c>
      <c r="I109" s="180"/>
      <c r="J109" s="181">
        <f t="shared" si="0"/>
        <v>0</v>
      </c>
      <c r="K109" s="177" t="s">
        <v>5</v>
      </c>
      <c r="L109" s="41"/>
      <c r="M109" s="182" t="s">
        <v>5</v>
      </c>
      <c r="N109" s="183" t="s">
        <v>43</v>
      </c>
      <c r="O109" s="42"/>
      <c r="P109" s="184">
        <f t="shared" si="1"/>
        <v>0</v>
      </c>
      <c r="Q109" s="184">
        <v>0</v>
      </c>
      <c r="R109" s="184">
        <f t="shared" si="2"/>
        <v>0</v>
      </c>
      <c r="S109" s="184">
        <v>0</v>
      </c>
      <c r="T109" s="185">
        <f t="shared" si="3"/>
        <v>0</v>
      </c>
      <c r="AR109" s="24" t="s">
        <v>373</v>
      </c>
      <c r="AT109" s="24" t="s">
        <v>188</v>
      </c>
      <c r="AU109" s="24" t="s">
        <v>82</v>
      </c>
      <c r="AY109" s="24" t="s">
        <v>185</v>
      </c>
      <c r="BE109" s="186">
        <f t="shared" si="4"/>
        <v>0</v>
      </c>
      <c r="BF109" s="186">
        <f t="shared" si="5"/>
        <v>0</v>
      </c>
      <c r="BG109" s="186">
        <f t="shared" si="6"/>
        <v>0</v>
      </c>
      <c r="BH109" s="186">
        <f t="shared" si="7"/>
        <v>0</v>
      </c>
      <c r="BI109" s="186">
        <f t="shared" si="8"/>
        <v>0</v>
      </c>
      <c r="BJ109" s="24" t="s">
        <v>80</v>
      </c>
      <c r="BK109" s="186">
        <f t="shared" si="9"/>
        <v>0</v>
      </c>
      <c r="BL109" s="24" t="s">
        <v>373</v>
      </c>
      <c r="BM109" s="24" t="s">
        <v>999</v>
      </c>
    </row>
    <row r="110" spans="2:65" s="1" customFormat="1" ht="22.5" customHeight="1">
      <c r="B110" s="174"/>
      <c r="C110" s="175" t="s">
        <v>72</v>
      </c>
      <c r="D110" s="175" t="s">
        <v>188</v>
      </c>
      <c r="E110" s="176" t="s">
        <v>3834</v>
      </c>
      <c r="F110" s="177" t="s">
        <v>3835</v>
      </c>
      <c r="G110" s="178" t="s">
        <v>376</v>
      </c>
      <c r="H110" s="179">
        <v>48</v>
      </c>
      <c r="I110" s="180"/>
      <c r="J110" s="181">
        <f t="shared" si="0"/>
        <v>0</v>
      </c>
      <c r="K110" s="177" t="s">
        <v>5</v>
      </c>
      <c r="L110" s="41"/>
      <c r="M110" s="182" t="s">
        <v>5</v>
      </c>
      <c r="N110" s="183" t="s">
        <v>43</v>
      </c>
      <c r="O110" s="42"/>
      <c r="P110" s="184">
        <f t="shared" si="1"/>
        <v>0</v>
      </c>
      <c r="Q110" s="184">
        <v>0</v>
      </c>
      <c r="R110" s="184">
        <f t="shared" si="2"/>
        <v>0</v>
      </c>
      <c r="S110" s="184">
        <v>0</v>
      </c>
      <c r="T110" s="185">
        <f t="shared" si="3"/>
        <v>0</v>
      </c>
      <c r="AR110" s="24" t="s">
        <v>373</v>
      </c>
      <c r="AT110" s="24" t="s">
        <v>188</v>
      </c>
      <c r="AU110" s="24" t="s">
        <v>82</v>
      </c>
      <c r="AY110" s="24" t="s">
        <v>185</v>
      </c>
      <c r="BE110" s="186">
        <f t="shared" si="4"/>
        <v>0</v>
      </c>
      <c r="BF110" s="186">
        <f t="shared" si="5"/>
        <v>0</v>
      </c>
      <c r="BG110" s="186">
        <f t="shared" si="6"/>
        <v>0</v>
      </c>
      <c r="BH110" s="186">
        <f t="shared" si="7"/>
        <v>0</v>
      </c>
      <c r="BI110" s="186">
        <f t="shared" si="8"/>
        <v>0</v>
      </c>
      <c r="BJ110" s="24" t="s">
        <v>80</v>
      </c>
      <c r="BK110" s="186">
        <f t="shared" si="9"/>
        <v>0</v>
      </c>
      <c r="BL110" s="24" t="s">
        <v>373</v>
      </c>
      <c r="BM110" s="24" t="s">
        <v>1007</v>
      </c>
    </row>
    <row r="111" spans="2:65" s="1" customFormat="1" ht="22.5" customHeight="1">
      <c r="B111" s="174"/>
      <c r="C111" s="175" t="s">
        <v>72</v>
      </c>
      <c r="D111" s="175" t="s">
        <v>188</v>
      </c>
      <c r="E111" s="176" t="s">
        <v>3836</v>
      </c>
      <c r="F111" s="177" t="s">
        <v>3837</v>
      </c>
      <c r="G111" s="178" t="s">
        <v>1046</v>
      </c>
      <c r="H111" s="179">
        <v>1</v>
      </c>
      <c r="I111" s="180"/>
      <c r="J111" s="181">
        <f t="shared" si="0"/>
        <v>0</v>
      </c>
      <c r="K111" s="177" t="s">
        <v>5</v>
      </c>
      <c r="L111" s="41"/>
      <c r="M111" s="182" t="s">
        <v>5</v>
      </c>
      <c r="N111" s="183" t="s">
        <v>43</v>
      </c>
      <c r="O111" s="42"/>
      <c r="P111" s="184">
        <f t="shared" si="1"/>
        <v>0</v>
      </c>
      <c r="Q111" s="184">
        <v>0</v>
      </c>
      <c r="R111" s="184">
        <f t="shared" si="2"/>
        <v>0</v>
      </c>
      <c r="S111" s="184">
        <v>0</v>
      </c>
      <c r="T111" s="185">
        <f t="shared" si="3"/>
        <v>0</v>
      </c>
      <c r="AR111" s="24" t="s">
        <v>373</v>
      </c>
      <c r="AT111" s="24" t="s">
        <v>188</v>
      </c>
      <c r="AU111" s="24" t="s">
        <v>82</v>
      </c>
      <c r="AY111" s="24" t="s">
        <v>185</v>
      </c>
      <c r="BE111" s="186">
        <f t="shared" si="4"/>
        <v>0</v>
      </c>
      <c r="BF111" s="186">
        <f t="shared" si="5"/>
        <v>0</v>
      </c>
      <c r="BG111" s="186">
        <f t="shared" si="6"/>
        <v>0</v>
      </c>
      <c r="BH111" s="186">
        <f t="shared" si="7"/>
        <v>0</v>
      </c>
      <c r="BI111" s="186">
        <f t="shared" si="8"/>
        <v>0</v>
      </c>
      <c r="BJ111" s="24" t="s">
        <v>80</v>
      </c>
      <c r="BK111" s="186">
        <f t="shared" si="9"/>
        <v>0</v>
      </c>
      <c r="BL111" s="24" t="s">
        <v>373</v>
      </c>
      <c r="BM111" s="24" t="s">
        <v>1015</v>
      </c>
    </row>
    <row r="112" spans="2:65" s="10" customFormat="1" ht="29.85" customHeight="1">
      <c r="B112" s="160"/>
      <c r="D112" s="171" t="s">
        <v>71</v>
      </c>
      <c r="E112" s="172" t="s">
        <v>3838</v>
      </c>
      <c r="F112" s="172" t="s">
        <v>3839</v>
      </c>
      <c r="I112" s="163"/>
      <c r="J112" s="173">
        <f>BK112</f>
        <v>0</v>
      </c>
      <c r="L112" s="160"/>
      <c r="M112" s="165"/>
      <c r="N112" s="166"/>
      <c r="O112" s="166"/>
      <c r="P112" s="167">
        <f>SUM(P113:P130)</f>
        <v>0</v>
      </c>
      <c r="Q112" s="166"/>
      <c r="R112" s="167">
        <f>SUM(R113:R130)</f>
        <v>0</v>
      </c>
      <c r="S112" s="166"/>
      <c r="T112" s="168">
        <f>SUM(T113:T130)</f>
        <v>0</v>
      </c>
      <c r="AR112" s="161" t="s">
        <v>82</v>
      </c>
      <c r="AT112" s="169" t="s">
        <v>71</v>
      </c>
      <c r="AU112" s="169" t="s">
        <v>80</v>
      </c>
      <c r="AY112" s="161" t="s">
        <v>185</v>
      </c>
      <c r="BK112" s="170">
        <f>SUM(BK113:BK130)</f>
        <v>0</v>
      </c>
    </row>
    <row r="113" spans="2:65" s="1" customFormat="1" ht="22.5" customHeight="1">
      <c r="B113" s="174"/>
      <c r="C113" s="175" t="s">
        <v>72</v>
      </c>
      <c r="D113" s="175" t="s">
        <v>188</v>
      </c>
      <c r="E113" s="176" t="s">
        <v>3840</v>
      </c>
      <c r="F113" s="177" t="s">
        <v>3841</v>
      </c>
      <c r="G113" s="178" t="s">
        <v>547</v>
      </c>
      <c r="H113" s="179">
        <v>17</v>
      </c>
      <c r="I113" s="180"/>
      <c r="J113" s="181">
        <f t="shared" ref="J113:J130" si="10">ROUND(I113*H113,2)</f>
        <v>0</v>
      </c>
      <c r="K113" s="177" t="s">
        <v>5</v>
      </c>
      <c r="L113" s="41"/>
      <c r="M113" s="182" t="s">
        <v>5</v>
      </c>
      <c r="N113" s="183" t="s">
        <v>43</v>
      </c>
      <c r="O113" s="42"/>
      <c r="P113" s="184">
        <f t="shared" ref="P113:P130" si="11">O113*H113</f>
        <v>0</v>
      </c>
      <c r="Q113" s="184">
        <v>0</v>
      </c>
      <c r="R113" s="184">
        <f t="shared" ref="R113:R130" si="12">Q113*H113</f>
        <v>0</v>
      </c>
      <c r="S113" s="184">
        <v>0</v>
      </c>
      <c r="T113" s="185">
        <f t="shared" ref="T113:T130" si="13">S113*H113</f>
        <v>0</v>
      </c>
      <c r="AR113" s="24" t="s">
        <v>373</v>
      </c>
      <c r="AT113" s="24" t="s">
        <v>188</v>
      </c>
      <c r="AU113" s="24" t="s">
        <v>82</v>
      </c>
      <c r="AY113" s="24" t="s">
        <v>185</v>
      </c>
      <c r="BE113" s="186">
        <f t="shared" ref="BE113:BE130" si="14">IF(N113="základní",J113,0)</f>
        <v>0</v>
      </c>
      <c r="BF113" s="186">
        <f t="shared" ref="BF113:BF130" si="15">IF(N113="snížená",J113,0)</f>
        <v>0</v>
      </c>
      <c r="BG113" s="186">
        <f t="shared" ref="BG113:BG130" si="16">IF(N113="zákl. přenesená",J113,0)</f>
        <v>0</v>
      </c>
      <c r="BH113" s="186">
        <f t="shared" ref="BH113:BH130" si="17">IF(N113="sníž. přenesená",J113,0)</f>
        <v>0</v>
      </c>
      <c r="BI113" s="186">
        <f t="shared" ref="BI113:BI130" si="18">IF(N113="nulová",J113,0)</f>
        <v>0</v>
      </c>
      <c r="BJ113" s="24" t="s">
        <v>80</v>
      </c>
      <c r="BK113" s="186">
        <f t="shared" ref="BK113:BK130" si="19">ROUND(I113*H113,2)</f>
        <v>0</v>
      </c>
      <c r="BL113" s="24" t="s">
        <v>373</v>
      </c>
      <c r="BM113" s="24" t="s">
        <v>1023</v>
      </c>
    </row>
    <row r="114" spans="2:65" s="1" customFormat="1" ht="22.5" customHeight="1">
      <c r="B114" s="174"/>
      <c r="C114" s="175" t="s">
        <v>72</v>
      </c>
      <c r="D114" s="175" t="s">
        <v>188</v>
      </c>
      <c r="E114" s="176" t="s">
        <v>3842</v>
      </c>
      <c r="F114" s="177" t="s">
        <v>3843</v>
      </c>
      <c r="G114" s="178" t="s">
        <v>1046</v>
      </c>
      <c r="H114" s="179">
        <v>17</v>
      </c>
      <c r="I114" s="180"/>
      <c r="J114" s="181">
        <f t="shared" si="10"/>
        <v>0</v>
      </c>
      <c r="K114" s="177" t="s">
        <v>5</v>
      </c>
      <c r="L114" s="41"/>
      <c r="M114" s="182" t="s">
        <v>5</v>
      </c>
      <c r="N114" s="183" t="s">
        <v>43</v>
      </c>
      <c r="O114" s="42"/>
      <c r="P114" s="184">
        <f t="shared" si="11"/>
        <v>0</v>
      </c>
      <c r="Q114" s="184">
        <v>0</v>
      </c>
      <c r="R114" s="184">
        <f t="shared" si="12"/>
        <v>0</v>
      </c>
      <c r="S114" s="184">
        <v>0</v>
      </c>
      <c r="T114" s="185">
        <f t="shared" si="13"/>
        <v>0</v>
      </c>
      <c r="AR114" s="24" t="s">
        <v>373</v>
      </c>
      <c r="AT114" s="24" t="s">
        <v>188</v>
      </c>
      <c r="AU114" s="24" t="s">
        <v>82</v>
      </c>
      <c r="AY114" s="24" t="s">
        <v>185</v>
      </c>
      <c r="BE114" s="186">
        <f t="shared" si="14"/>
        <v>0</v>
      </c>
      <c r="BF114" s="186">
        <f t="shared" si="15"/>
        <v>0</v>
      </c>
      <c r="BG114" s="186">
        <f t="shared" si="16"/>
        <v>0</v>
      </c>
      <c r="BH114" s="186">
        <f t="shared" si="17"/>
        <v>0</v>
      </c>
      <c r="BI114" s="186">
        <f t="shared" si="18"/>
        <v>0</v>
      </c>
      <c r="BJ114" s="24" t="s">
        <v>80</v>
      </c>
      <c r="BK114" s="186">
        <f t="shared" si="19"/>
        <v>0</v>
      </c>
      <c r="BL114" s="24" t="s">
        <v>373</v>
      </c>
      <c r="BM114" s="24" t="s">
        <v>1031</v>
      </c>
    </row>
    <row r="115" spans="2:65" s="1" customFormat="1" ht="22.5" customHeight="1">
      <c r="B115" s="174"/>
      <c r="C115" s="175" t="s">
        <v>72</v>
      </c>
      <c r="D115" s="175" t="s">
        <v>188</v>
      </c>
      <c r="E115" s="176" t="s">
        <v>3844</v>
      </c>
      <c r="F115" s="177" t="s">
        <v>3845</v>
      </c>
      <c r="G115" s="178" t="s">
        <v>547</v>
      </c>
      <c r="H115" s="179">
        <v>1</v>
      </c>
      <c r="I115" s="180"/>
      <c r="J115" s="181">
        <f t="shared" si="10"/>
        <v>0</v>
      </c>
      <c r="K115" s="177" t="s">
        <v>5</v>
      </c>
      <c r="L115" s="41"/>
      <c r="M115" s="182" t="s">
        <v>5</v>
      </c>
      <c r="N115" s="183" t="s">
        <v>43</v>
      </c>
      <c r="O115" s="42"/>
      <c r="P115" s="184">
        <f t="shared" si="11"/>
        <v>0</v>
      </c>
      <c r="Q115" s="184">
        <v>0</v>
      </c>
      <c r="R115" s="184">
        <f t="shared" si="12"/>
        <v>0</v>
      </c>
      <c r="S115" s="184">
        <v>0</v>
      </c>
      <c r="T115" s="185">
        <f t="shared" si="13"/>
        <v>0</v>
      </c>
      <c r="AR115" s="24" t="s">
        <v>373</v>
      </c>
      <c r="AT115" s="24" t="s">
        <v>188</v>
      </c>
      <c r="AU115" s="24" t="s">
        <v>82</v>
      </c>
      <c r="AY115" s="24" t="s">
        <v>185</v>
      </c>
      <c r="BE115" s="186">
        <f t="shared" si="14"/>
        <v>0</v>
      </c>
      <c r="BF115" s="186">
        <f t="shared" si="15"/>
        <v>0</v>
      </c>
      <c r="BG115" s="186">
        <f t="shared" si="16"/>
        <v>0</v>
      </c>
      <c r="BH115" s="186">
        <f t="shared" si="17"/>
        <v>0</v>
      </c>
      <c r="BI115" s="186">
        <f t="shared" si="18"/>
        <v>0</v>
      </c>
      <c r="BJ115" s="24" t="s">
        <v>80</v>
      </c>
      <c r="BK115" s="186">
        <f t="shared" si="19"/>
        <v>0</v>
      </c>
      <c r="BL115" s="24" t="s">
        <v>373</v>
      </c>
      <c r="BM115" s="24" t="s">
        <v>1039</v>
      </c>
    </row>
    <row r="116" spans="2:65" s="1" customFormat="1" ht="22.5" customHeight="1">
      <c r="B116" s="174"/>
      <c r="C116" s="175" t="s">
        <v>72</v>
      </c>
      <c r="D116" s="175" t="s">
        <v>188</v>
      </c>
      <c r="E116" s="176" t="s">
        <v>3846</v>
      </c>
      <c r="F116" s="177" t="s">
        <v>3847</v>
      </c>
      <c r="G116" s="178" t="s">
        <v>1046</v>
      </c>
      <c r="H116" s="179">
        <v>1</v>
      </c>
      <c r="I116" s="180"/>
      <c r="J116" s="181">
        <f t="shared" si="10"/>
        <v>0</v>
      </c>
      <c r="K116" s="177" t="s">
        <v>5</v>
      </c>
      <c r="L116" s="41"/>
      <c r="M116" s="182" t="s">
        <v>5</v>
      </c>
      <c r="N116" s="183" t="s">
        <v>43</v>
      </c>
      <c r="O116" s="42"/>
      <c r="P116" s="184">
        <f t="shared" si="11"/>
        <v>0</v>
      </c>
      <c r="Q116" s="184">
        <v>0</v>
      </c>
      <c r="R116" s="184">
        <f t="shared" si="12"/>
        <v>0</v>
      </c>
      <c r="S116" s="184">
        <v>0</v>
      </c>
      <c r="T116" s="185">
        <f t="shared" si="13"/>
        <v>0</v>
      </c>
      <c r="AR116" s="24" t="s">
        <v>373</v>
      </c>
      <c r="AT116" s="24" t="s">
        <v>188</v>
      </c>
      <c r="AU116" s="24" t="s">
        <v>82</v>
      </c>
      <c r="AY116" s="24" t="s">
        <v>185</v>
      </c>
      <c r="BE116" s="186">
        <f t="shared" si="14"/>
        <v>0</v>
      </c>
      <c r="BF116" s="186">
        <f t="shared" si="15"/>
        <v>0</v>
      </c>
      <c r="BG116" s="186">
        <f t="shared" si="16"/>
        <v>0</v>
      </c>
      <c r="BH116" s="186">
        <f t="shared" si="17"/>
        <v>0</v>
      </c>
      <c r="BI116" s="186">
        <f t="shared" si="18"/>
        <v>0</v>
      </c>
      <c r="BJ116" s="24" t="s">
        <v>80</v>
      </c>
      <c r="BK116" s="186">
        <f t="shared" si="19"/>
        <v>0</v>
      </c>
      <c r="BL116" s="24" t="s">
        <v>373</v>
      </c>
      <c r="BM116" s="24" t="s">
        <v>1048</v>
      </c>
    </row>
    <row r="117" spans="2:65" s="1" customFormat="1" ht="22.5" customHeight="1">
      <c r="B117" s="174"/>
      <c r="C117" s="175" t="s">
        <v>72</v>
      </c>
      <c r="D117" s="175" t="s">
        <v>188</v>
      </c>
      <c r="E117" s="176" t="s">
        <v>3848</v>
      </c>
      <c r="F117" s="177" t="s">
        <v>3849</v>
      </c>
      <c r="G117" s="178" t="s">
        <v>1046</v>
      </c>
      <c r="H117" s="179">
        <v>1</v>
      </c>
      <c r="I117" s="180"/>
      <c r="J117" s="181">
        <f t="shared" si="10"/>
        <v>0</v>
      </c>
      <c r="K117" s="177" t="s">
        <v>5</v>
      </c>
      <c r="L117" s="41"/>
      <c r="M117" s="182" t="s">
        <v>5</v>
      </c>
      <c r="N117" s="183" t="s">
        <v>43</v>
      </c>
      <c r="O117" s="42"/>
      <c r="P117" s="184">
        <f t="shared" si="11"/>
        <v>0</v>
      </c>
      <c r="Q117" s="184">
        <v>0</v>
      </c>
      <c r="R117" s="184">
        <f t="shared" si="12"/>
        <v>0</v>
      </c>
      <c r="S117" s="184">
        <v>0</v>
      </c>
      <c r="T117" s="185">
        <f t="shared" si="13"/>
        <v>0</v>
      </c>
      <c r="AR117" s="24" t="s">
        <v>373</v>
      </c>
      <c r="AT117" s="24" t="s">
        <v>188</v>
      </c>
      <c r="AU117" s="24" t="s">
        <v>82</v>
      </c>
      <c r="AY117" s="24" t="s">
        <v>185</v>
      </c>
      <c r="BE117" s="186">
        <f t="shared" si="14"/>
        <v>0</v>
      </c>
      <c r="BF117" s="186">
        <f t="shared" si="15"/>
        <v>0</v>
      </c>
      <c r="BG117" s="186">
        <f t="shared" si="16"/>
        <v>0</v>
      </c>
      <c r="BH117" s="186">
        <f t="shared" si="17"/>
        <v>0</v>
      </c>
      <c r="BI117" s="186">
        <f t="shared" si="18"/>
        <v>0</v>
      </c>
      <c r="BJ117" s="24" t="s">
        <v>80</v>
      </c>
      <c r="BK117" s="186">
        <f t="shared" si="19"/>
        <v>0</v>
      </c>
      <c r="BL117" s="24" t="s">
        <v>373</v>
      </c>
      <c r="BM117" s="24" t="s">
        <v>1057</v>
      </c>
    </row>
    <row r="118" spans="2:65" s="1" customFormat="1" ht="22.5" customHeight="1">
      <c r="B118" s="174"/>
      <c r="C118" s="175" t="s">
        <v>72</v>
      </c>
      <c r="D118" s="175" t="s">
        <v>188</v>
      </c>
      <c r="E118" s="176" t="s">
        <v>3850</v>
      </c>
      <c r="F118" s="177" t="s">
        <v>3851</v>
      </c>
      <c r="G118" s="178" t="s">
        <v>1046</v>
      </c>
      <c r="H118" s="179">
        <v>9</v>
      </c>
      <c r="I118" s="180"/>
      <c r="J118" s="181">
        <f t="shared" si="10"/>
        <v>0</v>
      </c>
      <c r="K118" s="177" t="s">
        <v>5</v>
      </c>
      <c r="L118" s="41"/>
      <c r="M118" s="182" t="s">
        <v>5</v>
      </c>
      <c r="N118" s="183" t="s">
        <v>43</v>
      </c>
      <c r="O118" s="42"/>
      <c r="P118" s="184">
        <f t="shared" si="11"/>
        <v>0</v>
      </c>
      <c r="Q118" s="184">
        <v>0</v>
      </c>
      <c r="R118" s="184">
        <f t="shared" si="12"/>
        <v>0</v>
      </c>
      <c r="S118" s="184">
        <v>0</v>
      </c>
      <c r="T118" s="185">
        <f t="shared" si="13"/>
        <v>0</v>
      </c>
      <c r="AR118" s="24" t="s">
        <v>373</v>
      </c>
      <c r="AT118" s="24" t="s">
        <v>188</v>
      </c>
      <c r="AU118" s="24" t="s">
        <v>82</v>
      </c>
      <c r="AY118" s="24" t="s">
        <v>185</v>
      </c>
      <c r="BE118" s="186">
        <f t="shared" si="14"/>
        <v>0</v>
      </c>
      <c r="BF118" s="186">
        <f t="shared" si="15"/>
        <v>0</v>
      </c>
      <c r="BG118" s="186">
        <f t="shared" si="16"/>
        <v>0</v>
      </c>
      <c r="BH118" s="186">
        <f t="shared" si="17"/>
        <v>0</v>
      </c>
      <c r="BI118" s="186">
        <f t="shared" si="18"/>
        <v>0</v>
      </c>
      <c r="BJ118" s="24" t="s">
        <v>80</v>
      </c>
      <c r="BK118" s="186">
        <f t="shared" si="19"/>
        <v>0</v>
      </c>
      <c r="BL118" s="24" t="s">
        <v>373</v>
      </c>
      <c r="BM118" s="24" t="s">
        <v>1068</v>
      </c>
    </row>
    <row r="119" spans="2:65" s="1" customFormat="1" ht="22.5" customHeight="1">
      <c r="B119" s="174"/>
      <c r="C119" s="175" t="s">
        <v>72</v>
      </c>
      <c r="D119" s="175" t="s">
        <v>188</v>
      </c>
      <c r="E119" s="176" t="s">
        <v>3852</v>
      </c>
      <c r="F119" s="177" t="s">
        <v>3853</v>
      </c>
      <c r="G119" s="178" t="s">
        <v>1046</v>
      </c>
      <c r="H119" s="179">
        <v>33</v>
      </c>
      <c r="I119" s="180"/>
      <c r="J119" s="181">
        <f t="shared" si="10"/>
        <v>0</v>
      </c>
      <c r="K119" s="177" t="s">
        <v>5</v>
      </c>
      <c r="L119" s="41"/>
      <c r="M119" s="182" t="s">
        <v>5</v>
      </c>
      <c r="N119" s="183" t="s">
        <v>43</v>
      </c>
      <c r="O119" s="42"/>
      <c r="P119" s="184">
        <f t="shared" si="11"/>
        <v>0</v>
      </c>
      <c r="Q119" s="184">
        <v>0</v>
      </c>
      <c r="R119" s="184">
        <f t="shared" si="12"/>
        <v>0</v>
      </c>
      <c r="S119" s="184">
        <v>0</v>
      </c>
      <c r="T119" s="185">
        <f t="shared" si="13"/>
        <v>0</v>
      </c>
      <c r="AR119" s="24" t="s">
        <v>373</v>
      </c>
      <c r="AT119" s="24" t="s">
        <v>188</v>
      </c>
      <c r="AU119" s="24" t="s">
        <v>82</v>
      </c>
      <c r="AY119" s="24" t="s">
        <v>185</v>
      </c>
      <c r="BE119" s="186">
        <f t="shared" si="14"/>
        <v>0</v>
      </c>
      <c r="BF119" s="186">
        <f t="shared" si="15"/>
        <v>0</v>
      </c>
      <c r="BG119" s="186">
        <f t="shared" si="16"/>
        <v>0</v>
      </c>
      <c r="BH119" s="186">
        <f t="shared" si="17"/>
        <v>0</v>
      </c>
      <c r="BI119" s="186">
        <f t="shared" si="18"/>
        <v>0</v>
      </c>
      <c r="BJ119" s="24" t="s">
        <v>80</v>
      </c>
      <c r="BK119" s="186">
        <f t="shared" si="19"/>
        <v>0</v>
      </c>
      <c r="BL119" s="24" t="s">
        <v>373</v>
      </c>
      <c r="BM119" s="24" t="s">
        <v>1077</v>
      </c>
    </row>
    <row r="120" spans="2:65" s="1" customFormat="1" ht="22.5" customHeight="1">
      <c r="B120" s="174"/>
      <c r="C120" s="175" t="s">
        <v>72</v>
      </c>
      <c r="D120" s="175" t="s">
        <v>188</v>
      </c>
      <c r="E120" s="176" t="s">
        <v>3854</v>
      </c>
      <c r="F120" s="177" t="s">
        <v>3855</v>
      </c>
      <c r="G120" s="178" t="s">
        <v>1046</v>
      </c>
      <c r="H120" s="179">
        <v>2</v>
      </c>
      <c r="I120" s="180"/>
      <c r="J120" s="181">
        <f t="shared" si="10"/>
        <v>0</v>
      </c>
      <c r="K120" s="177" t="s">
        <v>5</v>
      </c>
      <c r="L120" s="41"/>
      <c r="M120" s="182" t="s">
        <v>5</v>
      </c>
      <c r="N120" s="183" t="s">
        <v>43</v>
      </c>
      <c r="O120" s="42"/>
      <c r="P120" s="184">
        <f t="shared" si="11"/>
        <v>0</v>
      </c>
      <c r="Q120" s="184">
        <v>0</v>
      </c>
      <c r="R120" s="184">
        <f t="shared" si="12"/>
        <v>0</v>
      </c>
      <c r="S120" s="184">
        <v>0</v>
      </c>
      <c r="T120" s="185">
        <f t="shared" si="13"/>
        <v>0</v>
      </c>
      <c r="AR120" s="24" t="s">
        <v>373</v>
      </c>
      <c r="AT120" s="24" t="s">
        <v>188</v>
      </c>
      <c r="AU120" s="24" t="s">
        <v>82</v>
      </c>
      <c r="AY120" s="24" t="s">
        <v>185</v>
      </c>
      <c r="BE120" s="186">
        <f t="shared" si="14"/>
        <v>0</v>
      </c>
      <c r="BF120" s="186">
        <f t="shared" si="15"/>
        <v>0</v>
      </c>
      <c r="BG120" s="186">
        <f t="shared" si="16"/>
        <v>0</v>
      </c>
      <c r="BH120" s="186">
        <f t="shared" si="17"/>
        <v>0</v>
      </c>
      <c r="BI120" s="186">
        <f t="shared" si="18"/>
        <v>0</v>
      </c>
      <c r="BJ120" s="24" t="s">
        <v>80</v>
      </c>
      <c r="BK120" s="186">
        <f t="shared" si="19"/>
        <v>0</v>
      </c>
      <c r="BL120" s="24" t="s">
        <v>373</v>
      </c>
      <c r="BM120" s="24" t="s">
        <v>1085</v>
      </c>
    </row>
    <row r="121" spans="2:65" s="1" customFormat="1" ht="22.5" customHeight="1">
      <c r="B121" s="174"/>
      <c r="C121" s="175" t="s">
        <v>72</v>
      </c>
      <c r="D121" s="175" t="s">
        <v>188</v>
      </c>
      <c r="E121" s="176" t="s">
        <v>3856</v>
      </c>
      <c r="F121" s="177" t="s">
        <v>3857</v>
      </c>
      <c r="G121" s="178" t="s">
        <v>1046</v>
      </c>
      <c r="H121" s="179">
        <v>34</v>
      </c>
      <c r="I121" s="180"/>
      <c r="J121" s="181">
        <f t="shared" si="10"/>
        <v>0</v>
      </c>
      <c r="K121" s="177" t="s">
        <v>5</v>
      </c>
      <c r="L121" s="41"/>
      <c r="M121" s="182" t="s">
        <v>5</v>
      </c>
      <c r="N121" s="183" t="s">
        <v>43</v>
      </c>
      <c r="O121" s="42"/>
      <c r="P121" s="184">
        <f t="shared" si="11"/>
        <v>0</v>
      </c>
      <c r="Q121" s="184">
        <v>0</v>
      </c>
      <c r="R121" s="184">
        <f t="shared" si="12"/>
        <v>0</v>
      </c>
      <c r="S121" s="184">
        <v>0</v>
      </c>
      <c r="T121" s="185">
        <f t="shared" si="13"/>
        <v>0</v>
      </c>
      <c r="AR121" s="24" t="s">
        <v>373</v>
      </c>
      <c r="AT121" s="24" t="s">
        <v>188</v>
      </c>
      <c r="AU121" s="24" t="s">
        <v>82</v>
      </c>
      <c r="AY121" s="24" t="s">
        <v>185</v>
      </c>
      <c r="BE121" s="186">
        <f t="shared" si="14"/>
        <v>0</v>
      </c>
      <c r="BF121" s="186">
        <f t="shared" si="15"/>
        <v>0</v>
      </c>
      <c r="BG121" s="186">
        <f t="shared" si="16"/>
        <v>0</v>
      </c>
      <c r="BH121" s="186">
        <f t="shared" si="17"/>
        <v>0</v>
      </c>
      <c r="BI121" s="186">
        <f t="shared" si="18"/>
        <v>0</v>
      </c>
      <c r="BJ121" s="24" t="s">
        <v>80</v>
      </c>
      <c r="BK121" s="186">
        <f t="shared" si="19"/>
        <v>0</v>
      </c>
      <c r="BL121" s="24" t="s">
        <v>373</v>
      </c>
      <c r="BM121" s="24" t="s">
        <v>1096</v>
      </c>
    </row>
    <row r="122" spans="2:65" s="1" customFormat="1" ht="22.5" customHeight="1">
      <c r="B122" s="174"/>
      <c r="C122" s="175" t="s">
        <v>72</v>
      </c>
      <c r="D122" s="175" t="s">
        <v>188</v>
      </c>
      <c r="E122" s="176" t="s">
        <v>3858</v>
      </c>
      <c r="F122" s="177" t="s">
        <v>3859</v>
      </c>
      <c r="G122" s="178" t="s">
        <v>1046</v>
      </c>
      <c r="H122" s="179">
        <v>4</v>
      </c>
      <c r="I122" s="180"/>
      <c r="J122" s="181">
        <f t="shared" si="10"/>
        <v>0</v>
      </c>
      <c r="K122" s="177" t="s">
        <v>5</v>
      </c>
      <c r="L122" s="41"/>
      <c r="M122" s="182" t="s">
        <v>5</v>
      </c>
      <c r="N122" s="183" t="s">
        <v>43</v>
      </c>
      <c r="O122" s="42"/>
      <c r="P122" s="184">
        <f t="shared" si="11"/>
        <v>0</v>
      </c>
      <c r="Q122" s="184">
        <v>0</v>
      </c>
      <c r="R122" s="184">
        <f t="shared" si="12"/>
        <v>0</v>
      </c>
      <c r="S122" s="184">
        <v>0</v>
      </c>
      <c r="T122" s="185">
        <f t="shared" si="13"/>
        <v>0</v>
      </c>
      <c r="AR122" s="24" t="s">
        <v>373</v>
      </c>
      <c r="AT122" s="24" t="s">
        <v>188</v>
      </c>
      <c r="AU122" s="24" t="s">
        <v>82</v>
      </c>
      <c r="AY122" s="24" t="s">
        <v>185</v>
      </c>
      <c r="BE122" s="186">
        <f t="shared" si="14"/>
        <v>0</v>
      </c>
      <c r="BF122" s="186">
        <f t="shared" si="15"/>
        <v>0</v>
      </c>
      <c r="BG122" s="186">
        <f t="shared" si="16"/>
        <v>0</v>
      </c>
      <c r="BH122" s="186">
        <f t="shared" si="17"/>
        <v>0</v>
      </c>
      <c r="BI122" s="186">
        <f t="shared" si="18"/>
        <v>0</v>
      </c>
      <c r="BJ122" s="24" t="s">
        <v>80</v>
      </c>
      <c r="BK122" s="186">
        <f t="shared" si="19"/>
        <v>0</v>
      </c>
      <c r="BL122" s="24" t="s">
        <v>373</v>
      </c>
      <c r="BM122" s="24" t="s">
        <v>1106</v>
      </c>
    </row>
    <row r="123" spans="2:65" s="1" customFormat="1" ht="22.5" customHeight="1">
      <c r="B123" s="174"/>
      <c r="C123" s="175" t="s">
        <v>72</v>
      </c>
      <c r="D123" s="175" t="s">
        <v>188</v>
      </c>
      <c r="E123" s="176" t="s">
        <v>3860</v>
      </c>
      <c r="F123" s="177" t="s">
        <v>3861</v>
      </c>
      <c r="G123" s="178" t="s">
        <v>1046</v>
      </c>
      <c r="H123" s="179">
        <v>4</v>
      </c>
      <c r="I123" s="180"/>
      <c r="J123" s="181">
        <f t="shared" si="10"/>
        <v>0</v>
      </c>
      <c r="K123" s="177" t="s">
        <v>5</v>
      </c>
      <c r="L123" s="41"/>
      <c r="M123" s="182" t="s">
        <v>5</v>
      </c>
      <c r="N123" s="183" t="s">
        <v>43</v>
      </c>
      <c r="O123" s="42"/>
      <c r="P123" s="184">
        <f t="shared" si="11"/>
        <v>0</v>
      </c>
      <c r="Q123" s="184">
        <v>0</v>
      </c>
      <c r="R123" s="184">
        <f t="shared" si="12"/>
        <v>0</v>
      </c>
      <c r="S123" s="184">
        <v>0</v>
      </c>
      <c r="T123" s="185">
        <f t="shared" si="13"/>
        <v>0</v>
      </c>
      <c r="AR123" s="24" t="s">
        <v>373</v>
      </c>
      <c r="AT123" s="24" t="s">
        <v>188</v>
      </c>
      <c r="AU123" s="24" t="s">
        <v>82</v>
      </c>
      <c r="AY123" s="24" t="s">
        <v>185</v>
      </c>
      <c r="BE123" s="186">
        <f t="shared" si="14"/>
        <v>0</v>
      </c>
      <c r="BF123" s="186">
        <f t="shared" si="15"/>
        <v>0</v>
      </c>
      <c r="BG123" s="186">
        <f t="shared" si="16"/>
        <v>0</v>
      </c>
      <c r="BH123" s="186">
        <f t="shared" si="17"/>
        <v>0</v>
      </c>
      <c r="BI123" s="186">
        <f t="shared" si="18"/>
        <v>0</v>
      </c>
      <c r="BJ123" s="24" t="s">
        <v>80</v>
      </c>
      <c r="BK123" s="186">
        <f t="shared" si="19"/>
        <v>0</v>
      </c>
      <c r="BL123" s="24" t="s">
        <v>373</v>
      </c>
      <c r="BM123" s="24" t="s">
        <v>1115</v>
      </c>
    </row>
    <row r="124" spans="2:65" s="1" customFormat="1" ht="22.5" customHeight="1">
      <c r="B124" s="174"/>
      <c r="C124" s="175" t="s">
        <v>72</v>
      </c>
      <c r="D124" s="175" t="s">
        <v>188</v>
      </c>
      <c r="E124" s="176" t="s">
        <v>3862</v>
      </c>
      <c r="F124" s="177" t="s">
        <v>3863</v>
      </c>
      <c r="G124" s="178" t="s">
        <v>547</v>
      </c>
      <c r="H124" s="179">
        <v>5</v>
      </c>
      <c r="I124" s="180"/>
      <c r="J124" s="181">
        <f t="shared" si="10"/>
        <v>0</v>
      </c>
      <c r="K124" s="177" t="s">
        <v>5</v>
      </c>
      <c r="L124" s="41"/>
      <c r="M124" s="182" t="s">
        <v>5</v>
      </c>
      <c r="N124" s="183" t="s">
        <v>43</v>
      </c>
      <c r="O124" s="42"/>
      <c r="P124" s="184">
        <f t="shared" si="11"/>
        <v>0</v>
      </c>
      <c r="Q124" s="184">
        <v>0</v>
      </c>
      <c r="R124" s="184">
        <f t="shared" si="12"/>
        <v>0</v>
      </c>
      <c r="S124" s="184">
        <v>0</v>
      </c>
      <c r="T124" s="185">
        <f t="shared" si="13"/>
        <v>0</v>
      </c>
      <c r="AR124" s="24" t="s">
        <v>373</v>
      </c>
      <c r="AT124" s="24" t="s">
        <v>188</v>
      </c>
      <c r="AU124" s="24" t="s">
        <v>82</v>
      </c>
      <c r="AY124" s="24" t="s">
        <v>185</v>
      </c>
      <c r="BE124" s="186">
        <f t="shared" si="14"/>
        <v>0</v>
      </c>
      <c r="BF124" s="186">
        <f t="shared" si="15"/>
        <v>0</v>
      </c>
      <c r="BG124" s="186">
        <f t="shared" si="16"/>
        <v>0</v>
      </c>
      <c r="BH124" s="186">
        <f t="shared" si="17"/>
        <v>0</v>
      </c>
      <c r="BI124" s="186">
        <f t="shared" si="18"/>
        <v>0</v>
      </c>
      <c r="BJ124" s="24" t="s">
        <v>80</v>
      </c>
      <c r="BK124" s="186">
        <f t="shared" si="19"/>
        <v>0</v>
      </c>
      <c r="BL124" s="24" t="s">
        <v>373</v>
      </c>
      <c r="BM124" s="24" t="s">
        <v>668</v>
      </c>
    </row>
    <row r="125" spans="2:65" s="1" customFormat="1" ht="22.5" customHeight="1">
      <c r="B125" s="174"/>
      <c r="C125" s="175" t="s">
        <v>72</v>
      </c>
      <c r="D125" s="175" t="s">
        <v>188</v>
      </c>
      <c r="E125" s="176" t="s">
        <v>3864</v>
      </c>
      <c r="F125" s="177" t="s">
        <v>3865</v>
      </c>
      <c r="G125" s="178" t="s">
        <v>1046</v>
      </c>
      <c r="H125" s="179">
        <v>5</v>
      </c>
      <c r="I125" s="180"/>
      <c r="J125" s="181">
        <f t="shared" si="10"/>
        <v>0</v>
      </c>
      <c r="K125" s="177" t="s">
        <v>5</v>
      </c>
      <c r="L125" s="41"/>
      <c r="M125" s="182" t="s">
        <v>5</v>
      </c>
      <c r="N125" s="183" t="s">
        <v>43</v>
      </c>
      <c r="O125" s="42"/>
      <c r="P125" s="184">
        <f t="shared" si="11"/>
        <v>0</v>
      </c>
      <c r="Q125" s="184">
        <v>0</v>
      </c>
      <c r="R125" s="184">
        <f t="shared" si="12"/>
        <v>0</v>
      </c>
      <c r="S125" s="184">
        <v>0</v>
      </c>
      <c r="T125" s="185">
        <f t="shared" si="13"/>
        <v>0</v>
      </c>
      <c r="AR125" s="24" t="s">
        <v>373</v>
      </c>
      <c r="AT125" s="24" t="s">
        <v>188</v>
      </c>
      <c r="AU125" s="24" t="s">
        <v>82</v>
      </c>
      <c r="AY125" s="24" t="s">
        <v>185</v>
      </c>
      <c r="BE125" s="186">
        <f t="shared" si="14"/>
        <v>0</v>
      </c>
      <c r="BF125" s="186">
        <f t="shared" si="15"/>
        <v>0</v>
      </c>
      <c r="BG125" s="186">
        <f t="shared" si="16"/>
        <v>0</v>
      </c>
      <c r="BH125" s="186">
        <f t="shared" si="17"/>
        <v>0</v>
      </c>
      <c r="BI125" s="186">
        <f t="shared" si="18"/>
        <v>0</v>
      </c>
      <c r="BJ125" s="24" t="s">
        <v>80</v>
      </c>
      <c r="BK125" s="186">
        <f t="shared" si="19"/>
        <v>0</v>
      </c>
      <c r="BL125" s="24" t="s">
        <v>373</v>
      </c>
      <c r="BM125" s="24" t="s">
        <v>1159</v>
      </c>
    </row>
    <row r="126" spans="2:65" s="1" customFormat="1" ht="22.5" customHeight="1">
      <c r="B126" s="174"/>
      <c r="C126" s="175" t="s">
        <v>72</v>
      </c>
      <c r="D126" s="175" t="s">
        <v>188</v>
      </c>
      <c r="E126" s="176" t="s">
        <v>3866</v>
      </c>
      <c r="F126" s="177" t="s">
        <v>3867</v>
      </c>
      <c r="G126" s="178" t="s">
        <v>1046</v>
      </c>
      <c r="H126" s="179">
        <v>66</v>
      </c>
      <c r="I126" s="180"/>
      <c r="J126" s="181">
        <f t="shared" si="10"/>
        <v>0</v>
      </c>
      <c r="K126" s="177" t="s">
        <v>5</v>
      </c>
      <c r="L126" s="41"/>
      <c r="M126" s="182" t="s">
        <v>5</v>
      </c>
      <c r="N126" s="183" t="s">
        <v>43</v>
      </c>
      <c r="O126" s="42"/>
      <c r="P126" s="184">
        <f t="shared" si="11"/>
        <v>0</v>
      </c>
      <c r="Q126" s="184">
        <v>0</v>
      </c>
      <c r="R126" s="184">
        <f t="shared" si="12"/>
        <v>0</v>
      </c>
      <c r="S126" s="184">
        <v>0</v>
      </c>
      <c r="T126" s="185">
        <f t="shared" si="13"/>
        <v>0</v>
      </c>
      <c r="AR126" s="24" t="s">
        <v>373</v>
      </c>
      <c r="AT126" s="24" t="s">
        <v>188</v>
      </c>
      <c r="AU126" s="24" t="s">
        <v>82</v>
      </c>
      <c r="AY126" s="24" t="s">
        <v>185</v>
      </c>
      <c r="BE126" s="186">
        <f t="shared" si="14"/>
        <v>0</v>
      </c>
      <c r="BF126" s="186">
        <f t="shared" si="15"/>
        <v>0</v>
      </c>
      <c r="BG126" s="186">
        <f t="shared" si="16"/>
        <v>0</v>
      </c>
      <c r="BH126" s="186">
        <f t="shared" si="17"/>
        <v>0</v>
      </c>
      <c r="BI126" s="186">
        <f t="shared" si="18"/>
        <v>0</v>
      </c>
      <c r="BJ126" s="24" t="s">
        <v>80</v>
      </c>
      <c r="BK126" s="186">
        <f t="shared" si="19"/>
        <v>0</v>
      </c>
      <c r="BL126" s="24" t="s">
        <v>373</v>
      </c>
      <c r="BM126" s="24" t="s">
        <v>1199</v>
      </c>
    </row>
    <row r="127" spans="2:65" s="1" customFormat="1" ht="22.5" customHeight="1">
      <c r="B127" s="174"/>
      <c r="C127" s="175" t="s">
        <v>72</v>
      </c>
      <c r="D127" s="175" t="s">
        <v>188</v>
      </c>
      <c r="E127" s="176" t="s">
        <v>3868</v>
      </c>
      <c r="F127" s="177" t="s">
        <v>3869</v>
      </c>
      <c r="G127" s="178" t="s">
        <v>1046</v>
      </c>
      <c r="H127" s="179">
        <v>1</v>
      </c>
      <c r="I127" s="180"/>
      <c r="J127" s="181">
        <f t="shared" si="10"/>
        <v>0</v>
      </c>
      <c r="K127" s="177" t="s">
        <v>5</v>
      </c>
      <c r="L127" s="41"/>
      <c r="M127" s="182" t="s">
        <v>5</v>
      </c>
      <c r="N127" s="183" t="s">
        <v>43</v>
      </c>
      <c r="O127" s="42"/>
      <c r="P127" s="184">
        <f t="shared" si="11"/>
        <v>0</v>
      </c>
      <c r="Q127" s="184">
        <v>0</v>
      </c>
      <c r="R127" s="184">
        <f t="shared" si="12"/>
        <v>0</v>
      </c>
      <c r="S127" s="184">
        <v>0</v>
      </c>
      <c r="T127" s="185">
        <f t="shared" si="13"/>
        <v>0</v>
      </c>
      <c r="AR127" s="24" t="s">
        <v>373</v>
      </c>
      <c r="AT127" s="24" t="s">
        <v>188</v>
      </c>
      <c r="AU127" s="24" t="s">
        <v>82</v>
      </c>
      <c r="AY127" s="24" t="s">
        <v>185</v>
      </c>
      <c r="BE127" s="186">
        <f t="shared" si="14"/>
        <v>0</v>
      </c>
      <c r="BF127" s="186">
        <f t="shared" si="15"/>
        <v>0</v>
      </c>
      <c r="BG127" s="186">
        <f t="shared" si="16"/>
        <v>0</v>
      </c>
      <c r="BH127" s="186">
        <f t="shared" si="17"/>
        <v>0</v>
      </c>
      <c r="BI127" s="186">
        <f t="shared" si="18"/>
        <v>0</v>
      </c>
      <c r="BJ127" s="24" t="s">
        <v>80</v>
      </c>
      <c r="BK127" s="186">
        <f t="shared" si="19"/>
        <v>0</v>
      </c>
      <c r="BL127" s="24" t="s">
        <v>373</v>
      </c>
      <c r="BM127" s="24" t="s">
        <v>1208</v>
      </c>
    </row>
    <row r="128" spans="2:65" s="1" customFormat="1" ht="22.5" customHeight="1">
      <c r="B128" s="174"/>
      <c r="C128" s="175" t="s">
        <v>72</v>
      </c>
      <c r="D128" s="175" t="s">
        <v>188</v>
      </c>
      <c r="E128" s="176" t="s">
        <v>3870</v>
      </c>
      <c r="F128" s="177" t="s">
        <v>3871</v>
      </c>
      <c r="G128" s="178" t="s">
        <v>547</v>
      </c>
      <c r="H128" s="179">
        <v>1</v>
      </c>
      <c r="I128" s="180"/>
      <c r="J128" s="181">
        <f t="shared" si="10"/>
        <v>0</v>
      </c>
      <c r="K128" s="177" t="s">
        <v>5</v>
      </c>
      <c r="L128" s="41"/>
      <c r="M128" s="182" t="s">
        <v>5</v>
      </c>
      <c r="N128" s="183" t="s">
        <v>43</v>
      </c>
      <c r="O128" s="42"/>
      <c r="P128" s="184">
        <f t="shared" si="11"/>
        <v>0</v>
      </c>
      <c r="Q128" s="184">
        <v>0</v>
      </c>
      <c r="R128" s="184">
        <f t="shared" si="12"/>
        <v>0</v>
      </c>
      <c r="S128" s="184">
        <v>0</v>
      </c>
      <c r="T128" s="185">
        <f t="shared" si="13"/>
        <v>0</v>
      </c>
      <c r="AR128" s="24" t="s">
        <v>373</v>
      </c>
      <c r="AT128" s="24" t="s">
        <v>188</v>
      </c>
      <c r="AU128" s="24" t="s">
        <v>82</v>
      </c>
      <c r="AY128" s="24" t="s">
        <v>185</v>
      </c>
      <c r="BE128" s="186">
        <f t="shared" si="14"/>
        <v>0</v>
      </c>
      <c r="BF128" s="186">
        <f t="shared" si="15"/>
        <v>0</v>
      </c>
      <c r="BG128" s="186">
        <f t="shared" si="16"/>
        <v>0</v>
      </c>
      <c r="BH128" s="186">
        <f t="shared" si="17"/>
        <v>0</v>
      </c>
      <c r="BI128" s="186">
        <f t="shared" si="18"/>
        <v>0</v>
      </c>
      <c r="BJ128" s="24" t="s">
        <v>80</v>
      </c>
      <c r="BK128" s="186">
        <f t="shared" si="19"/>
        <v>0</v>
      </c>
      <c r="BL128" s="24" t="s">
        <v>373</v>
      </c>
      <c r="BM128" s="24" t="s">
        <v>1221</v>
      </c>
    </row>
    <row r="129" spans="2:65" s="1" customFormat="1" ht="22.5" customHeight="1">
      <c r="B129" s="174"/>
      <c r="C129" s="175" t="s">
        <v>72</v>
      </c>
      <c r="D129" s="175" t="s">
        <v>188</v>
      </c>
      <c r="E129" s="176" t="s">
        <v>3872</v>
      </c>
      <c r="F129" s="177" t="s">
        <v>3873</v>
      </c>
      <c r="G129" s="178" t="s">
        <v>547</v>
      </c>
      <c r="H129" s="179">
        <v>1</v>
      </c>
      <c r="I129" s="180"/>
      <c r="J129" s="181">
        <f t="shared" si="10"/>
        <v>0</v>
      </c>
      <c r="K129" s="177" t="s">
        <v>5</v>
      </c>
      <c r="L129" s="41"/>
      <c r="M129" s="182" t="s">
        <v>5</v>
      </c>
      <c r="N129" s="183" t="s">
        <v>43</v>
      </c>
      <c r="O129" s="42"/>
      <c r="P129" s="184">
        <f t="shared" si="11"/>
        <v>0</v>
      </c>
      <c r="Q129" s="184">
        <v>0</v>
      </c>
      <c r="R129" s="184">
        <f t="shared" si="12"/>
        <v>0</v>
      </c>
      <c r="S129" s="184">
        <v>0</v>
      </c>
      <c r="T129" s="185">
        <f t="shared" si="13"/>
        <v>0</v>
      </c>
      <c r="AR129" s="24" t="s">
        <v>373</v>
      </c>
      <c r="AT129" s="24" t="s">
        <v>188</v>
      </c>
      <c r="AU129" s="24" t="s">
        <v>82</v>
      </c>
      <c r="AY129" s="24" t="s">
        <v>185</v>
      </c>
      <c r="BE129" s="186">
        <f t="shared" si="14"/>
        <v>0</v>
      </c>
      <c r="BF129" s="186">
        <f t="shared" si="15"/>
        <v>0</v>
      </c>
      <c r="BG129" s="186">
        <f t="shared" si="16"/>
        <v>0</v>
      </c>
      <c r="BH129" s="186">
        <f t="shared" si="17"/>
        <v>0</v>
      </c>
      <c r="BI129" s="186">
        <f t="shared" si="18"/>
        <v>0</v>
      </c>
      <c r="BJ129" s="24" t="s">
        <v>80</v>
      </c>
      <c r="BK129" s="186">
        <f t="shared" si="19"/>
        <v>0</v>
      </c>
      <c r="BL129" s="24" t="s">
        <v>373</v>
      </c>
      <c r="BM129" s="24" t="s">
        <v>1233</v>
      </c>
    </row>
    <row r="130" spans="2:65" s="1" customFormat="1" ht="22.5" customHeight="1">
      <c r="B130" s="174"/>
      <c r="C130" s="175" t="s">
        <v>72</v>
      </c>
      <c r="D130" s="175" t="s">
        <v>188</v>
      </c>
      <c r="E130" s="176" t="s">
        <v>3874</v>
      </c>
      <c r="F130" s="177" t="s">
        <v>3875</v>
      </c>
      <c r="G130" s="178" t="s">
        <v>547</v>
      </c>
      <c r="H130" s="179">
        <v>1</v>
      </c>
      <c r="I130" s="180"/>
      <c r="J130" s="181">
        <f t="shared" si="10"/>
        <v>0</v>
      </c>
      <c r="K130" s="177" t="s">
        <v>5</v>
      </c>
      <c r="L130" s="41"/>
      <c r="M130" s="182" t="s">
        <v>5</v>
      </c>
      <c r="N130" s="183" t="s">
        <v>43</v>
      </c>
      <c r="O130" s="42"/>
      <c r="P130" s="184">
        <f t="shared" si="11"/>
        <v>0</v>
      </c>
      <c r="Q130" s="184">
        <v>0</v>
      </c>
      <c r="R130" s="184">
        <f t="shared" si="12"/>
        <v>0</v>
      </c>
      <c r="S130" s="184">
        <v>0</v>
      </c>
      <c r="T130" s="185">
        <f t="shared" si="13"/>
        <v>0</v>
      </c>
      <c r="AR130" s="24" t="s">
        <v>373</v>
      </c>
      <c r="AT130" s="24" t="s">
        <v>188</v>
      </c>
      <c r="AU130" s="24" t="s">
        <v>82</v>
      </c>
      <c r="AY130" s="24" t="s">
        <v>185</v>
      </c>
      <c r="BE130" s="186">
        <f t="shared" si="14"/>
        <v>0</v>
      </c>
      <c r="BF130" s="186">
        <f t="shared" si="15"/>
        <v>0</v>
      </c>
      <c r="BG130" s="186">
        <f t="shared" si="16"/>
        <v>0</v>
      </c>
      <c r="BH130" s="186">
        <f t="shared" si="17"/>
        <v>0</v>
      </c>
      <c r="BI130" s="186">
        <f t="shared" si="18"/>
        <v>0</v>
      </c>
      <c r="BJ130" s="24" t="s">
        <v>80</v>
      </c>
      <c r="BK130" s="186">
        <f t="shared" si="19"/>
        <v>0</v>
      </c>
      <c r="BL130" s="24" t="s">
        <v>373</v>
      </c>
      <c r="BM130" s="24" t="s">
        <v>1246</v>
      </c>
    </row>
    <row r="131" spans="2:65" s="10" customFormat="1" ht="29.85" customHeight="1">
      <c r="B131" s="160"/>
      <c r="D131" s="171" t="s">
        <v>71</v>
      </c>
      <c r="E131" s="172" t="s">
        <v>3876</v>
      </c>
      <c r="F131" s="172" t="s">
        <v>3877</v>
      </c>
      <c r="I131" s="163"/>
      <c r="J131" s="173">
        <f>BK131</f>
        <v>0</v>
      </c>
      <c r="L131" s="160"/>
      <c r="M131" s="165"/>
      <c r="N131" s="166"/>
      <c r="O131" s="166"/>
      <c r="P131" s="167">
        <f>SUM(P132:P142)</f>
        <v>0</v>
      </c>
      <c r="Q131" s="166"/>
      <c r="R131" s="167">
        <f>SUM(R132:R142)</f>
        <v>0</v>
      </c>
      <c r="S131" s="166"/>
      <c r="T131" s="168">
        <f>SUM(T132:T142)</f>
        <v>0</v>
      </c>
      <c r="AR131" s="161" t="s">
        <v>82</v>
      </c>
      <c r="AT131" s="169" t="s">
        <v>71</v>
      </c>
      <c r="AU131" s="169" t="s">
        <v>80</v>
      </c>
      <c r="AY131" s="161" t="s">
        <v>185</v>
      </c>
      <c r="BK131" s="170">
        <f>SUM(BK132:BK142)</f>
        <v>0</v>
      </c>
    </row>
    <row r="132" spans="2:65" s="1" customFormat="1" ht="22.5" customHeight="1">
      <c r="B132" s="174"/>
      <c r="C132" s="175" t="s">
        <v>72</v>
      </c>
      <c r="D132" s="175" t="s">
        <v>188</v>
      </c>
      <c r="E132" s="176" t="s">
        <v>3878</v>
      </c>
      <c r="F132" s="177" t="s">
        <v>3879</v>
      </c>
      <c r="G132" s="178" t="s">
        <v>376</v>
      </c>
      <c r="H132" s="179">
        <v>61</v>
      </c>
      <c r="I132" s="180"/>
      <c r="J132" s="181">
        <f t="shared" ref="J132:J142" si="20">ROUND(I132*H132,2)</f>
        <v>0</v>
      </c>
      <c r="K132" s="177" t="s">
        <v>5</v>
      </c>
      <c r="L132" s="41"/>
      <c r="M132" s="182" t="s">
        <v>5</v>
      </c>
      <c r="N132" s="183" t="s">
        <v>43</v>
      </c>
      <c r="O132" s="42"/>
      <c r="P132" s="184">
        <f t="shared" ref="P132:P142" si="21">O132*H132</f>
        <v>0</v>
      </c>
      <c r="Q132" s="184">
        <v>0</v>
      </c>
      <c r="R132" s="184">
        <f t="shared" ref="R132:R142" si="22">Q132*H132</f>
        <v>0</v>
      </c>
      <c r="S132" s="184">
        <v>0</v>
      </c>
      <c r="T132" s="185">
        <f t="shared" ref="T132:T142" si="23">S132*H132</f>
        <v>0</v>
      </c>
      <c r="AR132" s="24" t="s">
        <v>373</v>
      </c>
      <c r="AT132" s="24" t="s">
        <v>188</v>
      </c>
      <c r="AU132" s="24" t="s">
        <v>82</v>
      </c>
      <c r="AY132" s="24" t="s">
        <v>185</v>
      </c>
      <c r="BE132" s="186">
        <f t="shared" ref="BE132:BE142" si="24">IF(N132="základní",J132,0)</f>
        <v>0</v>
      </c>
      <c r="BF132" s="186">
        <f t="shared" ref="BF132:BF142" si="25">IF(N132="snížená",J132,0)</f>
        <v>0</v>
      </c>
      <c r="BG132" s="186">
        <f t="shared" ref="BG132:BG142" si="26">IF(N132="zákl. přenesená",J132,0)</f>
        <v>0</v>
      </c>
      <c r="BH132" s="186">
        <f t="shared" ref="BH132:BH142" si="27">IF(N132="sníž. přenesená",J132,0)</f>
        <v>0</v>
      </c>
      <c r="BI132" s="186">
        <f t="shared" ref="BI132:BI142" si="28">IF(N132="nulová",J132,0)</f>
        <v>0</v>
      </c>
      <c r="BJ132" s="24" t="s">
        <v>80</v>
      </c>
      <c r="BK132" s="186">
        <f t="shared" ref="BK132:BK142" si="29">ROUND(I132*H132,2)</f>
        <v>0</v>
      </c>
      <c r="BL132" s="24" t="s">
        <v>373</v>
      </c>
      <c r="BM132" s="24" t="s">
        <v>1255</v>
      </c>
    </row>
    <row r="133" spans="2:65" s="1" customFormat="1" ht="22.5" customHeight="1">
      <c r="B133" s="174"/>
      <c r="C133" s="175" t="s">
        <v>72</v>
      </c>
      <c r="D133" s="175" t="s">
        <v>188</v>
      </c>
      <c r="E133" s="176" t="s">
        <v>3880</v>
      </c>
      <c r="F133" s="177" t="s">
        <v>3881</v>
      </c>
      <c r="G133" s="178" t="s">
        <v>376</v>
      </c>
      <c r="H133" s="179">
        <v>40</v>
      </c>
      <c r="I133" s="180"/>
      <c r="J133" s="181">
        <f t="shared" si="20"/>
        <v>0</v>
      </c>
      <c r="K133" s="177" t="s">
        <v>5</v>
      </c>
      <c r="L133" s="41"/>
      <c r="M133" s="182" t="s">
        <v>5</v>
      </c>
      <c r="N133" s="183" t="s">
        <v>43</v>
      </c>
      <c r="O133" s="42"/>
      <c r="P133" s="184">
        <f t="shared" si="21"/>
        <v>0</v>
      </c>
      <c r="Q133" s="184">
        <v>0</v>
      </c>
      <c r="R133" s="184">
        <f t="shared" si="22"/>
        <v>0</v>
      </c>
      <c r="S133" s="184">
        <v>0</v>
      </c>
      <c r="T133" s="185">
        <f t="shared" si="23"/>
        <v>0</v>
      </c>
      <c r="AR133" s="24" t="s">
        <v>373</v>
      </c>
      <c r="AT133" s="24" t="s">
        <v>188</v>
      </c>
      <c r="AU133" s="24" t="s">
        <v>82</v>
      </c>
      <c r="AY133" s="24" t="s">
        <v>185</v>
      </c>
      <c r="BE133" s="186">
        <f t="shared" si="24"/>
        <v>0</v>
      </c>
      <c r="BF133" s="186">
        <f t="shared" si="25"/>
        <v>0</v>
      </c>
      <c r="BG133" s="186">
        <f t="shared" si="26"/>
        <v>0</v>
      </c>
      <c r="BH133" s="186">
        <f t="shared" si="27"/>
        <v>0</v>
      </c>
      <c r="BI133" s="186">
        <f t="shared" si="28"/>
        <v>0</v>
      </c>
      <c r="BJ133" s="24" t="s">
        <v>80</v>
      </c>
      <c r="BK133" s="186">
        <f t="shared" si="29"/>
        <v>0</v>
      </c>
      <c r="BL133" s="24" t="s">
        <v>373</v>
      </c>
      <c r="BM133" s="24" t="s">
        <v>1278</v>
      </c>
    </row>
    <row r="134" spans="2:65" s="1" customFormat="1" ht="22.5" customHeight="1">
      <c r="B134" s="174"/>
      <c r="C134" s="175" t="s">
        <v>72</v>
      </c>
      <c r="D134" s="175" t="s">
        <v>188</v>
      </c>
      <c r="E134" s="176" t="s">
        <v>3882</v>
      </c>
      <c r="F134" s="177" t="s">
        <v>3883</v>
      </c>
      <c r="G134" s="178" t="s">
        <v>376</v>
      </c>
      <c r="H134" s="179">
        <v>47</v>
      </c>
      <c r="I134" s="180"/>
      <c r="J134" s="181">
        <f t="shared" si="20"/>
        <v>0</v>
      </c>
      <c r="K134" s="177" t="s">
        <v>5</v>
      </c>
      <c r="L134" s="41"/>
      <c r="M134" s="182" t="s">
        <v>5</v>
      </c>
      <c r="N134" s="183" t="s">
        <v>43</v>
      </c>
      <c r="O134" s="42"/>
      <c r="P134" s="184">
        <f t="shared" si="21"/>
        <v>0</v>
      </c>
      <c r="Q134" s="184">
        <v>0</v>
      </c>
      <c r="R134" s="184">
        <f t="shared" si="22"/>
        <v>0</v>
      </c>
      <c r="S134" s="184">
        <v>0</v>
      </c>
      <c r="T134" s="185">
        <f t="shared" si="23"/>
        <v>0</v>
      </c>
      <c r="AR134" s="24" t="s">
        <v>373</v>
      </c>
      <c r="AT134" s="24" t="s">
        <v>188</v>
      </c>
      <c r="AU134" s="24" t="s">
        <v>82</v>
      </c>
      <c r="AY134" s="24" t="s">
        <v>185</v>
      </c>
      <c r="BE134" s="186">
        <f t="shared" si="24"/>
        <v>0</v>
      </c>
      <c r="BF134" s="186">
        <f t="shared" si="25"/>
        <v>0</v>
      </c>
      <c r="BG134" s="186">
        <f t="shared" si="26"/>
        <v>0</v>
      </c>
      <c r="BH134" s="186">
        <f t="shared" si="27"/>
        <v>0</v>
      </c>
      <c r="BI134" s="186">
        <f t="shared" si="28"/>
        <v>0</v>
      </c>
      <c r="BJ134" s="24" t="s">
        <v>80</v>
      </c>
      <c r="BK134" s="186">
        <f t="shared" si="29"/>
        <v>0</v>
      </c>
      <c r="BL134" s="24" t="s">
        <v>373</v>
      </c>
      <c r="BM134" s="24" t="s">
        <v>1305</v>
      </c>
    </row>
    <row r="135" spans="2:65" s="1" customFormat="1" ht="22.5" customHeight="1">
      <c r="B135" s="174"/>
      <c r="C135" s="175" t="s">
        <v>72</v>
      </c>
      <c r="D135" s="175" t="s">
        <v>188</v>
      </c>
      <c r="E135" s="176" t="s">
        <v>3884</v>
      </c>
      <c r="F135" s="177" t="s">
        <v>3885</v>
      </c>
      <c r="G135" s="178" t="s">
        <v>376</v>
      </c>
      <c r="H135" s="179">
        <v>140</v>
      </c>
      <c r="I135" s="180"/>
      <c r="J135" s="181">
        <f t="shared" si="20"/>
        <v>0</v>
      </c>
      <c r="K135" s="177" t="s">
        <v>5</v>
      </c>
      <c r="L135" s="41"/>
      <c r="M135" s="182" t="s">
        <v>5</v>
      </c>
      <c r="N135" s="183" t="s">
        <v>43</v>
      </c>
      <c r="O135" s="42"/>
      <c r="P135" s="184">
        <f t="shared" si="21"/>
        <v>0</v>
      </c>
      <c r="Q135" s="184">
        <v>0</v>
      </c>
      <c r="R135" s="184">
        <f t="shared" si="22"/>
        <v>0</v>
      </c>
      <c r="S135" s="184">
        <v>0</v>
      </c>
      <c r="T135" s="185">
        <f t="shared" si="23"/>
        <v>0</v>
      </c>
      <c r="AR135" s="24" t="s">
        <v>373</v>
      </c>
      <c r="AT135" s="24" t="s">
        <v>188</v>
      </c>
      <c r="AU135" s="24" t="s">
        <v>82</v>
      </c>
      <c r="AY135" s="24" t="s">
        <v>185</v>
      </c>
      <c r="BE135" s="186">
        <f t="shared" si="24"/>
        <v>0</v>
      </c>
      <c r="BF135" s="186">
        <f t="shared" si="25"/>
        <v>0</v>
      </c>
      <c r="BG135" s="186">
        <f t="shared" si="26"/>
        <v>0</v>
      </c>
      <c r="BH135" s="186">
        <f t="shared" si="27"/>
        <v>0</v>
      </c>
      <c r="BI135" s="186">
        <f t="shared" si="28"/>
        <v>0</v>
      </c>
      <c r="BJ135" s="24" t="s">
        <v>80</v>
      </c>
      <c r="BK135" s="186">
        <f t="shared" si="29"/>
        <v>0</v>
      </c>
      <c r="BL135" s="24" t="s">
        <v>373</v>
      </c>
      <c r="BM135" s="24" t="s">
        <v>1323</v>
      </c>
    </row>
    <row r="136" spans="2:65" s="1" customFormat="1" ht="22.5" customHeight="1">
      <c r="B136" s="174"/>
      <c r="C136" s="175" t="s">
        <v>72</v>
      </c>
      <c r="D136" s="175" t="s">
        <v>188</v>
      </c>
      <c r="E136" s="176" t="s">
        <v>3886</v>
      </c>
      <c r="F136" s="177" t="s">
        <v>3887</v>
      </c>
      <c r="G136" s="178" t="s">
        <v>1046</v>
      </c>
      <c r="H136" s="179">
        <v>2</v>
      </c>
      <c r="I136" s="180"/>
      <c r="J136" s="181">
        <f t="shared" si="20"/>
        <v>0</v>
      </c>
      <c r="K136" s="177" t="s">
        <v>5</v>
      </c>
      <c r="L136" s="41"/>
      <c r="M136" s="182" t="s">
        <v>5</v>
      </c>
      <c r="N136" s="183" t="s">
        <v>43</v>
      </c>
      <c r="O136" s="42"/>
      <c r="P136" s="184">
        <f t="shared" si="21"/>
        <v>0</v>
      </c>
      <c r="Q136" s="184">
        <v>0</v>
      </c>
      <c r="R136" s="184">
        <f t="shared" si="22"/>
        <v>0</v>
      </c>
      <c r="S136" s="184">
        <v>0</v>
      </c>
      <c r="T136" s="185">
        <f t="shared" si="23"/>
        <v>0</v>
      </c>
      <c r="AR136" s="24" t="s">
        <v>373</v>
      </c>
      <c r="AT136" s="24" t="s">
        <v>188</v>
      </c>
      <c r="AU136" s="24" t="s">
        <v>82</v>
      </c>
      <c r="AY136" s="24" t="s">
        <v>185</v>
      </c>
      <c r="BE136" s="186">
        <f t="shared" si="24"/>
        <v>0</v>
      </c>
      <c r="BF136" s="186">
        <f t="shared" si="25"/>
        <v>0</v>
      </c>
      <c r="BG136" s="186">
        <f t="shared" si="26"/>
        <v>0</v>
      </c>
      <c r="BH136" s="186">
        <f t="shared" si="27"/>
        <v>0</v>
      </c>
      <c r="BI136" s="186">
        <f t="shared" si="28"/>
        <v>0</v>
      </c>
      <c r="BJ136" s="24" t="s">
        <v>80</v>
      </c>
      <c r="BK136" s="186">
        <f t="shared" si="29"/>
        <v>0</v>
      </c>
      <c r="BL136" s="24" t="s">
        <v>373</v>
      </c>
      <c r="BM136" s="24" t="s">
        <v>792</v>
      </c>
    </row>
    <row r="137" spans="2:65" s="1" customFormat="1" ht="22.5" customHeight="1">
      <c r="B137" s="174"/>
      <c r="C137" s="175" t="s">
        <v>72</v>
      </c>
      <c r="D137" s="175" t="s">
        <v>188</v>
      </c>
      <c r="E137" s="176" t="s">
        <v>3888</v>
      </c>
      <c r="F137" s="177" t="s">
        <v>3889</v>
      </c>
      <c r="G137" s="178" t="s">
        <v>1046</v>
      </c>
      <c r="H137" s="179">
        <v>2</v>
      </c>
      <c r="I137" s="180"/>
      <c r="J137" s="181">
        <f t="shared" si="20"/>
        <v>0</v>
      </c>
      <c r="K137" s="177" t="s">
        <v>5</v>
      </c>
      <c r="L137" s="41"/>
      <c r="M137" s="182" t="s">
        <v>5</v>
      </c>
      <c r="N137" s="183" t="s">
        <v>43</v>
      </c>
      <c r="O137" s="42"/>
      <c r="P137" s="184">
        <f t="shared" si="21"/>
        <v>0</v>
      </c>
      <c r="Q137" s="184">
        <v>0</v>
      </c>
      <c r="R137" s="184">
        <f t="shared" si="22"/>
        <v>0</v>
      </c>
      <c r="S137" s="184">
        <v>0</v>
      </c>
      <c r="T137" s="185">
        <f t="shared" si="23"/>
        <v>0</v>
      </c>
      <c r="AR137" s="24" t="s">
        <v>373</v>
      </c>
      <c r="AT137" s="24" t="s">
        <v>188</v>
      </c>
      <c r="AU137" s="24" t="s">
        <v>82</v>
      </c>
      <c r="AY137" s="24" t="s">
        <v>185</v>
      </c>
      <c r="BE137" s="186">
        <f t="shared" si="24"/>
        <v>0</v>
      </c>
      <c r="BF137" s="186">
        <f t="shared" si="25"/>
        <v>0</v>
      </c>
      <c r="BG137" s="186">
        <f t="shared" si="26"/>
        <v>0</v>
      </c>
      <c r="BH137" s="186">
        <f t="shared" si="27"/>
        <v>0</v>
      </c>
      <c r="BI137" s="186">
        <f t="shared" si="28"/>
        <v>0</v>
      </c>
      <c r="BJ137" s="24" t="s">
        <v>80</v>
      </c>
      <c r="BK137" s="186">
        <f t="shared" si="29"/>
        <v>0</v>
      </c>
      <c r="BL137" s="24" t="s">
        <v>373</v>
      </c>
      <c r="BM137" s="24" t="s">
        <v>525</v>
      </c>
    </row>
    <row r="138" spans="2:65" s="1" customFormat="1" ht="22.5" customHeight="1">
      <c r="B138" s="174"/>
      <c r="C138" s="175" t="s">
        <v>72</v>
      </c>
      <c r="D138" s="175" t="s">
        <v>188</v>
      </c>
      <c r="E138" s="176" t="s">
        <v>3890</v>
      </c>
      <c r="F138" s="177" t="s">
        <v>3891</v>
      </c>
      <c r="G138" s="178" t="s">
        <v>1046</v>
      </c>
      <c r="H138" s="179">
        <v>15</v>
      </c>
      <c r="I138" s="180"/>
      <c r="J138" s="181">
        <f t="shared" si="20"/>
        <v>0</v>
      </c>
      <c r="K138" s="177" t="s">
        <v>5</v>
      </c>
      <c r="L138" s="41"/>
      <c r="M138" s="182" t="s">
        <v>5</v>
      </c>
      <c r="N138" s="183" t="s">
        <v>43</v>
      </c>
      <c r="O138" s="42"/>
      <c r="P138" s="184">
        <f t="shared" si="21"/>
        <v>0</v>
      </c>
      <c r="Q138" s="184">
        <v>0</v>
      </c>
      <c r="R138" s="184">
        <f t="shared" si="22"/>
        <v>0</v>
      </c>
      <c r="S138" s="184">
        <v>0</v>
      </c>
      <c r="T138" s="185">
        <f t="shared" si="23"/>
        <v>0</v>
      </c>
      <c r="AR138" s="24" t="s">
        <v>373</v>
      </c>
      <c r="AT138" s="24" t="s">
        <v>188</v>
      </c>
      <c r="AU138" s="24" t="s">
        <v>82</v>
      </c>
      <c r="AY138" s="24" t="s">
        <v>185</v>
      </c>
      <c r="BE138" s="186">
        <f t="shared" si="24"/>
        <v>0</v>
      </c>
      <c r="BF138" s="186">
        <f t="shared" si="25"/>
        <v>0</v>
      </c>
      <c r="BG138" s="186">
        <f t="shared" si="26"/>
        <v>0</v>
      </c>
      <c r="BH138" s="186">
        <f t="shared" si="27"/>
        <v>0</v>
      </c>
      <c r="BI138" s="186">
        <f t="shared" si="28"/>
        <v>0</v>
      </c>
      <c r="BJ138" s="24" t="s">
        <v>80</v>
      </c>
      <c r="BK138" s="186">
        <f t="shared" si="29"/>
        <v>0</v>
      </c>
      <c r="BL138" s="24" t="s">
        <v>373</v>
      </c>
      <c r="BM138" s="24" t="s">
        <v>1353</v>
      </c>
    </row>
    <row r="139" spans="2:65" s="1" customFormat="1" ht="22.5" customHeight="1">
      <c r="B139" s="174"/>
      <c r="C139" s="175" t="s">
        <v>72</v>
      </c>
      <c r="D139" s="175" t="s">
        <v>188</v>
      </c>
      <c r="E139" s="176" t="s">
        <v>3892</v>
      </c>
      <c r="F139" s="177" t="s">
        <v>3893</v>
      </c>
      <c r="G139" s="178" t="s">
        <v>1046</v>
      </c>
      <c r="H139" s="179">
        <v>5</v>
      </c>
      <c r="I139" s="180"/>
      <c r="J139" s="181">
        <f t="shared" si="20"/>
        <v>0</v>
      </c>
      <c r="K139" s="177" t="s">
        <v>5</v>
      </c>
      <c r="L139" s="41"/>
      <c r="M139" s="182" t="s">
        <v>5</v>
      </c>
      <c r="N139" s="183" t="s">
        <v>43</v>
      </c>
      <c r="O139" s="42"/>
      <c r="P139" s="184">
        <f t="shared" si="21"/>
        <v>0</v>
      </c>
      <c r="Q139" s="184">
        <v>0</v>
      </c>
      <c r="R139" s="184">
        <f t="shared" si="22"/>
        <v>0</v>
      </c>
      <c r="S139" s="184">
        <v>0</v>
      </c>
      <c r="T139" s="185">
        <f t="shared" si="23"/>
        <v>0</v>
      </c>
      <c r="AR139" s="24" t="s">
        <v>373</v>
      </c>
      <c r="AT139" s="24" t="s">
        <v>188</v>
      </c>
      <c r="AU139" s="24" t="s">
        <v>82</v>
      </c>
      <c r="AY139" s="24" t="s">
        <v>185</v>
      </c>
      <c r="BE139" s="186">
        <f t="shared" si="24"/>
        <v>0</v>
      </c>
      <c r="BF139" s="186">
        <f t="shared" si="25"/>
        <v>0</v>
      </c>
      <c r="BG139" s="186">
        <f t="shared" si="26"/>
        <v>0</v>
      </c>
      <c r="BH139" s="186">
        <f t="shared" si="27"/>
        <v>0</v>
      </c>
      <c r="BI139" s="186">
        <f t="shared" si="28"/>
        <v>0</v>
      </c>
      <c r="BJ139" s="24" t="s">
        <v>80</v>
      </c>
      <c r="BK139" s="186">
        <f t="shared" si="29"/>
        <v>0</v>
      </c>
      <c r="BL139" s="24" t="s">
        <v>373</v>
      </c>
      <c r="BM139" s="24" t="s">
        <v>1361</v>
      </c>
    </row>
    <row r="140" spans="2:65" s="1" customFormat="1" ht="22.5" customHeight="1">
      <c r="B140" s="174"/>
      <c r="C140" s="175" t="s">
        <v>72</v>
      </c>
      <c r="D140" s="175" t="s">
        <v>188</v>
      </c>
      <c r="E140" s="176" t="s">
        <v>3894</v>
      </c>
      <c r="F140" s="177" t="s">
        <v>3895</v>
      </c>
      <c r="G140" s="178" t="s">
        <v>1046</v>
      </c>
      <c r="H140" s="179">
        <v>1</v>
      </c>
      <c r="I140" s="180"/>
      <c r="J140" s="181">
        <f t="shared" si="20"/>
        <v>0</v>
      </c>
      <c r="K140" s="177" t="s">
        <v>5</v>
      </c>
      <c r="L140" s="41"/>
      <c r="M140" s="182" t="s">
        <v>5</v>
      </c>
      <c r="N140" s="183" t="s">
        <v>43</v>
      </c>
      <c r="O140" s="42"/>
      <c r="P140" s="184">
        <f t="shared" si="21"/>
        <v>0</v>
      </c>
      <c r="Q140" s="184">
        <v>0</v>
      </c>
      <c r="R140" s="184">
        <f t="shared" si="22"/>
        <v>0</v>
      </c>
      <c r="S140" s="184">
        <v>0</v>
      </c>
      <c r="T140" s="185">
        <f t="shared" si="23"/>
        <v>0</v>
      </c>
      <c r="AR140" s="24" t="s">
        <v>373</v>
      </c>
      <c r="AT140" s="24" t="s">
        <v>188</v>
      </c>
      <c r="AU140" s="24" t="s">
        <v>82</v>
      </c>
      <c r="AY140" s="24" t="s">
        <v>185</v>
      </c>
      <c r="BE140" s="186">
        <f t="shared" si="24"/>
        <v>0</v>
      </c>
      <c r="BF140" s="186">
        <f t="shared" si="25"/>
        <v>0</v>
      </c>
      <c r="BG140" s="186">
        <f t="shared" si="26"/>
        <v>0</v>
      </c>
      <c r="BH140" s="186">
        <f t="shared" si="27"/>
        <v>0</v>
      </c>
      <c r="BI140" s="186">
        <f t="shared" si="28"/>
        <v>0</v>
      </c>
      <c r="BJ140" s="24" t="s">
        <v>80</v>
      </c>
      <c r="BK140" s="186">
        <f t="shared" si="29"/>
        <v>0</v>
      </c>
      <c r="BL140" s="24" t="s">
        <v>373</v>
      </c>
      <c r="BM140" s="24" t="s">
        <v>1369</v>
      </c>
    </row>
    <row r="141" spans="2:65" s="1" customFormat="1" ht="22.5" customHeight="1">
      <c r="B141" s="174"/>
      <c r="C141" s="175" t="s">
        <v>72</v>
      </c>
      <c r="D141" s="175" t="s">
        <v>188</v>
      </c>
      <c r="E141" s="176" t="s">
        <v>3896</v>
      </c>
      <c r="F141" s="177" t="s">
        <v>3897</v>
      </c>
      <c r="G141" s="178" t="s">
        <v>1046</v>
      </c>
      <c r="H141" s="179">
        <v>1</v>
      </c>
      <c r="I141" s="180"/>
      <c r="J141" s="181">
        <f t="shared" si="20"/>
        <v>0</v>
      </c>
      <c r="K141" s="177" t="s">
        <v>5</v>
      </c>
      <c r="L141" s="41"/>
      <c r="M141" s="182" t="s">
        <v>5</v>
      </c>
      <c r="N141" s="183" t="s">
        <v>43</v>
      </c>
      <c r="O141" s="42"/>
      <c r="P141" s="184">
        <f t="shared" si="21"/>
        <v>0</v>
      </c>
      <c r="Q141" s="184">
        <v>0</v>
      </c>
      <c r="R141" s="184">
        <f t="shared" si="22"/>
        <v>0</v>
      </c>
      <c r="S141" s="184">
        <v>0</v>
      </c>
      <c r="T141" s="185">
        <f t="shared" si="23"/>
        <v>0</v>
      </c>
      <c r="AR141" s="24" t="s">
        <v>373</v>
      </c>
      <c r="AT141" s="24" t="s">
        <v>188</v>
      </c>
      <c r="AU141" s="24" t="s">
        <v>82</v>
      </c>
      <c r="AY141" s="24" t="s">
        <v>185</v>
      </c>
      <c r="BE141" s="186">
        <f t="shared" si="24"/>
        <v>0</v>
      </c>
      <c r="BF141" s="186">
        <f t="shared" si="25"/>
        <v>0</v>
      </c>
      <c r="BG141" s="186">
        <f t="shared" si="26"/>
        <v>0</v>
      </c>
      <c r="BH141" s="186">
        <f t="shared" si="27"/>
        <v>0</v>
      </c>
      <c r="BI141" s="186">
        <f t="shared" si="28"/>
        <v>0</v>
      </c>
      <c r="BJ141" s="24" t="s">
        <v>80</v>
      </c>
      <c r="BK141" s="186">
        <f t="shared" si="29"/>
        <v>0</v>
      </c>
      <c r="BL141" s="24" t="s">
        <v>373</v>
      </c>
      <c r="BM141" s="24" t="s">
        <v>1381</v>
      </c>
    </row>
    <row r="142" spans="2:65" s="1" customFormat="1" ht="22.5" customHeight="1">
      <c r="B142" s="174"/>
      <c r="C142" s="175" t="s">
        <v>72</v>
      </c>
      <c r="D142" s="175" t="s">
        <v>188</v>
      </c>
      <c r="E142" s="176" t="s">
        <v>3898</v>
      </c>
      <c r="F142" s="177" t="s">
        <v>3899</v>
      </c>
      <c r="G142" s="178" t="s">
        <v>1046</v>
      </c>
      <c r="H142" s="179">
        <v>1</v>
      </c>
      <c r="I142" s="180"/>
      <c r="J142" s="181">
        <f t="shared" si="20"/>
        <v>0</v>
      </c>
      <c r="K142" s="177" t="s">
        <v>5</v>
      </c>
      <c r="L142" s="41"/>
      <c r="M142" s="182" t="s">
        <v>5</v>
      </c>
      <c r="N142" s="183" t="s">
        <v>43</v>
      </c>
      <c r="O142" s="42"/>
      <c r="P142" s="184">
        <f t="shared" si="21"/>
        <v>0</v>
      </c>
      <c r="Q142" s="184">
        <v>0</v>
      </c>
      <c r="R142" s="184">
        <f t="shared" si="22"/>
        <v>0</v>
      </c>
      <c r="S142" s="184">
        <v>0</v>
      </c>
      <c r="T142" s="185">
        <f t="shared" si="23"/>
        <v>0</v>
      </c>
      <c r="AR142" s="24" t="s">
        <v>373</v>
      </c>
      <c r="AT142" s="24" t="s">
        <v>188</v>
      </c>
      <c r="AU142" s="24" t="s">
        <v>82</v>
      </c>
      <c r="AY142" s="24" t="s">
        <v>185</v>
      </c>
      <c r="BE142" s="186">
        <f t="shared" si="24"/>
        <v>0</v>
      </c>
      <c r="BF142" s="186">
        <f t="shared" si="25"/>
        <v>0</v>
      </c>
      <c r="BG142" s="186">
        <f t="shared" si="26"/>
        <v>0</v>
      </c>
      <c r="BH142" s="186">
        <f t="shared" si="27"/>
        <v>0</v>
      </c>
      <c r="BI142" s="186">
        <f t="shared" si="28"/>
        <v>0</v>
      </c>
      <c r="BJ142" s="24" t="s">
        <v>80</v>
      </c>
      <c r="BK142" s="186">
        <f t="shared" si="29"/>
        <v>0</v>
      </c>
      <c r="BL142" s="24" t="s">
        <v>373</v>
      </c>
      <c r="BM142" s="24" t="s">
        <v>1413</v>
      </c>
    </row>
    <row r="143" spans="2:65" s="10" customFormat="1" ht="29.85" customHeight="1">
      <c r="B143" s="160"/>
      <c r="D143" s="171" t="s">
        <v>71</v>
      </c>
      <c r="E143" s="172" t="s">
        <v>3900</v>
      </c>
      <c r="F143" s="172" t="s">
        <v>3901</v>
      </c>
      <c r="I143" s="163"/>
      <c r="J143" s="173">
        <f>BK143</f>
        <v>0</v>
      </c>
      <c r="L143" s="160"/>
      <c r="M143" s="165"/>
      <c r="N143" s="166"/>
      <c r="O143" s="166"/>
      <c r="P143" s="167">
        <f>SUM(P144:P154)</f>
        <v>0</v>
      </c>
      <c r="Q143" s="166"/>
      <c r="R143" s="167">
        <f>SUM(R144:R154)</f>
        <v>0</v>
      </c>
      <c r="S143" s="166"/>
      <c r="T143" s="168">
        <f>SUM(T144:T154)</f>
        <v>0</v>
      </c>
      <c r="AR143" s="161" t="s">
        <v>82</v>
      </c>
      <c r="AT143" s="169" t="s">
        <v>71</v>
      </c>
      <c r="AU143" s="169" t="s">
        <v>80</v>
      </c>
      <c r="AY143" s="161" t="s">
        <v>185</v>
      </c>
      <c r="BK143" s="170">
        <f>SUM(BK144:BK154)</f>
        <v>0</v>
      </c>
    </row>
    <row r="144" spans="2:65" s="1" customFormat="1" ht="22.5" customHeight="1">
      <c r="B144" s="174"/>
      <c r="C144" s="175" t="s">
        <v>72</v>
      </c>
      <c r="D144" s="175" t="s">
        <v>188</v>
      </c>
      <c r="E144" s="176" t="s">
        <v>3902</v>
      </c>
      <c r="F144" s="177" t="s">
        <v>3903</v>
      </c>
      <c r="G144" s="178" t="s">
        <v>376</v>
      </c>
      <c r="H144" s="179">
        <v>9</v>
      </c>
      <c r="I144" s="180"/>
      <c r="J144" s="181">
        <f t="shared" ref="J144:J154" si="30">ROUND(I144*H144,2)</f>
        <v>0</v>
      </c>
      <c r="K144" s="177" t="s">
        <v>5</v>
      </c>
      <c r="L144" s="41"/>
      <c r="M144" s="182" t="s">
        <v>5</v>
      </c>
      <c r="N144" s="183" t="s">
        <v>43</v>
      </c>
      <c r="O144" s="42"/>
      <c r="P144" s="184">
        <f t="shared" ref="P144:P154" si="31">O144*H144</f>
        <v>0</v>
      </c>
      <c r="Q144" s="184">
        <v>0</v>
      </c>
      <c r="R144" s="184">
        <f t="shared" ref="R144:R154" si="32">Q144*H144</f>
        <v>0</v>
      </c>
      <c r="S144" s="184">
        <v>0</v>
      </c>
      <c r="T144" s="185">
        <f t="shared" ref="T144:T154" si="33">S144*H144</f>
        <v>0</v>
      </c>
      <c r="AR144" s="24" t="s">
        <v>373</v>
      </c>
      <c r="AT144" s="24" t="s">
        <v>188</v>
      </c>
      <c r="AU144" s="24" t="s">
        <v>82</v>
      </c>
      <c r="AY144" s="24" t="s">
        <v>185</v>
      </c>
      <c r="BE144" s="186">
        <f t="shared" ref="BE144:BE154" si="34">IF(N144="základní",J144,0)</f>
        <v>0</v>
      </c>
      <c r="BF144" s="186">
        <f t="shared" ref="BF144:BF154" si="35">IF(N144="snížená",J144,0)</f>
        <v>0</v>
      </c>
      <c r="BG144" s="186">
        <f t="shared" ref="BG144:BG154" si="36">IF(N144="zákl. přenesená",J144,0)</f>
        <v>0</v>
      </c>
      <c r="BH144" s="186">
        <f t="shared" ref="BH144:BH154" si="37">IF(N144="sníž. přenesená",J144,0)</f>
        <v>0</v>
      </c>
      <c r="BI144" s="186">
        <f t="shared" ref="BI144:BI154" si="38">IF(N144="nulová",J144,0)</f>
        <v>0</v>
      </c>
      <c r="BJ144" s="24" t="s">
        <v>80</v>
      </c>
      <c r="BK144" s="186">
        <f t="shared" ref="BK144:BK154" si="39">ROUND(I144*H144,2)</f>
        <v>0</v>
      </c>
      <c r="BL144" s="24" t="s">
        <v>373</v>
      </c>
      <c r="BM144" s="24" t="s">
        <v>1435</v>
      </c>
    </row>
    <row r="145" spans="2:65" s="1" customFormat="1" ht="22.5" customHeight="1">
      <c r="B145" s="174"/>
      <c r="C145" s="175" t="s">
        <v>72</v>
      </c>
      <c r="D145" s="175" t="s">
        <v>188</v>
      </c>
      <c r="E145" s="176" t="s">
        <v>3904</v>
      </c>
      <c r="F145" s="177" t="s">
        <v>3905</v>
      </c>
      <c r="G145" s="178" t="s">
        <v>376</v>
      </c>
      <c r="H145" s="179">
        <v>24</v>
      </c>
      <c r="I145" s="180"/>
      <c r="J145" s="181">
        <f t="shared" si="30"/>
        <v>0</v>
      </c>
      <c r="K145" s="177" t="s">
        <v>5</v>
      </c>
      <c r="L145" s="41"/>
      <c r="M145" s="182" t="s">
        <v>5</v>
      </c>
      <c r="N145" s="183" t="s">
        <v>43</v>
      </c>
      <c r="O145" s="42"/>
      <c r="P145" s="184">
        <f t="shared" si="31"/>
        <v>0</v>
      </c>
      <c r="Q145" s="184">
        <v>0</v>
      </c>
      <c r="R145" s="184">
        <f t="shared" si="32"/>
        <v>0</v>
      </c>
      <c r="S145" s="184">
        <v>0</v>
      </c>
      <c r="T145" s="185">
        <f t="shared" si="33"/>
        <v>0</v>
      </c>
      <c r="AR145" s="24" t="s">
        <v>373</v>
      </c>
      <c r="AT145" s="24" t="s">
        <v>188</v>
      </c>
      <c r="AU145" s="24" t="s">
        <v>82</v>
      </c>
      <c r="AY145" s="24" t="s">
        <v>185</v>
      </c>
      <c r="BE145" s="186">
        <f t="shared" si="34"/>
        <v>0</v>
      </c>
      <c r="BF145" s="186">
        <f t="shared" si="35"/>
        <v>0</v>
      </c>
      <c r="BG145" s="186">
        <f t="shared" si="36"/>
        <v>0</v>
      </c>
      <c r="BH145" s="186">
        <f t="shared" si="37"/>
        <v>0</v>
      </c>
      <c r="BI145" s="186">
        <f t="shared" si="38"/>
        <v>0</v>
      </c>
      <c r="BJ145" s="24" t="s">
        <v>80</v>
      </c>
      <c r="BK145" s="186">
        <f t="shared" si="39"/>
        <v>0</v>
      </c>
      <c r="BL145" s="24" t="s">
        <v>373</v>
      </c>
      <c r="BM145" s="24" t="s">
        <v>1446</v>
      </c>
    </row>
    <row r="146" spans="2:65" s="1" customFormat="1" ht="22.5" customHeight="1">
      <c r="B146" s="174"/>
      <c r="C146" s="175" t="s">
        <v>72</v>
      </c>
      <c r="D146" s="175" t="s">
        <v>188</v>
      </c>
      <c r="E146" s="176" t="s">
        <v>3906</v>
      </c>
      <c r="F146" s="177" t="s">
        <v>3907</v>
      </c>
      <c r="G146" s="178" t="s">
        <v>376</v>
      </c>
      <c r="H146" s="179">
        <v>61</v>
      </c>
      <c r="I146" s="180"/>
      <c r="J146" s="181">
        <f t="shared" si="30"/>
        <v>0</v>
      </c>
      <c r="K146" s="177" t="s">
        <v>5</v>
      </c>
      <c r="L146" s="41"/>
      <c r="M146" s="182" t="s">
        <v>5</v>
      </c>
      <c r="N146" s="183" t="s">
        <v>43</v>
      </c>
      <c r="O146" s="42"/>
      <c r="P146" s="184">
        <f t="shared" si="31"/>
        <v>0</v>
      </c>
      <c r="Q146" s="184">
        <v>0</v>
      </c>
      <c r="R146" s="184">
        <f t="shared" si="32"/>
        <v>0</v>
      </c>
      <c r="S146" s="184">
        <v>0</v>
      </c>
      <c r="T146" s="185">
        <f t="shared" si="33"/>
        <v>0</v>
      </c>
      <c r="AR146" s="24" t="s">
        <v>373</v>
      </c>
      <c r="AT146" s="24" t="s">
        <v>188</v>
      </c>
      <c r="AU146" s="24" t="s">
        <v>82</v>
      </c>
      <c r="AY146" s="24" t="s">
        <v>185</v>
      </c>
      <c r="BE146" s="186">
        <f t="shared" si="34"/>
        <v>0</v>
      </c>
      <c r="BF146" s="186">
        <f t="shared" si="35"/>
        <v>0</v>
      </c>
      <c r="BG146" s="186">
        <f t="shared" si="36"/>
        <v>0</v>
      </c>
      <c r="BH146" s="186">
        <f t="shared" si="37"/>
        <v>0</v>
      </c>
      <c r="BI146" s="186">
        <f t="shared" si="38"/>
        <v>0</v>
      </c>
      <c r="BJ146" s="24" t="s">
        <v>80</v>
      </c>
      <c r="BK146" s="186">
        <f t="shared" si="39"/>
        <v>0</v>
      </c>
      <c r="BL146" s="24" t="s">
        <v>373</v>
      </c>
      <c r="BM146" s="24" t="s">
        <v>1455</v>
      </c>
    </row>
    <row r="147" spans="2:65" s="1" customFormat="1" ht="22.5" customHeight="1">
      <c r="B147" s="174"/>
      <c r="C147" s="175" t="s">
        <v>72</v>
      </c>
      <c r="D147" s="175" t="s">
        <v>188</v>
      </c>
      <c r="E147" s="176" t="s">
        <v>3908</v>
      </c>
      <c r="F147" s="177" t="s">
        <v>3909</v>
      </c>
      <c r="G147" s="178" t="s">
        <v>376</v>
      </c>
      <c r="H147" s="179">
        <v>69</v>
      </c>
      <c r="I147" s="180"/>
      <c r="J147" s="181">
        <f t="shared" si="30"/>
        <v>0</v>
      </c>
      <c r="K147" s="177" t="s">
        <v>5</v>
      </c>
      <c r="L147" s="41"/>
      <c r="M147" s="182" t="s">
        <v>5</v>
      </c>
      <c r="N147" s="183" t="s">
        <v>43</v>
      </c>
      <c r="O147" s="42"/>
      <c r="P147" s="184">
        <f t="shared" si="31"/>
        <v>0</v>
      </c>
      <c r="Q147" s="184">
        <v>0</v>
      </c>
      <c r="R147" s="184">
        <f t="shared" si="32"/>
        <v>0</v>
      </c>
      <c r="S147" s="184">
        <v>0</v>
      </c>
      <c r="T147" s="185">
        <f t="shared" si="33"/>
        <v>0</v>
      </c>
      <c r="AR147" s="24" t="s">
        <v>373</v>
      </c>
      <c r="AT147" s="24" t="s">
        <v>188</v>
      </c>
      <c r="AU147" s="24" t="s">
        <v>82</v>
      </c>
      <c r="AY147" s="24" t="s">
        <v>185</v>
      </c>
      <c r="BE147" s="186">
        <f t="shared" si="34"/>
        <v>0</v>
      </c>
      <c r="BF147" s="186">
        <f t="shared" si="35"/>
        <v>0</v>
      </c>
      <c r="BG147" s="186">
        <f t="shared" si="36"/>
        <v>0</v>
      </c>
      <c r="BH147" s="186">
        <f t="shared" si="37"/>
        <v>0</v>
      </c>
      <c r="BI147" s="186">
        <f t="shared" si="38"/>
        <v>0</v>
      </c>
      <c r="BJ147" s="24" t="s">
        <v>80</v>
      </c>
      <c r="BK147" s="186">
        <f t="shared" si="39"/>
        <v>0</v>
      </c>
      <c r="BL147" s="24" t="s">
        <v>373</v>
      </c>
      <c r="BM147" s="24" t="s">
        <v>1463</v>
      </c>
    </row>
    <row r="148" spans="2:65" s="1" customFormat="1" ht="22.5" customHeight="1">
      <c r="B148" s="174"/>
      <c r="C148" s="175" t="s">
        <v>72</v>
      </c>
      <c r="D148" s="175" t="s">
        <v>188</v>
      </c>
      <c r="E148" s="176" t="s">
        <v>3910</v>
      </c>
      <c r="F148" s="177" t="s">
        <v>3911</v>
      </c>
      <c r="G148" s="178" t="s">
        <v>203</v>
      </c>
      <c r="H148" s="179">
        <v>156.47999999999999</v>
      </c>
      <c r="I148" s="180"/>
      <c r="J148" s="181">
        <f t="shared" si="30"/>
        <v>0</v>
      </c>
      <c r="K148" s="177" t="s">
        <v>5</v>
      </c>
      <c r="L148" s="41"/>
      <c r="M148" s="182" t="s">
        <v>5</v>
      </c>
      <c r="N148" s="183" t="s">
        <v>43</v>
      </c>
      <c r="O148" s="42"/>
      <c r="P148" s="184">
        <f t="shared" si="31"/>
        <v>0</v>
      </c>
      <c r="Q148" s="184">
        <v>0</v>
      </c>
      <c r="R148" s="184">
        <f t="shared" si="32"/>
        <v>0</v>
      </c>
      <c r="S148" s="184">
        <v>0</v>
      </c>
      <c r="T148" s="185">
        <f t="shared" si="33"/>
        <v>0</v>
      </c>
      <c r="AR148" s="24" t="s">
        <v>373</v>
      </c>
      <c r="AT148" s="24" t="s">
        <v>188</v>
      </c>
      <c r="AU148" s="24" t="s">
        <v>82</v>
      </c>
      <c r="AY148" s="24" t="s">
        <v>185</v>
      </c>
      <c r="BE148" s="186">
        <f t="shared" si="34"/>
        <v>0</v>
      </c>
      <c r="BF148" s="186">
        <f t="shared" si="35"/>
        <v>0</v>
      </c>
      <c r="BG148" s="186">
        <f t="shared" si="36"/>
        <v>0</v>
      </c>
      <c r="BH148" s="186">
        <f t="shared" si="37"/>
        <v>0</v>
      </c>
      <c r="BI148" s="186">
        <f t="shared" si="38"/>
        <v>0</v>
      </c>
      <c r="BJ148" s="24" t="s">
        <v>80</v>
      </c>
      <c r="BK148" s="186">
        <f t="shared" si="39"/>
        <v>0</v>
      </c>
      <c r="BL148" s="24" t="s">
        <v>373</v>
      </c>
      <c r="BM148" s="24" t="s">
        <v>1471</v>
      </c>
    </row>
    <row r="149" spans="2:65" s="1" customFormat="1" ht="22.5" customHeight="1">
      <c r="B149" s="174"/>
      <c r="C149" s="175" t="s">
        <v>72</v>
      </c>
      <c r="D149" s="175" t="s">
        <v>188</v>
      </c>
      <c r="E149" s="176" t="s">
        <v>3912</v>
      </c>
      <c r="F149" s="177" t="s">
        <v>3913</v>
      </c>
      <c r="G149" s="178" t="s">
        <v>203</v>
      </c>
      <c r="H149" s="179">
        <v>13.04</v>
      </c>
      <c r="I149" s="180"/>
      <c r="J149" s="181">
        <f t="shared" si="30"/>
        <v>0</v>
      </c>
      <c r="K149" s="177" t="s">
        <v>5</v>
      </c>
      <c r="L149" s="41"/>
      <c r="M149" s="182" t="s">
        <v>5</v>
      </c>
      <c r="N149" s="183" t="s">
        <v>43</v>
      </c>
      <c r="O149" s="42"/>
      <c r="P149" s="184">
        <f t="shared" si="31"/>
        <v>0</v>
      </c>
      <c r="Q149" s="184">
        <v>0</v>
      </c>
      <c r="R149" s="184">
        <f t="shared" si="32"/>
        <v>0</v>
      </c>
      <c r="S149" s="184">
        <v>0</v>
      </c>
      <c r="T149" s="185">
        <f t="shared" si="33"/>
        <v>0</v>
      </c>
      <c r="AR149" s="24" t="s">
        <v>373</v>
      </c>
      <c r="AT149" s="24" t="s">
        <v>188</v>
      </c>
      <c r="AU149" s="24" t="s">
        <v>82</v>
      </c>
      <c r="AY149" s="24" t="s">
        <v>185</v>
      </c>
      <c r="BE149" s="186">
        <f t="shared" si="34"/>
        <v>0</v>
      </c>
      <c r="BF149" s="186">
        <f t="shared" si="35"/>
        <v>0</v>
      </c>
      <c r="BG149" s="186">
        <f t="shared" si="36"/>
        <v>0</v>
      </c>
      <c r="BH149" s="186">
        <f t="shared" si="37"/>
        <v>0</v>
      </c>
      <c r="BI149" s="186">
        <f t="shared" si="38"/>
        <v>0</v>
      </c>
      <c r="BJ149" s="24" t="s">
        <v>80</v>
      </c>
      <c r="BK149" s="186">
        <f t="shared" si="39"/>
        <v>0</v>
      </c>
      <c r="BL149" s="24" t="s">
        <v>373</v>
      </c>
      <c r="BM149" s="24" t="s">
        <v>3468</v>
      </c>
    </row>
    <row r="150" spans="2:65" s="1" customFormat="1" ht="22.5" customHeight="1">
      <c r="B150" s="174"/>
      <c r="C150" s="175" t="s">
        <v>72</v>
      </c>
      <c r="D150" s="175" t="s">
        <v>188</v>
      </c>
      <c r="E150" s="176" t="s">
        <v>3914</v>
      </c>
      <c r="F150" s="177" t="s">
        <v>3915</v>
      </c>
      <c r="G150" s="178" t="s">
        <v>203</v>
      </c>
      <c r="H150" s="179">
        <v>39.119999999999997</v>
      </c>
      <c r="I150" s="180"/>
      <c r="J150" s="181">
        <f t="shared" si="30"/>
        <v>0</v>
      </c>
      <c r="K150" s="177" t="s">
        <v>5</v>
      </c>
      <c r="L150" s="41"/>
      <c r="M150" s="182" t="s">
        <v>5</v>
      </c>
      <c r="N150" s="183" t="s">
        <v>43</v>
      </c>
      <c r="O150" s="42"/>
      <c r="P150" s="184">
        <f t="shared" si="31"/>
        <v>0</v>
      </c>
      <c r="Q150" s="184">
        <v>0</v>
      </c>
      <c r="R150" s="184">
        <f t="shared" si="32"/>
        <v>0</v>
      </c>
      <c r="S150" s="184">
        <v>0</v>
      </c>
      <c r="T150" s="185">
        <f t="shared" si="33"/>
        <v>0</v>
      </c>
      <c r="AR150" s="24" t="s">
        <v>373</v>
      </c>
      <c r="AT150" s="24" t="s">
        <v>188</v>
      </c>
      <c r="AU150" s="24" t="s">
        <v>82</v>
      </c>
      <c r="AY150" s="24" t="s">
        <v>185</v>
      </c>
      <c r="BE150" s="186">
        <f t="shared" si="34"/>
        <v>0</v>
      </c>
      <c r="BF150" s="186">
        <f t="shared" si="35"/>
        <v>0</v>
      </c>
      <c r="BG150" s="186">
        <f t="shared" si="36"/>
        <v>0</v>
      </c>
      <c r="BH150" s="186">
        <f t="shared" si="37"/>
        <v>0</v>
      </c>
      <c r="BI150" s="186">
        <f t="shared" si="38"/>
        <v>0</v>
      </c>
      <c r="BJ150" s="24" t="s">
        <v>80</v>
      </c>
      <c r="BK150" s="186">
        <f t="shared" si="39"/>
        <v>0</v>
      </c>
      <c r="BL150" s="24" t="s">
        <v>373</v>
      </c>
      <c r="BM150" s="24" t="s">
        <v>3519</v>
      </c>
    </row>
    <row r="151" spans="2:65" s="1" customFormat="1" ht="22.5" customHeight="1">
      <c r="B151" s="174"/>
      <c r="C151" s="175" t="s">
        <v>72</v>
      </c>
      <c r="D151" s="175" t="s">
        <v>188</v>
      </c>
      <c r="E151" s="176" t="s">
        <v>3916</v>
      </c>
      <c r="F151" s="177" t="s">
        <v>3917</v>
      </c>
      <c r="G151" s="178" t="s">
        <v>376</v>
      </c>
      <c r="H151" s="179">
        <v>163</v>
      </c>
      <c r="I151" s="180"/>
      <c r="J151" s="181">
        <f t="shared" si="30"/>
        <v>0</v>
      </c>
      <c r="K151" s="177" t="s">
        <v>5</v>
      </c>
      <c r="L151" s="41"/>
      <c r="M151" s="182" t="s">
        <v>5</v>
      </c>
      <c r="N151" s="183" t="s">
        <v>43</v>
      </c>
      <c r="O151" s="42"/>
      <c r="P151" s="184">
        <f t="shared" si="31"/>
        <v>0</v>
      </c>
      <c r="Q151" s="184">
        <v>0</v>
      </c>
      <c r="R151" s="184">
        <f t="shared" si="32"/>
        <v>0</v>
      </c>
      <c r="S151" s="184">
        <v>0</v>
      </c>
      <c r="T151" s="185">
        <f t="shared" si="33"/>
        <v>0</v>
      </c>
      <c r="AR151" s="24" t="s">
        <v>373</v>
      </c>
      <c r="AT151" s="24" t="s">
        <v>188</v>
      </c>
      <c r="AU151" s="24" t="s">
        <v>82</v>
      </c>
      <c r="AY151" s="24" t="s">
        <v>185</v>
      </c>
      <c r="BE151" s="186">
        <f t="shared" si="34"/>
        <v>0</v>
      </c>
      <c r="BF151" s="186">
        <f t="shared" si="35"/>
        <v>0</v>
      </c>
      <c r="BG151" s="186">
        <f t="shared" si="36"/>
        <v>0</v>
      </c>
      <c r="BH151" s="186">
        <f t="shared" si="37"/>
        <v>0</v>
      </c>
      <c r="BI151" s="186">
        <f t="shared" si="38"/>
        <v>0</v>
      </c>
      <c r="BJ151" s="24" t="s">
        <v>80</v>
      </c>
      <c r="BK151" s="186">
        <f t="shared" si="39"/>
        <v>0</v>
      </c>
      <c r="BL151" s="24" t="s">
        <v>373</v>
      </c>
      <c r="BM151" s="24" t="s">
        <v>3527</v>
      </c>
    </row>
    <row r="152" spans="2:65" s="1" customFormat="1" ht="22.5" customHeight="1">
      <c r="B152" s="174"/>
      <c r="C152" s="175" t="s">
        <v>72</v>
      </c>
      <c r="D152" s="175" t="s">
        <v>188</v>
      </c>
      <c r="E152" s="176" t="s">
        <v>3918</v>
      </c>
      <c r="F152" s="177" t="s">
        <v>3919</v>
      </c>
      <c r="G152" s="178" t="s">
        <v>203</v>
      </c>
      <c r="H152" s="179">
        <v>104.32</v>
      </c>
      <c r="I152" s="180"/>
      <c r="J152" s="181">
        <f t="shared" si="30"/>
        <v>0</v>
      </c>
      <c r="K152" s="177" t="s">
        <v>5</v>
      </c>
      <c r="L152" s="41"/>
      <c r="M152" s="182" t="s">
        <v>5</v>
      </c>
      <c r="N152" s="183" t="s">
        <v>43</v>
      </c>
      <c r="O152" s="42"/>
      <c r="P152" s="184">
        <f t="shared" si="31"/>
        <v>0</v>
      </c>
      <c r="Q152" s="184">
        <v>0</v>
      </c>
      <c r="R152" s="184">
        <f t="shared" si="32"/>
        <v>0</v>
      </c>
      <c r="S152" s="184">
        <v>0</v>
      </c>
      <c r="T152" s="185">
        <f t="shared" si="33"/>
        <v>0</v>
      </c>
      <c r="AR152" s="24" t="s">
        <v>373</v>
      </c>
      <c r="AT152" s="24" t="s">
        <v>188</v>
      </c>
      <c r="AU152" s="24" t="s">
        <v>82</v>
      </c>
      <c r="AY152" s="24" t="s">
        <v>185</v>
      </c>
      <c r="BE152" s="186">
        <f t="shared" si="34"/>
        <v>0</v>
      </c>
      <c r="BF152" s="186">
        <f t="shared" si="35"/>
        <v>0</v>
      </c>
      <c r="BG152" s="186">
        <f t="shared" si="36"/>
        <v>0</v>
      </c>
      <c r="BH152" s="186">
        <f t="shared" si="37"/>
        <v>0</v>
      </c>
      <c r="BI152" s="186">
        <f t="shared" si="38"/>
        <v>0</v>
      </c>
      <c r="BJ152" s="24" t="s">
        <v>80</v>
      </c>
      <c r="BK152" s="186">
        <f t="shared" si="39"/>
        <v>0</v>
      </c>
      <c r="BL152" s="24" t="s">
        <v>373</v>
      </c>
      <c r="BM152" s="24" t="s">
        <v>3535</v>
      </c>
    </row>
    <row r="153" spans="2:65" s="1" customFormat="1" ht="22.5" customHeight="1">
      <c r="B153" s="174"/>
      <c r="C153" s="175" t="s">
        <v>72</v>
      </c>
      <c r="D153" s="175" t="s">
        <v>188</v>
      </c>
      <c r="E153" s="176" t="s">
        <v>3920</v>
      </c>
      <c r="F153" s="177" t="s">
        <v>3921</v>
      </c>
      <c r="G153" s="178" t="s">
        <v>547</v>
      </c>
      <c r="H153" s="179">
        <v>1</v>
      </c>
      <c r="I153" s="180"/>
      <c r="J153" s="181">
        <f t="shared" si="30"/>
        <v>0</v>
      </c>
      <c r="K153" s="177" t="s">
        <v>5</v>
      </c>
      <c r="L153" s="41"/>
      <c r="M153" s="182" t="s">
        <v>5</v>
      </c>
      <c r="N153" s="183" t="s">
        <v>43</v>
      </c>
      <c r="O153" s="42"/>
      <c r="P153" s="184">
        <f t="shared" si="31"/>
        <v>0</v>
      </c>
      <c r="Q153" s="184">
        <v>0</v>
      </c>
      <c r="R153" s="184">
        <f t="shared" si="32"/>
        <v>0</v>
      </c>
      <c r="S153" s="184">
        <v>0</v>
      </c>
      <c r="T153" s="185">
        <f t="shared" si="33"/>
        <v>0</v>
      </c>
      <c r="AR153" s="24" t="s">
        <v>373</v>
      </c>
      <c r="AT153" s="24" t="s">
        <v>188</v>
      </c>
      <c r="AU153" s="24" t="s">
        <v>82</v>
      </c>
      <c r="AY153" s="24" t="s">
        <v>185</v>
      </c>
      <c r="BE153" s="186">
        <f t="shared" si="34"/>
        <v>0</v>
      </c>
      <c r="BF153" s="186">
        <f t="shared" si="35"/>
        <v>0</v>
      </c>
      <c r="BG153" s="186">
        <f t="shared" si="36"/>
        <v>0</v>
      </c>
      <c r="BH153" s="186">
        <f t="shared" si="37"/>
        <v>0</v>
      </c>
      <c r="BI153" s="186">
        <f t="shared" si="38"/>
        <v>0</v>
      </c>
      <c r="BJ153" s="24" t="s">
        <v>80</v>
      </c>
      <c r="BK153" s="186">
        <f t="shared" si="39"/>
        <v>0</v>
      </c>
      <c r="BL153" s="24" t="s">
        <v>373</v>
      </c>
      <c r="BM153" s="24" t="s">
        <v>3922</v>
      </c>
    </row>
    <row r="154" spans="2:65" s="1" customFormat="1" ht="22.5" customHeight="1">
      <c r="B154" s="174"/>
      <c r="C154" s="175" t="s">
        <v>72</v>
      </c>
      <c r="D154" s="175" t="s">
        <v>188</v>
      </c>
      <c r="E154" s="176" t="s">
        <v>3923</v>
      </c>
      <c r="F154" s="177" t="s">
        <v>3924</v>
      </c>
      <c r="G154" s="178" t="s">
        <v>547</v>
      </c>
      <c r="H154" s="179">
        <v>1</v>
      </c>
      <c r="I154" s="180"/>
      <c r="J154" s="181">
        <f t="shared" si="30"/>
        <v>0</v>
      </c>
      <c r="K154" s="177" t="s">
        <v>5</v>
      </c>
      <c r="L154" s="41"/>
      <c r="M154" s="182" t="s">
        <v>5</v>
      </c>
      <c r="N154" s="183" t="s">
        <v>43</v>
      </c>
      <c r="O154" s="42"/>
      <c r="P154" s="184">
        <f t="shared" si="31"/>
        <v>0</v>
      </c>
      <c r="Q154" s="184">
        <v>0</v>
      </c>
      <c r="R154" s="184">
        <f t="shared" si="32"/>
        <v>0</v>
      </c>
      <c r="S154" s="184">
        <v>0</v>
      </c>
      <c r="T154" s="185">
        <f t="shared" si="33"/>
        <v>0</v>
      </c>
      <c r="AR154" s="24" t="s">
        <v>373</v>
      </c>
      <c r="AT154" s="24" t="s">
        <v>188</v>
      </c>
      <c r="AU154" s="24" t="s">
        <v>82</v>
      </c>
      <c r="AY154" s="24" t="s">
        <v>185</v>
      </c>
      <c r="BE154" s="186">
        <f t="shared" si="34"/>
        <v>0</v>
      </c>
      <c r="BF154" s="186">
        <f t="shared" si="35"/>
        <v>0</v>
      </c>
      <c r="BG154" s="186">
        <f t="shared" si="36"/>
        <v>0</v>
      </c>
      <c r="BH154" s="186">
        <f t="shared" si="37"/>
        <v>0</v>
      </c>
      <c r="BI154" s="186">
        <f t="shared" si="38"/>
        <v>0</v>
      </c>
      <c r="BJ154" s="24" t="s">
        <v>80</v>
      </c>
      <c r="BK154" s="186">
        <f t="shared" si="39"/>
        <v>0</v>
      </c>
      <c r="BL154" s="24" t="s">
        <v>373</v>
      </c>
      <c r="BM154" s="24" t="s">
        <v>1904</v>
      </c>
    </row>
    <row r="155" spans="2:65" s="10" customFormat="1" ht="29.85" customHeight="1">
      <c r="B155" s="160"/>
      <c r="D155" s="171" t="s">
        <v>71</v>
      </c>
      <c r="E155" s="172" t="s">
        <v>3925</v>
      </c>
      <c r="F155" s="172" t="s">
        <v>3926</v>
      </c>
      <c r="I155" s="163"/>
      <c r="J155" s="173">
        <f>BK155</f>
        <v>0</v>
      </c>
      <c r="L155" s="160"/>
      <c r="M155" s="165"/>
      <c r="N155" s="166"/>
      <c r="O155" s="166"/>
      <c r="P155" s="167">
        <f>SUM(P156:P160)</f>
        <v>0</v>
      </c>
      <c r="Q155" s="166"/>
      <c r="R155" s="167">
        <f>SUM(R156:R160)</f>
        <v>0</v>
      </c>
      <c r="S155" s="166"/>
      <c r="T155" s="168">
        <f>SUM(T156:T160)</f>
        <v>0</v>
      </c>
      <c r="AR155" s="161" t="s">
        <v>82</v>
      </c>
      <c r="AT155" s="169" t="s">
        <v>71</v>
      </c>
      <c r="AU155" s="169" t="s">
        <v>80</v>
      </c>
      <c r="AY155" s="161" t="s">
        <v>185</v>
      </c>
      <c r="BK155" s="170">
        <f>SUM(BK156:BK160)</f>
        <v>0</v>
      </c>
    </row>
    <row r="156" spans="2:65" s="1" customFormat="1" ht="22.5" customHeight="1">
      <c r="B156" s="174"/>
      <c r="C156" s="175" t="s">
        <v>72</v>
      </c>
      <c r="D156" s="175" t="s">
        <v>188</v>
      </c>
      <c r="E156" s="176" t="s">
        <v>3927</v>
      </c>
      <c r="F156" s="177" t="s">
        <v>3928</v>
      </c>
      <c r="G156" s="178" t="s">
        <v>376</v>
      </c>
      <c r="H156" s="179">
        <v>47</v>
      </c>
      <c r="I156" s="180"/>
      <c r="J156" s="181">
        <f>ROUND(I156*H156,2)</f>
        <v>0</v>
      </c>
      <c r="K156" s="177" t="s">
        <v>5</v>
      </c>
      <c r="L156" s="41"/>
      <c r="M156" s="182" t="s">
        <v>5</v>
      </c>
      <c r="N156" s="183" t="s">
        <v>43</v>
      </c>
      <c r="O156" s="42"/>
      <c r="P156" s="184">
        <f>O156*H156</f>
        <v>0</v>
      </c>
      <c r="Q156" s="184">
        <v>0</v>
      </c>
      <c r="R156" s="184">
        <f>Q156*H156</f>
        <v>0</v>
      </c>
      <c r="S156" s="184">
        <v>0</v>
      </c>
      <c r="T156" s="185">
        <f>S156*H156</f>
        <v>0</v>
      </c>
      <c r="AR156" s="24" t="s">
        <v>373</v>
      </c>
      <c r="AT156" s="24" t="s">
        <v>188</v>
      </c>
      <c r="AU156" s="24" t="s">
        <v>82</v>
      </c>
      <c r="AY156" s="24" t="s">
        <v>185</v>
      </c>
      <c r="BE156" s="186">
        <f>IF(N156="základní",J156,0)</f>
        <v>0</v>
      </c>
      <c r="BF156" s="186">
        <f>IF(N156="snížená",J156,0)</f>
        <v>0</v>
      </c>
      <c r="BG156" s="186">
        <f>IF(N156="zákl. přenesená",J156,0)</f>
        <v>0</v>
      </c>
      <c r="BH156" s="186">
        <f>IF(N156="sníž. přenesená",J156,0)</f>
        <v>0</v>
      </c>
      <c r="BI156" s="186">
        <f>IF(N156="nulová",J156,0)</f>
        <v>0</v>
      </c>
      <c r="BJ156" s="24" t="s">
        <v>80</v>
      </c>
      <c r="BK156" s="186">
        <f>ROUND(I156*H156,2)</f>
        <v>0</v>
      </c>
      <c r="BL156" s="24" t="s">
        <v>373</v>
      </c>
      <c r="BM156" s="24" t="s">
        <v>1912</v>
      </c>
    </row>
    <row r="157" spans="2:65" s="1" customFormat="1" ht="22.5" customHeight="1">
      <c r="B157" s="174"/>
      <c r="C157" s="175" t="s">
        <v>72</v>
      </c>
      <c r="D157" s="175" t="s">
        <v>188</v>
      </c>
      <c r="E157" s="176" t="s">
        <v>3929</v>
      </c>
      <c r="F157" s="177" t="s">
        <v>3930</v>
      </c>
      <c r="G157" s="178" t="s">
        <v>376</v>
      </c>
      <c r="H157" s="179">
        <v>140</v>
      </c>
      <c r="I157" s="180"/>
      <c r="J157" s="181">
        <f>ROUND(I157*H157,2)</f>
        <v>0</v>
      </c>
      <c r="K157" s="177" t="s">
        <v>5</v>
      </c>
      <c r="L157" s="41"/>
      <c r="M157" s="182" t="s">
        <v>5</v>
      </c>
      <c r="N157" s="183" t="s">
        <v>43</v>
      </c>
      <c r="O157" s="42"/>
      <c r="P157" s="184">
        <f>O157*H157</f>
        <v>0</v>
      </c>
      <c r="Q157" s="184">
        <v>0</v>
      </c>
      <c r="R157" s="184">
        <f>Q157*H157</f>
        <v>0</v>
      </c>
      <c r="S157" s="184">
        <v>0</v>
      </c>
      <c r="T157" s="185">
        <f>S157*H157</f>
        <v>0</v>
      </c>
      <c r="AR157" s="24" t="s">
        <v>373</v>
      </c>
      <c r="AT157" s="24" t="s">
        <v>188</v>
      </c>
      <c r="AU157" s="24" t="s">
        <v>82</v>
      </c>
      <c r="AY157" s="24" t="s">
        <v>185</v>
      </c>
      <c r="BE157" s="186">
        <f>IF(N157="základní",J157,0)</f>
        <v>0</v>
      </c>
      <c r="BF157" s="186">
        <f>IF(N157="snížená",J157,0)</f>
        <v>0</v>
      </c>
      <c r="BG157" s="186">
        <f>IF(N157="zákl. přenesená",J157,0)</f>
        <v>0</v>
      </c>
      <c r="BH157" s="186">
        <f>IF(N157="sníž. přenesená",J157,0)</f>
        <v>0</v>
      </c>
      <c r="BI157" s="186">
        <f>IF(N157="nulová",J157,0)</f>
        <v>0</v>
      </c>
      <c r="BJ157" s="24" t="s">
        <v>80</v>
      </c>
      <c r="BK157" s="186">
        <f>ROUND(I157*H157,2)</f>
        <v>0</v>
      </c>
      <c r="BL157" s="24" t="s">
        <v>373</v>
      </c>
      <c r="BM157" s="24" t="s">
        <v>912</v>
      </c>
    </row>
    <row r="158" spans="2:65" s="1" customFormat="1" ht="22.5" customHeight="1">
      <c r="B158" s="174"/>
      <c r="C158" s="175" t="s">
        <v>72</v>
      </c>
      <c r="D158" s="175" t="s">
        <v>188</v>
      </c>
      <c r="E158" s="176" t="s">
        <v>3890</v>
      </c>
      <c r="F158" s="177" t="s">
        <v>3891</v>
      </c>
      <c r="G158" s="178" t="s">
        <v>1046</v>
      </c>
      <c r="H158" s="179">
        <v>6</v>
      </c>
      <c r="I158" s="180"/>
      <c r="J158" s="181">
        <f>ROUND(I158*H158,2)</f>
        <v>0</v>
      </c>
      <c r="K158" s="177" t="s">
        <v>5</v>
      </c>
      <c r="L158" s="41"/>
      <c r="M158" s="182" t="s">
        <v>5</v>
      </c>
      <c r="N158" s="183" t="s">
        <v>43</v>
      </c>
      <c r="O158" s="42"/>
      <c r="P158" s="184">
        <f>O158*H158</f>
        <v>0</v>
      </c>
      <c r="Q158" s="184">
        <v>0</v>
      </c>
      <c r="R158" s="184">
        <f>Q158*H158</f>
        <v>0</v>
      </c>
      <c r="S158" s="184">
        <v>0</v>
      </c>
      <c r="T158" s="185">
        <f>S158*H158</f>
        <v>0</v>
      </c>
      <c r="AR158" s="24" t="s">
        <v>373</v>
      </c>
      <c r="AT158" s="24" t="s">
        <v>188</v>
      </c>
      <c r="AU158" s="24" t="s">
        <v>82</v>
      </c>
      <c r="AY158" s="24" t="s">
        <v>185</v>
      </c>
      <c r="BE158" s="186">
        <f>IF(N158="základní",J158,0)</f>
        <v>0</v>
      </c>
      <c r="BF158" s="186">
        <f>IF(N158="snížená",J158,0)</f>
        <v>0</v>
      </c>
      <c r="BG158" s="186">
        <f>IF(N158="zákl. přenesená",J158,0)</f>
        <v>0</v>
      </c>
      <c r="BH158" s="186">
        <f>IF(N158="sníž. přenesená",J158,0)</f>
        <v>0</v>
      </c>
      <c r="BI158" s="186">
        <f>IF(N158="nulová",J158,0)</f>
        <v>0</v>
      </c>
      <c r="BJ158" s="24" t="s">
        <v>80</v>
      </c>
      <c r="BK158" s="186">
        <f>ROUND(I158*H158,2)</f>
        <v>0</v>
      </c>
      <c r="BL158" s="24" t="s">
        <v>373</v>
      </c>
      <c r="BM158" s="24" t="s">
        <v>2132</v>
      </c>
    </row>
    <row r="159" spans="2:65" s="1" customFormat="1" ht="22.5" customHeight="1">
      <c r="B159" s="174"/>
      <c r="C159" s="175" t="s">
        <v>72</v>
      </c>
      <c r="D159" s="175" t="s">
        <v>188</v>
      </c>
      <c r="E159" s="176" t="s">
        <v>3868</v>
      </c>
      <c r="F159" s="177" t="s">
        <v>3869</v>
      </c>
      <c r="G159" s="178" t="s">
        <v>1046</v>
      </c>
      <c r="H159" s="179">
        <v>6</v>
      </c>
      <c r="I159" s="180"/>
      <c r="J159" s="181">
        <f>ROUND(I159*H159,2)</f>
        <v>0</v>
      </c>
      <c r="K159" s="177" t="s">
        <v>5</v>
      </c>
      <c r="L159" s="41"/>
      <c r="M159" s="182" t="s">
        <v>5</v>
      </c>
      <c r="N159" s="183" t="s">
        <v>43</v>
      </c>
      <c r="O159" s="42"/>
      <c r="P159" s="184">
        <f>O159*H159</f>
        <v>0</v>
      </c>
      <c r="Q159" s="184">
        <v>0</v>
      </c>
      <c r="R159" s="184">
        <f>Q159*H159</f>
        <v>0</v>
      </c>
      <c r="S159" s="184">
        <v>0</v>
      </c>
      <c r="T159" s="185">
        <f>S159*H159</f>
        <v>0</v>
      </c>
      <c r="AR159" s="24" t="s">
        <v>373</v>
      </c>
      <c r="AT159" s="24" t="s">
        <v>188</v>
      </c>
      <c r="AU159" s="24" t="s">
        <v>82</v>
      </c>
      <c r="AY159" s="24" t="s">
        <v>185</v>
      </c>
      <c r="BE159" s="186">
        <f>IF(N159="základní",J159,0)</f>
        <v>0</v>
      </c>
      <c r="BF159" s="186">
        <f>IF(N159="snížená",J159,0)</f>
        <v>0</v>
      </c>
      <c r="BG159" s="186">
        <f>IF(N159="zákl. přenesená",J159,0)</f>
        <v>0</v>
      </c>
      <c r="BH159" s="186">
        <f>IF(N159="sníž. přenesená",J159,0)</f>
        <v>0</v>
      </c>
      <c r="BI159" s="186">
        <f>IF(N159="nulová",J159,0)</f>
        <v>0</v>
      </c>
      <c r="BJ159" s="24" t="s">
        <v>80</v>
      </c>
      <c r="BK159" s="186">
        <f>ROUND(I159*H159,2)</f>
        <v>0</v>
      </c>
      <c r="BL159" s="24" t="s">
        <v>373</v>
      </c>
      <c r="BM159" s="24" t="s">
        <v>2106</v>
      </c>
    </row>
    <row r="160" spans="2:65" s="1" customFormat="1" ht="22.5" customHeight="1">
      <c r="B160" s="174"/>
      <c r="C160" s="175" t="s">
        <v>72</v>
      </c>
      <c r="D160" s="175" t="s">
        <v>188</v>
      </c>
      <c r="E160" s="176" t="s">
        <v>3931</v>
      </c>
      <c r="F160" s="177" t="s">
        <v>3932</v>
      </c>
      <c r="G160" s="178" t="s">
        <v>1046</v>
      </c>
      <c r="H160" s="179">
        <v>4</v>
      </c>
      <c r="I160" s="180"/>
      <c r="J160" s="181">
        <f>ROUND(I160*H160,2)</f>
        <v>0</v>
      </c>
      <c r="K160" s="177" t="s">
        <v>5</v>
      </c>
      <c r="L160" s="41"/>
      <c r="M160" s="182" t="s">
        <v>5</v>
      </c>
      <c r="N160" s="183" t="s">
        <v>43</v>
      </c>
      <c r="O160" s="42"/>
      <c r="P160" s="184">
        <f>O160*H160</f>
        <v>0</v>
      </c>
      <c r="Q160" s="184">
        <v>0</v>
      </c>
      <c r="R160" s="184">
        <f>Q160*H160</f>
        <v>0</v>
      </c>
      <c r="S160" s="184">
        <v>0</v>
      </c>
      <c r="T160" s="185">
        <f>S160*H160</f>
        <v>0</v>
      </c>
      <c r="AR160" s="24" t="s">
        <v>373</v>
      </c>
      <c r="AT160" s="24" t="s">
        <v>188</v>
      </c>
      <c r="AU160" s="24" t="s">
        <v>82</v>
      </c>
      <c r="AY160" s="24" t="s">
        <v>185</v>
      </c>
      <c r="BE160" s="186">
        <f>IF(N160="základní",J160,0)</f>
        <v>0</v>
      </c>
      <c r="BF160" s="186">
        <f>IF(N160="snížená",J160,0)</f>
        <v>0</v>
      </c>
      <c r="BG160" s="186">
        <f>IF(N160="zákl. přenesená",J160,0)</f>
        <v>0</v>
      </c>
      <c r="BH160" s="186">
        <f>IF(N160="sníž. přenesená",J160,0)</f>
        <v>0</v>
      </c>
      <c r="BI160" s="186">
        <f>IF(N160="nulová",J160,0)</f>
        <v>0</v>
      </c>
      <c r="BJ160" s="24" t="s">
        <v>80</v>
      </c>
      <c r="BK160" s="186">
        <f>ROUND(I160*H160,2)</f>
        <v>0</v>
      </c>
      <c r="BL160" s="24" t="s">
        <v>373</v>
      </c>
      <c r="BM160" s="24" t="s">
        <v>1889</v>
      </c>
    </row>
    <row r="161" spans="2:65" s="10" customFormat="1" ht="29.85" customHeight="1">
      <c r="B161" s="160"/>
      <c r="D161" s="171" t="s">
        <v>71</v>
      </c>
      <c r="E161" s="172" t="s">
        <v>3933</v>
      </c>
      <c r="F161" s="172" t="s">
        <v>3934</v>
      </c>
      <c r="I161" s="163"/>
      <c r="J161" s="173">
        <f>BK161</f>
        <v>0</v>
      </c>
      <c r="L161" s="160"/>
      <c r="M161" s="165"/>
      <c r="N161" s="166"/>
      <c r="O161" s="166"/>
      <c r="P161" s="167">
        <f>SUM(P162:P176)</f>
        <v>0</v>
      </c>
      <c r="Q161" s="166"/>
      <c r="R161" s="167">
        <f>SUM(R162:R176)</f>
        <v>0</v>
      </c>
      <c r="S161" s="166"/>
      <c r="T161" s="168">
        <f>SUM(T162:T176)</f>
        <v>0</v>
      </c>
      <c r="AR161" s="161" t="s">
        <v>82</v>
      </c>
      <c r="AT161" s="169" t="s">
        <v>71</v>
      </c>
      <c r="AU161" s="169" t="s">
        <v>80</v>
      </c>
      <c r="AY161" s="161" t="s">
        <v>185</v>
      </c>
      <c r="BK161" s="170">
        <f>SUM(BK162:BK176)</f>
        <v>0</v>
      </c>
    </row>
    <row r="162" spans="2:65" s="1" customFormat="1" ht="22.5" customHeight="1">
      <c r="B162" s="174"/>
      <c r="C162" s="175" t="s">
        <v>72</v>
      </c>
      <c r="D162" s="175" t="s">
        <v>188</v>
      </c>
      <c r="E162" s="176" t="s">
        <v>3902</v>
      </c>
      <c r="F162" s="177" t="s">
        <v>3903</v>
      </c>
      <c r="G162" s="178" t="s">
        <v>376</v>
      </c>
      <c r="H162" s="179">
        <v>64</v>
      </c>
      <c r="I162" s="180"/>
      <c r="J162" s="181">
        <f t="shared" ref="J162:J176" si="40">ROUND(I162*H162,2)</f>
        <v>0</v>
      </c>
      <c r="K162" s="177" t="s">
        <v>5</v>
      </c>
      <c r="L162" s="41"/>
      <c r="M162" s="182" t="s">
        <v>5</v>
      </c>
      <c r="N162" s="183" t="s">
        <v>43</v>
      </c>
      <c r="O162" s="42"/>
      <c r="P162" s="184">
        <f t="shared" ref="P162:P176" si="41">O162*H162</f>
        <v>0</v>
      </c>
      <c r="Q162" s="184">
        <v>0</v>
      </c>
      <c r="R162" s="184">
        <f t="shared" ref="R162:R176" si="42">Q162*H162</f>
        <v>0</v>
      </c>
      <c r="S162" s="184">
        <v>0</v>
      </c>
      <c r="T162" s="185">
        <f t="shared" ref="T162:T176" si="43">S162*H162</f>
        <v>0</v>
      </c>
      <c r="AR162" s="24" t="s">
        <v>373</v>
      </c>
      <c r="AT162" s="24" t="s">
        <v>188</v>
      </c>
      <c r="AU162" s="24" t="s">
        <v>82</v>
      </c>
      <c r="AY162" s="24" t="s">
        <v>185</v>
      </c>
      <c r="BE162" s="186">
        <f t="shared" ref="BE162:BE176" si="44">IF(N162="základní",J162,0)</f>
        <v>0</v>
      </c>
      <c r="BF162" s="186">
        <f t="shared" ref="BF162:BF176" si="45">IF(N162="snížená",J162,0)</f>
        <v>0</v>
      </c>
      <c r="BG162" s="186">
        <f t="shared" ref="BG162:BG176" si="46">IF(N162="zákl. přenesená",J162,0)</f>
        <v>0</v>
      </c>
      <c r="BH162" s="186">
        <f t="shared" ref="BH162:BH176" si="47">IF(N162="sníž. přenesená",J162,0)</f>
        <v>0</v>
      </c>
      <c r="BI162" s="186">
        <f t="shared" ref="BI162:BI176" si="48">IF(N162="nulová",J162,0)</f>
        <v>0</v>
      </c>
      <c r="BJ162" s="24" t="s">
        <v>80</v>
      </c>
      <c r="BK162" s="186">
        <f t="shared" ref="BK162:BK176" si="49">ROUND(I162*H162,2)</f>
        <v>0</v>
      </c>
      <c r="BL162" s="24" t="s">
        <v>373</v>
      </c>
      <c r="BM162" s="24" t="s">
        <v>2142</v>
      </c>
    </row>
    <row r="163" spans="2:65" s="1" customFormat="1" ht="22.5" customHeight="1">
      <c r="B163" s="174"/>
      <c r="C163" s="175" t="s">
        <v>72</v>
      </c>
      <c r="D163" s="175" t="s">
        <v>188</v>
      </c>
      <c r="E163" s="176" t="s">
        <v>3904</v>
      </c>
      <c r="F163" s="177" t="s">
        <v>3905</v>
      </c>
      <c r="G163" s="178" t="s">
        <v>376</v>
      </c>
      <c r="H163" s="179">
        <v>16</v>
      </c>
      <c r="I163" s="180"/>
      <c r="J163" s="181">
        <f t="shared" si="40"/>
        <v>0</v>
      </c>
      <c r="K163" s="177" t="s">
        <v>5</v>
      </c>
      <c r="L163" s="41"/>
      <c r="M163" s="182" t="s">
        <v>5</v>
      </c>
      <c r="N163" s="183" t="s">
        <v>43</v>
      </c>
      <c r="O163" s="42"/>
      <c r="P163" s="184">
        <f t="shared" si="41"/>
        <v>0</v>
      </c>
      <c r="Q163" s="184">
        <v>0</v>
      </c>
      <c r="R163" s="184">
        <f t="shared" si="42"/>
        <v>0</v>
      </c>
      <c r="S163" s="184">
        <v>0</v>
      </c>
      <c r="T163" s="185">
        <f t="shared" si="43"/>
        <v>0</v>
      </c>
      <c r="AR163" s="24" t="s">
        <v>373</v>
      </c>
      <c r="AT163" s="24" t="s">
        <v>188</v>
      </c>
      <c r="AU163" s="24" t="s">
        <v>82</v>
      </c>
      <c r="AY163" s="24" t="s">
        <v>185</v>
      </c>
      <c r="BE163" s="186">
        <f t="shared" si="44"/>
        <v>0</v>
      </c>
      <c r="BF163" s="186">
        <f t="shared" si="45"/>
        <v>0</v>
      </c>
      <c r="BG163" s="186">
        <f t="shared" si="46"/>
        <v>0</v>
      </c>
      <c r="BH163" s="186">
        <f t="shared" si="47"/>
        <v>0</v>
      </c>
      <c r="BI163" s="186">
        <f t="shared" si="48"/>
        <v>0</v>
      </c>
      <c r="BJ163" s="24" t="s">
        <v>80</v>
      </c>
      <c r="BK163" s="186">
        <f t="shared" si="49"/>
        <v>0</v>
      </c>
      <c r="BL163" s="24" t="s">
        <v>373</v>
      </c>
      <c r="BM163" s="24" t="s">
        <v>2150</v>
      </c>
    </row>
    <row r="164" spans="2:65" s="1" customFormat="1" ht="22.5" customHeight="1">
      <c r="B164" s="174"/>
      <c r="C164" s="175" t="s">
        <v>72</v>
      </c>
      <c r="D164" s="175" t="s">
        <v>188</v>
      </c>
      <c r="E164" s="176" t="s">
        <v>3906</v>
      </c>
      <c r="F164" s="177" t="s">
        <v>3907</v>
      </c>
      <c r="G164" s="178" t="s">
        <v>376</v>
      </c>
      <c r="H164" s="179">
        <v>10</v>
      </c>
      <c r="I164" s="180"/>
      <c r="J164" s="181">
        <f t="shared" si="40"/>
        <v>0</v>
      </c>
      <c r="K164" s="177" t="s">
        <v>5</v>
      </c>
      <c r="L164" s="41"/>
      <c r="M164" s="182" t="s">
        <v>5</v>
      </c>
      <c r="N164" s="183" t="s">
        <v>43</v>
      </c>
      <c r="O164" s="42"/>
      <c r="P164" s="184">
        <f t="shared" si="41"/>
        <v>0</v>
      </c>
      <c r="Q164" s="184">
        <v>0</v>
      </c>
      <c r="R164" s="184">
        <f t="shared" si="42"/>
        <v>0</v>
      </c>
      <c r="S164" s="184">
        <v>0</v>
      </c>
      <c r="T164" s="185">
        <f t="shared" si="43"/>
        <v>0</v>
      </c>
      <c r="AR164" s="24" t="s">
        <v>373</v>
      </c>
      <c r="AT164" s="24" t="s">
        <v>188</v>
      </c>
      <c r="AU164" s="24" t="s">
        <v>82</v>
      </c>
      <c r="AY164" s="24" t="s">
        <v>185</v>
      </c>
      <c r="BE164" s="186">
        <f t="shared" si="44"/>
        <v>0</v>
      </c>
      <c r="BF164" s="186">
        <f t="shared" si="45"/>
        <v>0</v>
      </c>
      <c r="BG164" s="186">
        <f t="shared" si="46"/>
        <v>0</v>
      </c>
      <c r="BH164" s="186">
        <f t="shared" si="47"/>
        <v>0</v>
      </c>
      <c r="BI164" s="186">
        <f t="shared" si="48"/>
        <v>0</v>
      </c>
      <c r="BJ164" s="24" t="s">
        <v>80</v>
      </c>
      <c r="BK164" s="186">
        <f t="shared" si="49"/>
        <v>0</v>
      </c>
      <c r="BL164" s="24" t="s">
        <v>373</v>
      </c>
      <c r="BM164" s="24" t="s">
        <v>2158</v>
      </c>
    </row>
    <row r="165" spans="2:65" s="1" customFormat="1" ht="22.5" customHeight="1">
      <c r="B165" s="174"/>
      <c r="C165" s="175" t="s">
        <v>72</v>
      </c>
      <c r="D165" s="175" t="s">
        <v>188</v>
      </c>
      <c r="E165" s="176" t="s">
        <v>3935</v>
      </c>
      <c r="F165" s="177" t="s">
        <v>3936</v>
      </c>
      <c r="G165" s="178" t="s">
        <v>376</v>
      </c>
      <c r="H165" s="179">
        <v>62</v>
      </c>
      <c r="I165" s="180"/>
      <c r="J165" s="181">
        <f t="shared" si="40"/>
        <v>0</v>
      </c>
      <c r="K165" s="177" t="s">
        <v>5</v>
      </c>
      <c r="L165" s="41"/>
      <c r="M165" s="182" t="s">
        <v>5</v>
      </c>
      <c r="N165" s="183" t="s">
        <v>43</v>
      </c>
      <c r="O165" s="42"/>
      <c r="P165" s="184">
        <f t="shared" si="41"/>
        <v>0</v>
      </c>
      <c r="Q165" s="184">
        <v>0</v>
      </c>
      <c r="R165" s="184">
        <f t="shared" si="42"/>
        <v>0</v>
      </c>
      <c r="S165" s="184">
        <v>0</v>
      </c>
      <c r="T165" s="185">
        <f t="shared" si="43"/>
        <v>0</v>
      </c>
      <c r="AR165" s="24" t="s">
        <v>373</v>
      </c>
      <c r="AT165" s="24" t="s">
        <v>188</v>
      </c>
      <c r="AU165" s="24" t="s">
        <v>82</v>
      </c>
      <c r="AY165" s="24" t="s">
        <v>185</v>
      </c>
      <c r="BE165" s="186">
        <f t="shared" si="44"/>
        <v>0</v>
      </c>
      <c r="BF165" s="186">
        <f t="shared" si="45"/>
        <v>0</v>
      </c>
      <c r="BG165" s="186">
        <f t="shared" si="46"/>
        <v>0</v>
      </c>
      <c r="BH165" s="186">
        <f t="shared" si="47"/>
        <v>0</v>
      </c>
      <c r="BI165" s="186">
        <f t="shared" si="48"/>
        <v>0</v>
      </c>
      <c r="BJ165" s="24" t="s">
        <v>80</v>
      </c>
      <c r="BK165" s="186">
        <f t="shared" si="49"/>
        <v>0</v>
      </c>
      <c r="BL165" s="24" t="s">
        <v>373</v>
      </c>
      <c r="BM165" s="24" t="s">
        <v>2166</v>
      </c>
    </row>
    <row r="166" spans="2:65" s="1" customFormat="1" ht="22.5" customHeight="1">
      <c r="B166" s="174"/>
      <c r="C166" s="175" t="s">
        <v>72</v>
      </c>
      <c r="D166" s="175" t="s">
        <v>188</v>
      </c>
      <c r="E166" s="176" t="s">
        <v>3910</v>
      </c>
      <c r="F166" s="177" t="s">
        <v>3911</v>
      </c>
      <c r="G166" s="178" t="s">
        <v>203</v>
      </c>
      <c r="H166" s="179">
        <v>145.91999999999999</v>
      </c>
      <c r="I166" s="180"/>
      <c r="J166" s="181">
        <f t="shared" si="40"/>
        <v>0</v>
      </c>
      <c r="K166" s="177" t="s">
        <v>5</v>
      </c>
      <c r="L166" s="41"/>
      <c r="M166" s="182" t="s">
        <v>5</v>
      </c>
      <c r="N166" s="183" t="s">
        <v>43</v>
      </c>
      <c r="O166" s="42"/>
      <c r="P166" s="184">
        <f t="shared" si="41"/>
        <v>0</v>
      </c>
      <c r="Q166" s="184">
        <v>0</v>
      </c>
      <c r="R166" s="184">
        <f t="shared" si="42"/>
        <v>0</v>
      </c>
      <c r="S166" s="184">
        <v>0</v>
      </c>
      <c r="T166" s="185">
        <f t="shared" si="43"/>
        <v>0</v>
      </c>
      <c r="AR166" s="24" t="s">
        <v>373</v>
      </c>
      <c r="AT166" s="24" t="s">
        <v>188</v>
      </c>
      <c r="AU166" s="24" t="s">
        <v>82</v>
      </c>
      <c r="AY166" s="24" t="s">
        <v>185</v>
      </c>
      <c r="BE166" s="186">
        <f t="shared" si="44"/>
        <v>0</v>
      </c>
      <c r="BF166" s="186">
        <f t="shared" si="45"/>
        <v>0</v>
      </c>
      <c r="BG166" s="186">
        <f t="shared" si="46"/>
        <v>0</v>
      </c>
      <c r="BH166" s="186">
        <f t="shared" si="47"/>
        <v>0</v>
      </c>
      <c r="BI166" s="186">
        <f t="shared" si="48"/>
        <v>0</v>
      </c>
      <c r="BJ166" s="24" t="s">
        <v>80</v>
      </c>
      <c r="BK166" s="186">
        <f t="shared" si="49"/>
        <v>0</v>
      </c>
      <c r="BL166" s="24" t="s">
        <v>373</v>
      </c>
      <c r="BM166" s="24" t="s">
        <v>1880</v>
      </c>
    </row>
    <row r="167" spans="2:65" s="1" customFormat="1" ht="22.5" customHeight="1">
      <c r="B167" s="174"/>
      <c r="C167" s="175" t="s">
        <v>72</v>
      </c>
      <c r="D167" s="175" t="s">
        <v>188</v>
      </c>
      <c r="E167" s="176" t="s">
        <v>3912</v>
      </c>
      <c r="F167" s="177" t="s">
        <v>3913</v>
      </c>
      <c r="G167" s="178" t="s">
        <v>203</v>
      </c>
      <c r="H167" s="179">
        <v>12.16</v>
      </c>
      <c r="I167" s="180"/>
      <c r="J167" s="181">
        <f t="shared" si="40"/>
        <v>0</v>
      </c>
      <c r="K167" s="177" t="s">
        <v>5</v>
      </c>
      <c r="L167" s="41"/>
      <c r="M167" s="182" t="s">
        <v>5</v>
      </c>
      <c r="N167" s="183" t="s">
        <v>43</v>
      </c>
      <c r="O167" s="42"/>
      <c r="P167" s="184">
        <f t="shared" si="41"/>
        <v>0</v>
      </c>
      <c r="Q167" s="184">
        <v>0</v>
      </c>
      <c r="R167" s="184">
        <f t="shared" si="42"/>
        <v>0</v>
      </c>
      <c r="S167" s="184">
        <v>0</v>
      </c>
      <c r="T167" s="185">
        <f t="shared" si="43"/>
        <v>0</v>
      </c>
      <c r="AR167" s="24" t="s">
        <v>373</v>
      </c>
      <c r="AT167" s="24" t="s">
        <v>188</v>
      </c>
      <c r="AU167" s="24" t="s">
        <v>82</v>
      </c>
      <c r="AY167" s="24" t="s">
        <v>185</v>
      </c>
      <c r="BE167" s="186">
        <f t="shared" si="44"/>
        <v>0</v>
      </c>
      <c r="BF167" s="186">
        <f t="shared" si="45"/>
        <v>0</v>
      </c>
      <c r="BG167" s="186">
        <f t="shared" si="46"/>
        <v>0</v>
      </c>
      <c r="BH167" s="186">
        <f t="shared" si="47"/>
        <v>0</v>
      </c>
      <c r="BI167" s="186">
        <f t="shared" si="48"/>
        <v>0</v>
      </c>
      <c r="BJ167" s="24" t="s">
        <v>80</v>
      </c>
      <c r="BK167" s="186">
        <f t="shared" si="49"/>
        <v>0</v>
      </c>
      <c r="BL167" s="24" t="s">
        <v>373</v>
      </c>
      <c r="BM167" s="24" t="s">
        <v>1696</v>
      </c>
    </row>
    <row r="168" spans="2:65" s="1" customFormat="1" ht="22.5" customHeight="1">
      <c r="B168" s="174"/>
      <c r="C168" s="175" t="s">
        <v>72</v>
      </c>
      <c r="D168" s="175" t="s">
        <v>188</v>
      </c>
      <c r="E168" s="176" t="s">
        <v>3914</v>
      </c>
      <c r="F168" s="177" t="s">
        <v>3915</v>
      </c>
      <c r="G168" s="178" t="s">
        <v>203</v>
      </c>
      <c r="H168" s="179">
        <v>36.479999999999997</v>
      </c>
      <c r="I168" s="180"/>
      <c r="J168" s="181">
        <f t="shared" si="40"/>
        <v>0</v>
      </c>
      <c r="K168" s="177" t="s">
        <v>5</v>
      </c>
      <c r="L168" s="41"/>
      <c r="M168" s="182" t="s">
        <v>5</v>
      </c>
      <c r="N168" s="183" t="s">
        <v>43</v>
      </c>
      <c r="O168" s="42"/>
      <c r="P168" s="184">
        <f t="shared" si="41"/>
        <v>0</v>
      </c>
      <c r="Q168" s="184">
        <v>0</v>
      </c>
      <c r="R168" s="184">
        <f t="shared" si="42"/>
        <v>0</v>
      </c>
      <c r="S168" s="184">
        <v>0</v>
      </c>
      <c r="T168" s="185">
        <f t="shared" si="43"/>
        <v>0</v>
      </c>
      <c r="AR168" s="24" t="s">
        <v>373</v>
      </c>
      <c r="AT168" s="24" t="s">
        <v>188</v>
      </c>
      <c r="AU168" s="24" t="s">
        <v>82</v>
      </c>
      <c r="AY168" s="24" t="s">
        <v>185</v>
      </c>
      <c r="BE168" s="186">
        <f t="shared" si="44"/>
        <v>0</v>
      </c>
      <c r="BF168" s="186">
        <f t="shared" si="45"/>
        <v>0</v>
      </c>
      <c r="BG168" s="186">
        <f t="shared" si="46"/>
        <v>0</v>
      </c>
      <c r="BH168" s="186">
        <f t="shared" si="47"/>
        <v>0</v>
      </c>
      <c r="BI168" s="186">
        <f t="shared" si="48"/>
        <v>0</v>
      </c>
      <c r="BJ168" s="24" t="s">
        <v>80</v>
      </c>
      <c r="BK168" s="186">
        <f t="shared" si="49"/>
        <v>0</v>
      </c>
      <c r="BL168" s="24" t="s">
        <v>373</v>
      </c>
      <c r="BM168" s="24" t="s">
        <v>1700</v>
      </c>
    </row>
    <row r="169" spans="2:65" s="1" customFormat="1" ht="22.5" customHeight="1">
      <c r="B169" s="174"/>
      <c r="C169" s="175" t="s">
        <v>72</v>
      </c>
      <c r="D169" s="175" t="s">
        <v>188</v>
      </c>
      <c r="E169" s="176" t="s">
        <v>3916</v>
      </c>
      <c r="F169" s="177" t="s">
        <v>3917</v>
      </c>
      <c r="G169" s="178" t="s">
        <v>376</v>
      </c>
      <c r="H169" s="179">
        <v>152</v>
      </c>
      <c r="I169" s="180"/>
      <c r="J169" s="181">
        <f t="shared" si="40"/>
        <v>0</v>
      </c>
      <c r="K169" s="177" t="s">
        <v>5</v>
      </c>
      <c r="L169" s="41"/>
      <c r="M169" s="182" t="s">
        <v>5</v>
      </c>
      <c r="N169" s="183" t="s">
        <v>43</v>
      </c>
      <c r="O169" s="42"/>
      <c r="P169" s="184">
        <f t="shared" si="41"/>
        <v>0</v>
      </c>
      <c r="Q169" s="184">
        <v>0</v>
      </c>
      <c r="R169" s="184">
        <f t="shared" si="42"/>
        <v>0</v>
      </c>
      <c r="S169" s="184">
        <v>0</v>
      </c>
      <c r="T169" s="185">
        <f t="shared" si="43"/>
        <v>0</v>
      </c>
      <c r="AR169" s="24" t="s">
        <v>373</v>
      </c>
      <c r="AT169" s="24" t="s">
        <v>188</v>
      </c>
      <c r="AU169" s="24" t="s">
        <v>82</v>
      </c>
      <c r="AY169" s="24" t="s">
        <v>185</v>
      </c>
      <c r="BE169" s="186">
        <f t="shared" si="44"/>
        <v>0</v>
      </c>
      <c r="BF169" s="186">
        <f t="shared" si="45"/>
        <v>0</v>
      </c>
      <c r="BG169" s="186">
        <f t="shared" si="46"/>
        <v>0</v>
      </c>
      <c r="BH169" s="186">
        <f t="shared" si="47"/>
        <v>0</v>
      </c>
      <c r="BI169" s="186">
        <f t="shared" si="48"/>
        <v>0</v>
      </c>
      <c r="BJ169" s="24" t="s">
        <v>80</v>
      </c>
      <c r="BK169" s="186">
        <f t="shared" si="49"/>
        <v>0</v>
      </c>
      <c r="BL169" s="24" t="s">
        <v>373</v>
      </c>
      <c r="BM169" s="24" t="s">
        <v>1712</v>
      </c>
    </row>
    <row r="170" spans="2:65" s="1" customFormat="1" ht="22.5" customHeight="1">
      <c r="B170" s="174"/>
      <c r="C170" s="175" t="s">
        <v>72</v>
      </c>
      <c r="D170" s="175" t="s">
        <v>188</v>
      </c>
      <c r="E170" s="176" t="s">
        <v>3918</v>
      </c>
      <c r="F170" s="177" t="s">
        <v>3919</v>
      </c>
      <c r="G170" s="178" t="s">
        <v>203</v>
      </c>
      <c r="H170" s="179">
        <v>97.28</v>
      </c>
      <c r="I170" s="180"/>
      <c r="J170" s="181">
        <f t="shared" si="40"/>
        <v>0</v>
      </c>
      <c r="K170" s="177" t="s">
        <v>5</v>
      </c>
      <c r="L170" s="41"/>
      <c r="M170" s="182" t="s">
        <v>5</v>
      </c>
      <c r="N170" s="183" t="s">
        <v>43</v>
      </c>
      <c r="O170" s="42"/>
      <c r="P170" s="184">
        <f t="shared" si="41"/>
        <v>0</v>
      </c>
      <c r="Q170" s="184">
        <v>0</v>
      </c>
      <c r="R170" s="184">
        <f t="shared" si="42"/>
        <v>0</v>
      </c>
      <c r="S170" s="184">
        <v>0</v>
      </c>
      <c r="T170" s="185">
        <f t="shared" si="43"/>
        <v>0</v>
      </c>
      <c r="AR170" s="24" t="s">
        <v>373</v>
      </c>
      <c r="AT170" s="24" t="s">
        <v>188</v>
      </c>
      <c r="AU170" s="24" t="s">
        <v>82</v>
      </c>
      <c r="AY170" s="24" t="s">
        <v>185</v>
      </c>
      <c r="BE170" s="186">
        <f t="shared" si="44"/>
        <v>0</v>
      </c>
      <c r="BF170" s="186">
        <f t="shared" si="45"/>
        <v>0</v>
      </c>
      <c r="BG170" s="186">
        <f t="shared" si="46"/>
        <v>0</v>
      </c>
      <c r="BH170" s="186">
        <f t="shared" si="47"/>
        <v>0</v>
      </c>
      <c r="BI170" s="186">
        <f t="shared" si="48"/>
        <v>0</v>
      </c>
      <c r="BJ170" s="24" t="s">
        <v>80</v>
      </c>
      <c r="BK170" s="186">
        <f t="shared" si="49"/>
        <v>0</v>
      </c>
      <c r="BL170" s="24" t="s">
        <v>373</v>
      </c>
      <c r="BM170" s="24" t="s">
        <v>1728</v>
      </c>
    </row>
    <row r="171" spans="2:65" s="1" customFormat="1" ht="22.5" customHeight="1">
      <c r="B171" s="174"/>
      <c r="C171" s="175" t="s">
        <v>72</v>
      </c>
      <c r="D171" s="175" t="s">
        <v>188</v>
      </c>
      <c r="E171" s="176" t="s">
        <v>3920</v>
      </c>
      <c r="F171" s="177" t="s">
        <v>3921</v>
      </c>
      <c r="G171" s="178" t="s">
        <v>547</v>
      </c>
      <c r="H171" s="179">
        <v>1</v>
      </c>
      <c r="I171" s="180"/>
      <c r="J171" s="181">
        <f t="shared" si="40"/>
        <v>0</v>
      </c>
      <c r="K171" s="177" t="s">
        <v>5</v>
      </c>
      <c r="L171" s="41"/>
      <c r="M171" s="182" t="s">
        <v>5</v>
      </c>
      <c r="N171" s="183" t="s">
        <v>43</v>
      </c>
      <c r="O171" s="42"/>
      <c r="P171" s="184">
        <f t="shared" si="41"/>
        <v>0</v>
      </c>
      <c r="Q171" s="184">
        <v>0</v>
      </c>
      <c r="R171" s="184">
        <f t="shared" si="42"/>
        <v>0</v>
      </c>
      <c r="S171" s="184">
        <v>0</v>
      </c>
      <c r="T171" s="185">
        <f t="shared" si="43"/>
        <v>0</v>
      </c>
      <c r="AR171" s="24" t="s">
        <v>373</v>
      </c>
      <c r="AT171" s="24" t="s">
        <v>188</v>
      </c>
      <c r="AU171" s="24" t="s">
        <v>82</v>
      </c>
      <c r="AY171" s="24" t="s">
        <v>185</v>
      </c>
      <c r="BE171" s="186">
        <f t="shared" si="44"/>
        <v>0</v>
      </c>
      <c r="BF171" s="186">
        <f t="shared" si="45"/>
        <v>0</v>
      </c>
      <c r="BG171" s="186">
        <f t="shared" si="46"/>
        <v>0</v>
      </c>
      <c r="BH171" s="186">
        <f t="shared" si="47"/>
        <v>0</v>
      </c>
      <c r="BI171" s="186">
        <f t="shared" si="48"/>
        <v>0</v>
      </c>
      <c r="BJ171" s="24" t="s">
        <v>80</v>
      </c>
      <c r="BK171" s="186">
        <f t="shared" si="49"/>
        <v>0</v>
      </c>
      <c r="BL171" s="24" t="s">
        <v>373</v>
      </c>
      <c r="BM171" s="24" t="s">
        <v>1720</v>
      </c>
    </row>
    <row r="172" spans="2:65" s="1" customFormat="1" ht="31.5" customHeight="1">
      <c r="B172" s="174"/>
      <c r="C172" s="175" t="s">
        <v>72</v>
      </c>
      <c r="D172" s="175" t="s">
        <v>188</v>
      </c>
      <c r="E172" s="176" t="s">
        <v>3937</v>
      </c>
      <c r="F172" s="177" t="s">
        <v>3938</v>
      </c>
      <c r="G172" s="178" t="s">
        <v>547</v>
      </c>
      <c r="H172" s="179">
        <v>1</v>
      </c>
      <c r="I172" s="180"/>
      <c r="J172" s="181">
        <f t="shared" si="40"/>
        <v>0</v>
      </c>
      <c r="K172" s="177" t="s">
        <v>5</v>
      </c>
      <c r="L172" s="41"/>
      <c r="M172" s="182" t="s">
        <v>5</v>
      </c>
      <c r="N172" s="183" t="s">
        <v>43</v>
      </c>
      <c r="O172" s="42"/>
      <c r="P172" s="184">
        <f t="shared" si="41"/>
        <v>0</v>
      </c>
      <c r="Q172" s="184">
        <v>0</v>
      </c>
      <c r="R172" s="184">
        <f t="shared" si="42"/>
        <v>0</v>
      </c>
      <c r="S172" s="184">
        <v>0</v>
      </c>
      <c r="T172" s="185">
        <f t="shared" si="43"/>
        <v>0</v>
      </c>
      <c r="AR172" s="24" t="s">
        <v>373</v>
      </c>
      <c r="AT172" s="24" t="s">
        <v>188</v>
      </c>
      <c r="AU172" s="24" t="s">
        <v>82</v>
      </c>
      <c r="AY172" s="24" t="s">
        <v>185</v>
      </c>
      <c r="BE172" s="186">
        <f t="shared" si="44"/>
        <v>0</v>
      </c>
      <c r="BF172" s="186">
        <f t="shared" si="45"/>
        <v>0</v>
      </c>
      <c r="BG172" s="186">
        <f t="shared" si="46"/>
        <v>0</v>
      </c>
      <c r="BH172" s="186">
        <f t="shared" si="47"/>
        <v>0</v>
      </c>
      <c r="BI172" s="186">
        <f t="shared" si="48"/>
        <v>0</v>
      </c>
      <c r="BJ172" s="24" t="s">
        <v>80</v>
      </c>
      <c r="BK172" s="186">
        <f t="shared" si="49"/>
        <v>0</v>
      </c>
      <c r="BL172" s="24" t="s">
        <v>373</v>
      </c>
      <c r="BM172" s="24" t="s">
        <v>257</v>
      </c>
    </row>
    <row r="173" spans="2:65" s="1" customFormat="1" ht="22.5" customHeight="1">
      <c r="B173" s="174"/>
      <c r="C173" s="175" t="s">
        <v>72</v>
      </c>
      <c r="D173" s="175" t="s">
        <v>188</v>
      </c>
      <c r="E173" s="176" t="s">
        <v>3939</v>
      </c>
      <c r="F173" s="177" t="s">
        <v>3940</v>
      </c>
      <c r="G173" s="178" t="s">
        <v>203</v>
      </c>
      <c r="H173" s="179">
        <v>39</v>
      </c>
      <c r="I173" s="180"/>
      <c r="J173" s="181">
        <f t="shared" si="40"/>
        <v>0</v>
      </c>
      <c r="K173" s="177" t="s">
        <v>5</v>
      </c>
      <c r="L173" s="41"/>
      <c r="M173" s="182" t="s">
        <v>5</v>
      </c>
      <c r="N173" s="183" t="s">
        <v>43</v>
      </c>
      <c r="O173" s="42"/>
      <c r="P173" s="184">
        <f t="shared" si="41"/>
        <v>0</v>
      </c>
      <c r="Q173" s="184">
        <v>0</v>
      </c>
      <c r="R173" s="184">
        <f t="shared" si="42"/>
        <v>0</v>
      </c>
      <c r="S173" s="184">
        <v>0</v>
      </c>
      <c r="T173" s="185">
        <f t="shared" si="43"/>
        <v>0</v>
      </c>
      <c r="AR173" s="24" t="s">
        <v>373</v>
      </c>
      <c r="AT173" s="24" t="s">
        <v>188</v>
      </c>
      <c r="AU173" s="24" t="s">
        <v>82</v>
      </c>
      <c r="AY173" s="24" t="s">
        <v>185</v>
      </c>
      <c r="BE173" s="186">
        <f t="shared" si="44"/>
        <v>0</v>
      </c>
      <c r="BF173" s="186">
        <f t="shared" si="45"/>
        <v>0</v>
      </c>
      <c r="BG173" s="186">
        <f t="shared" si="46"/>
        <v>0</v>
      </c>
      <c r="BH173" s="186">
        <f t="shared" si="47"/>
        <v>0</v>
      </c>
      <c r="BI173" s="186">
        <f t="shared" si="48"/>
        <v>0</v>
      </c>
      <c r="BJ173" s="24" t="s">
        <v>80</v>
      </c>
      <c r="BK173" s="186">
        <f t="shared" si="49"/>
        <v>0</v>
      </c>
      <c r="BL173" s="24" t="s">
        <v>373</v>
      </c>
      <c r="BM173" s="24" t="s">
        <v>306</v>
      </c>
    </row>
    <row r="174" spans="2:65" s="1" customFormat="1" ht="22.5" customHeight="1">
      <c r="B174" s="174"/>
      <c r="C174" s="175" t="s">
        <v>72</v>
      </c>
      <c r="D174" s="175" t="s">
        <v>188</v>
      </c>
      <c r="E174" s="176" t="s">
        <v>3941</v>
      </c>
      <c r="F174" s="177" t="s">
        <v>3942</v>
      </c>
      <c r="G174" s="178" t="s">
        <v>203</v>
      </c>
      <c r="H174" s="179">
        <v>4</v>
      </c>
      <c r="I174" s="180"/>
      <c r="J174" s="181">
        <f t="shared" si="40"/>
        <v>0</v>
      </c>
      <c r="K174" s="177" t="s">
        <v>5</v>
      </c>
      <c r="L174" s="41"/>
      <c r="M174" s="182" t="s">
        <v>5</v>
      </c>
      <c r="N174" s="183" t="s">
        <v>43</v>
      </c>
      <c r="O174" s="42"/>
      <c r="P174" s="184">
        <f t="shared" si="41"/>
        <v>0</v>
      </c>
      <c r="Q174" s="184">
        <v>0</v>
      </c>
      <c r="R174" s="184">
        <f t="shared" si="42"/>
        <v>0</v>
      </c>
      <c r="S174" s="184">
        <v>0</v>
      </c>
      <c r="T174" s="185">
        <f t="shared" si="43"/>
        <v>0</v>
      </c>
      <c r="AR174" s="24" t="s">
        <v>373</v>
      </c>
      <c r="AT174" s="24" t="s">
        <v>188</v>
      </c>
      <c r="AU174" s="24" t="s">
        <v>82</v>
      </c>
      <c r="AY174" s="24" t="s">
        <v>185</v>
      </c>
      <c r="BE174" s="186">
        <f t="shared" si="44"/>
        <v>0</v>
      </c>
      <c r="BF174" s="186">
        <f t="shared" si="45"/>
        <v>0</v>
      </c>
      <c r="BG174" s="186">
        <f t="shared" si="46"/>
        <v>0</v>
      </c>
      <c r="BH174" s="186">
        <f t="shared" si="47"/>
        <v>0</v>
      </c>
      <c r="BI174" s="186">
        <f t="shared" si="48"/>
        <v>0</v>
      </c>
      <c r="BJ174" s="24" t="s">
        <v>80</v>
      </c>
      <c r="BK174" s="186">
        <f t="shared" si="49"/>
        <v>0</v>
      </c>
      <c r="BL174" s="24" t="s">
        <v>373</v>
      </c>
      <c r="BM174" s="24" t="s">
        <v>251</v>
      </c>
    </row>
    <row r="175" spans="2:65" s="1" customFormat="1" ht="22.5" customHeight="1">
      <c r="B175" s="174"/>
      <c r="C175" s="175" t="s">
        <v>72</v>
      </c>
      <c r="D175" s="175" t="s">
        <v>188</v>
      </c>
      <c r="E175" s="176" t="s">
        <v>3943</v>
      </c>
      <c r="F175" s="177" t="s">
        <v>3944</v>
      </c>
      <c r="G175" s="178" t="s">
        <v>547</v>
      </c>
      <c r="H175" s="179">
        <v>1</v>
      </c>
      <c r="I175" s="180"/>
      <c r="J175" s="181">
        <f t="shared" si="40"/>
        <v>0</v>
      </c>
      <c r="K175" s="177" t="s">
        <v>5</v>
      </c>
      <c r="L175" s="41"/>
      <c r="M175" s="182" t="s">
        <v>5</v>
      </c>
      <c r="N175" s="183" t="s">
        <v>43</v>
      </c>
      <c r="O175" s="42"/>
      <c r="P175" s="184">
        <f t="shared" si="41"/>
        <v>0</v>
      </c>
      <c r="Q175" s="184">
        <v>0</v>
      </c>
      <c r="R175" s="184">
        <f t="shared" si="42"/>
        <v>0</v>
      </c>
      <c r="S175" s="184">
        <v>0</v>
      </c>
      <c r="T175" s="185">
        <f t="shared" si="43"/>
        <v>0</v>
      </c>
      <c r="AR175" s="24" t="s">
        <v>373</v>
      </c>
      <c r="AT175" s="24" t="s">
        <v>188</v>
      </c>
      <c r="AU175" s="24" t="s">
        <v>82</v>
      </c>
      <c r="AY175" s="24" t="s">
        <v>185</v>
      </c>
      <c r="BE175" s="186">
        <f t="shared" si="44"/>
        <v>0</v>
      </c>
      <c r="BF175" s="186">
        <f t="shared" si="45"/>
        <v>0</v>
      </c>
      <c r="BG175" s="186">
        <f t="shared" si="46"/>
        <v>0</v>
      </c>
      <c r="BH175" s="186">
        <f t="shared" si="47"/>
        <v>0</v>
      </c>
      <c r="BI175" s="186">
        <f t="shared" si="48"/>
        <v>0</v>
      </c>
      <c r="BJ175" s="24" t="s">
        <v>80</v>
      </c>
      <c r="BK175" s="186">
        <f t="shared" si="49"/>
        <v>0</v>
      </c>
      <c r="BL175" s="24" t="s">
        <v>373</v>
      </c>
      <c r="BM175" s="24" t="s">
        <v>270</v>
      </c>
    </row>
    <row r="176" spans="2:65" s="1" customFormat="1" ht="22.5" customHeight="1">
      <c r="B176" s="174"/>
      <c r="C176" s="175" t="s">
        <v>72</v>
      </c>
      <c r="D176" s="175" t="s">
        <v>188</v>
      </c>
      <c r="E176" s="176" t="s">
        <v>3945</v>
      </c>
      <c r="F176" s="177" t="s">
        <v>3946</v>
      </c>
      <c r="G176" s="178" t="s">
        <v>203</v>
      </c>
      <c r="H176" s="179">
        <v>3</v>
      </c>
      <c r="I176" s="180"/>
      <c r="J176" s="181">
        <f t="shared" si="40"/>
        <v>0</v>
      </c>
      <c r="K176" s="177" t="s">
        <v>5</v>
      </c>
      <c r="L176" s="41"/>
      <c r="M176" s="182" t="s">
        <v>5</v>
      </c>
      <c r="N176" s="183" t="s">
        <v>43</v>
      </c>
      <c r="O176" s="42"/>
      <c r="P176" s="184">
        <f t="shared" si="41"/>
        <v>0</v>
      </c>
      <c r="Q176" s="184">
        <v>0</v>
      </c>
      <c r="R176" s="184">
        <f t="shared" si="42"/>
        <v>0</v>
      </c>
      <c r="S176" s="184">
        <v>0</v>
      </c>
      <c r="T176" s="185">
        <f t="shared" si="43"/>
        <v>0</v>
      </c>
      <c r="AR176" s="24" t="s">
        <v>373</v>
      </c>
      <c r="AT176" s="24" t="s">
        <v>188</v>
      </c>
      <c r="AU176" s="24" t="s">
        <v>82</v>
      </c>
      <c r="AY176" s="24" t="s">
        <v>185</v>
      </c>
      <c r="BE176" s="186">
        <f t="shared" si="44"/>
        <v>0</v>
      </c>
      <c r="BF176" s="186">
        <f t="shared" si="45"/>
        <v>0</v>
      </c>
      <c r="BG176" s="186">
        <f t="shared" si="46"/>
        <v>0</v>
      </c>
      <c r="BH176" s="186">
        <f t="shared" si="47"/>
        <v>0</v>
      </c>
      <c r="BI176" s="186">
        <f t="shared" si="48"/>
        <v>0</v>
      </c>
      <c r="BJ176" s="24" t="s">
        <v>80</v>
      </c>
      <c r="BK176" s="186">
        <f t="shared" si="49"/>
        <v>0</v>
      </c>
      <c r="BL176" s="24" t="s">
        <v>373</v>
      </c>
      <c r="BM176" s="24" t="s">
        <v>286</v>
      </c>
    </row>
    <row r="177" spans="2:65" s="10" customFormat="1" ht="29.85" customHeight="1">
      <c r="B177" s="160"/>
      <c r="D177" s="171" t="s">
        <v>71</v>
      </c>
      <c r="E177" s="172" t="s">
        <v>3947</v>
      </c>
      <c r="F177" s="172" t="s">
        <v>3948</v>
      </c>
      <c r="I177" s="163"/>
      <c r="J177" s="173">
        <f>BK177</f>
        <v>0</v>
      </c>
      <c r="L177" s="160"/>
      <c r="M177" s="165"/>
      <c r="N177" s="166"/>
      <c r="O177" s="166"/>
      <c r="P177" s="167">
        <f>SUM(P178:P189)</f>
        <v>0</v>
      </c>
      <c r="Q177" s="166"/>
      <c r="R177" s="167">
        <f>SUM(R178:R189)</f>
        <v>0</v>
      </c>
      <c r="S177" s="166"/>
      <c r="T177" s="168">
        <f>SUM(T178:T189)</f>
        <v>0</v>
      </c>
      <c r="AR177" s="161" t="s">
        <v>82</v>
      </c>
      <c r="AT177" s="169" t="s">
        <v>71</v>
      </c>
      <c r="AU177" s="169" t="s">
        <v>80</v>
      </c>
      <c r="AY177" s="161" t="s">
        <v>185</v>
      </c>
      <c r="BK177" s="170">
        <f>SUM(BK178:BK189)</f>
        <v>0</v>
      </c>
    </row>
    <row r="178" spans="2:65" s="1" customFormat="1" ht="22.5" customHeight="1">
      <c r="B178" s="174"/>
      <c r="C178" s="175" t="s">
        <v>72</v>
      </c>
      <c r="D178" s="175" t="s">
        <v>188</v>
      </c>
      <c r="E178" s="176" t="s">
        <v>3949</v>
      </c>
      <c r="F178" s="177" t="s">
        <v>3885</v>
      </c>
      <c r="G178" s="178" t="s">
        <v>376</v>
      </c>
      <c r="H178" s="179">
        <v>61</v>
      </c>
      <c r="I178" s="180"/>
      <c r="J178" s="181">
        <f t="shared" ref="J178:J189" si="50">ROUND(I178*H178,2)</f>
        <v>0</v>
      </c>
      <c r="K178" s="177" t="s">
        <v>5</v>
      </c>
      <c r="L178" s="41"/>
      <c r="M178" s="182" t="s">
        <v>5</v>
      </c>
      <c r="N178" s="183" t="s">
        <v>43</v>
      </c>
      <c r="O178" s="42"/>
      <c r="P178" s="184">
        <f t="shared" ref="P178:P189" si="51">O178*H178</f>
        <v>0</v>
      </c>
      <c r="Q178" s="184">
        <v>0</v>
      </c>
      <c r="R178" s="184">
        <f t="shared" ref="R178:R189" si="52">Q178*H178</f>
        <v>0</v>
      </c>
      <c r="S178" s="184">
        <v>0</v>
      </c>
      <c r="T178" s="185">
        <f t="shared" ref="T178:T189" si="53">S178*H178</f>
        <v>0</v>
      </c>
      <c r="AR178" s="24" t="s">
        <v>373</v>
      </c>
      <c r="AT178" s="24" t="s">
        <v>188</v>
      </c>
      <c r="AU178" s="24" t="s">
        <v>82</v>
      </c>
      <c r="AY178" s="24" t="s">
        <v>185</v>
      </c>
      <c r="BE178" s="186">
        <f t="shared" ref="BE178:BE189" si="54">IF(N178="základní",J178,0)</f>
        <v>0</v>
      </c>
      <c r="BF178" s="186">
        <f t="shared" ref="BF178:BF189" si="55">IF(N178="snížená",J178,0)</f>
        <v>0</v>
      </c>
      <c r="BG178" s="186">
        <f t="shared" ref="BG178:BG189" si="56">IF(N178="zákl. přenesená",J178,0)</f>
        <v>0</v>
      </c>
      <c r="BH178" s="186">
        <f t="shared" ref="BH178:BH189" si="57">IF(N178="sníž. přenesená",J178,0)</f>
        <v>0</v>
      </c>
      <c r="BI178" s="186">
        <f t="shared" ref="BI178:BI189" si="58">IF(N178="nulová",J178,0)</f>
        <v>0</v>
      </c>
      <c r="BJ178" s="24" t="s">
        <v>80</v>
      </c>
      <c r="BK178" s="186">
        <f t="shared" ref="BK178:BK189" si="59">ROUND(I178*H178,2)</f>
        <v>0</v>
      </c>
      <c r="BL178" s="24" t="s">
        <v>373</v>
      </c>
      <c r="BM178" s="24" t="s">
        <v>302</v>
      </c>
    </row>
    <row r="179" spans="2:65" s="1" customFormat="1" ht="22.5" customHeight="1">
      <c r="B179" s="174"/>
      <c r="C179" s="175" t="s">
        <v>72</v>
      </c>
      <c r="D179" s="175" t="s">
        <v>188</v>
      </c>
      <c r="E179" s="176" t="s">
        <v>3904</v>
      </c>
      <c r="F179" s="177" t="s">
        <v>3905</v>
      </c>
      <c r="G179" s="178" t="s">
        <v>376</v>
      </c>
      <c r="H179" s="179">
        <v>49</v>
      </c>
      <c r="I179" s="180"/>
      <c r="J179" s="181">
        <f t="shared" si="50"/>
        <v>0</v>
      </c>
      <c r="K179" s="177" t="s">
        <v>5</v>
      </c>
      <c r="L179" s="41"/>
      <c r="M179" s="182" t="s">
        <v>5</v>
      </c>
      <c r="N179" s="183" t="s">
        <v>43</v>
      </c>
      <c r="O179" s="42"/>
      <c r="P179" s="184">
        <f t="shared" si="51"/>
        <v>0</v>
      </c>
      <c r="Q179" s="184">
        <v>0</v>
      </c>
      <c r="R179" s="184">
        <f t="shared" si="52"/>
        <v>0</v>
      </c>
      <c r="S179" s="184">
        <v>0</v>
      </c>
      <c r="T179" s="185">
        <f t="shared" si="53"/>
        <v>0</v>
      </c>
      <c r="AR179" s="24" t="s">
        <v>373</v>
      </c>
      <c r="AT179" s="24" t="s">
        <v>188</v>
      </c>
      <c r="AU179" s="24" t="s">
        <v>82</v>
      </c>
      <c r="AY179" s="24" t="s">
        <v>185</v>
      </c>
      <c r="BE179" s="186">
        <f t="shared" si="54"/>
        <v>0</v>
      </c>
      <c r="BF179" s="186">
        <f t="shared" si="55"/>
        <v>0</v>
      </c>
      <c r="BG179" s="186">
        <f t="shared" si="56"/>
        <v>0</v>
      </c>
      <c r="BH179" s="186">
        <f t="shared" si="57"/>
        <v>0</v>
      </c>
      <c r="BI179" s="186">
        <f t="shared" si="58"/>
        <v>0</v>
      </c>
      <c r="BJ179" s="24" t="s">
        <v>80</v>
      </c>
      <c r="BK179" s="186">
        <f t="shared" si="59"/>
        <v>0</v>
      </c>
      <c r="BL179" s="24" t="s">
        <v>373</v>
      </c>
      <c r="BM179" s="24" t="s">
        <v>3582</v>
      </c>
    </row>
    <row r="180" spans="2:65" s="1" customFormat="1" ht="22.5" customHeight="1">
      <c r="B180" s="174"/>
      <c r="C180" s="175" t="s">
        <v>72</v>
      </c>
      <c r="D180" s="175" t="s">
        <v>188</v>
      </c>
      <c r="E180" s="176" t="s">
        <v>3906</v>
      </c>
      <c r="F180" s="177" t="s">
        <v>3907</v>
      </c>
      <c r="G180" s="178" t="s">
        <v>376</v>
      </c>
      <c r="H180" s="179">
        <v>32</v>
      </c>
      <c r="I180" s="180"/>
      <c r="J180" s="181">
        <f t="shared" si="50"/>
        <v>0</v>
      </c>
      <c r="K180" s="177" t="s">
        <v>5</v>
      </c>
      <c r="L180" s="41"/>
      <c r="M180" s="182" t="s">
        <v>5</v>
      </c>
      <c r="N180" s="183" t="s">
        <v>43</v>
      </c>
      <c r="O180" s="42"/>
      <c r="P180" s="184">
        <f t="shared" si="51"/>
        <v>0</v>
      </c>
      <c r="Q180" s="184">
        <v>0</v>
      </c>
      <c r="R180" s="184">
        <f t="shared" si="52"/>
        <v>0</v>
      </c>
      <c r="S180" s="184">
        <v>0</v>
      </c>
      <c r="T180" s="185">
        <f t="shared" si="53"/>
        <v>0</v>
      </c>
      <c r="AR180" s="24" t="s">
        <v>373</v>
      </c>
      <c r="AT180" s="24" t="s">
        <v>188</v>
      </c>
      <c r="AU180" s="24" t="s">
        <v>82</v>
      </c>
      <c r="AY180" s="24" t="s">
        <v>185</v>
      </c>
      <c r="BE180" s="186">
        <f t="shared" si="54"/>
        <v>0</v>
      </c>
      <c r="BF180" s="186">
        <f t="shared" si="55"/>
        <v>0</v>
      </c>
      <c r="BG180" s="186">
        <f t="shared" si="56"/>
        <v>0</v>
      </c>
      <c r="BH180" s="186">
        <f t="shared" si="57"/>
        <v>0</v>
      </c>
      <c r="BI180" s="186">
        <f t="shared" si="58"/>
        <v>0</v>
      </c>
      <c r="BJ180" s="24" t="s">
        <v>80</v>
      </c>
      <c r="BK180" s="186">
        <f t="shared" si="59"/>
        <v>0</v>
      </c>
      <c r="BL180" s="24" t="s">
        <v>373</v>
      </c>
      <c r="BM180" s="24" t="s">
        <v>322</v>
      </c>
    </row>
    <row r="181" spans="2:65" s="1" customFormat="1" ht="22.5" customHeight="1">
      <c r="B181" s="174"/>
      <c r="C181" s="175" t="s">
        <v>72</v>
      </c>
      <c r="D181" s="175" t="s">
        <v>188</v>
      </c>
      <c r="E181" s="176" t="s">
        <v>3950</v>
      </c>
      <c r="F181" s="177" t="s">
        <v>3951</v>
      </c>
      <c r="G181" s="178" t="s">
        <v>376</v>
      </c>
      <c r="H181" s="179">
        <v>21</v>
      </c>
      <c r="I181" s="180"/>
      <c r="J181" s="181">
        <f t="shared" si="50"/>
        <v>0</v>
      </c>
      <c r="K181" s="177" t="s">
        <v>5</v>
      </c>
      <c r="L181" s="41"/>
      <c r="M181" s="182" t="s">
        <v>5</v>
      </c>
      <c r="N181" s="183" t="s">
        <v>43</v>
      </c>
      <c r="O181" s="42"/>
      <c r="P181" s="184">
        <f t="shared" si="51"/>
        <v>0</v>
      </c>
      <c r="Q181" s="184">
        <v>0</v>
      </c>
      <c r="R181" s="184">
        <f t="shared" si="52"/>
        <v>0</v>
      </c>
      <c r="S181" s="184">
        <v>0</v>
      </c>
      <c r="T181" s="185">
        <f t="shared" si="53"/>
        <v>0</v>
      </c>
      <c r="AR181" s="24" t="s">
        <v>373</v>
      </c>
      <c r="AT181" s="24" t="s">
        <v>188</v>
      </c>
      <c r="AU181" s="24" t="s">
        <v>82</v>
      </c>
      <c r="AY181" s="24" t="s">
        <v>185</v>
      </c>
      <c r="BE181" s="186">
        <f t="shared" si="54"/>
        <v>0</v>
      </c>
      <c r="BF181" s="186">
        <f t="shared" si="55"/>
        <v>0</v>
      </c>
      <c r="BG181" s="186">
        <f t="shared" si="56"/>
        <v>0</v>
      </c>
      <c r="BH181" s="186">
        <f t="shared" si="57"/>
        <v>0</v>
      </c>
      <c r="BI181" s="186">
        <f t="shared" si="58"/>
        <v>0</v>
      </c>
      <c r="BJ181" s="24" t="s">
        <v>80</v>
      </c>
      <c r="BK181" s="186">
        <f t="shared" si="59"/>
        <v>0</v>
      </c>
      <c r="BL181" s="24" t="s">
        <v>373</v>
      </c>
      <c r="BM181" s="24" t="s">
        <v>1953</v>
      </c>
    </row>
    <row r="182" spans="2:65" s="1" customFormat="1" ht="22.5" customHeight="1">
      <c r="B182" s="174"/>
      <c r="C182" s="175" t="s">
        <v>72</v>
      </c>
      <c r="D182" s="175" t="s">
        <v>188</v>
      </c>
      <c r="E182" s="176" t="s">
        <v>3910</v>
      </c>
      <c r="F182" s="177" t="s">
        <v>3911</v>
      </c>
      <c r="G182" s="178" t="s">
        <v>203</v>
      </c>
      <c r="H182" s="179">
        <v>97.92</v>
      </c>
      <c r="I182" s="180"/>
      <c r="J182" s="181">
        <f t="shared" si="50"/>
        <v>0</v>
      </c>
      <c r="K182" s="177" t="s">
        <v>5</v>
      </c>
      <c r="L182" s="41"/>
      <c r="M182" s="182" t="s">
        <v>5</v>
      </c>
      <c r="N182" s="183" t="s">
        <v>43</v>
      </c>
      <c r="O182" s="42"/>
      <c r="P182" s="184">
        <f t="shared" si="51"/>
        <v>0</v>
      </c>
      <c r="Q182" s="184">
        <v>0</v>
      </c>
      <c r="R182" s="184">
        <f t="shared" si="52"/>
        <v>0</v>
      </c>
      <c r="S182" s="184">
        <v>0</v>
      </c>
      <c r="T182" s="185">
        <f t="shared" si="53"/>
        <v>0</v>
      </c>
      <c r="AR182" s="24" t="s">
        <v>373</v>
      </c>
      <c r="AT182" s="24" t="s">
        <v>188</v>
      </c>
      <c r="AU182" s="24" t="s">
        <v>82</v>
      </c>
      <c r="AY182" s="24" t="s">
        <v>185</v>
      </c>
      <c r="BE182" s="186">
        <f t="shared" si="54"/>
        <v>0</v>
      </c>
      <c r="BF182" s="186">
        <f t="shared" si="55"/>
        <v>0</v>
      </c>
      <c r="BG182" s="186">
        <f t="shared" si="56"/>
        <v>0</v>
      </c>
      <c r="BH182" s="186">
        <f t="shared" si="57"/>
        <v>0</v>
      </c>
      <c r="BI182" s="186">
        <f t="shared" si="58"/>
        <v>0</v>
      </c>
      <c r="BJ182" s="24" t="s">
        <v>80</v>
      </c>
      <c r="BK182" s="186">
        <f t="shared" si="59"/>
        <v>0</v>
      </c>
      <c r="BL182" s="24" t="s">
        <v>373</v>
      </c>
      <c r="BM182" s="24" t="s">
        <v>1945</v>
      </c>
    </row>
    <row r="183" spans="2:65" s="1" customFormat="1" ht="22.5" customHeight="1">
      <c r="B183" s="174"/>
      <c r="C183" s="175" t="s">
        <v>72</v>
      </c>
      <c r="D183" s="175" t="s">
        <v>188</v>
      </c>
      <c r="E183" s="176" t="s">
        <v>3912</v>
      </c>
      <c r="F183" s="177" t="s">
        <v>3913</v>
      </c>
      <c r="G183" s="178" t="s">
        <v>203</v>
      </c>
      <c r="H183" s="179">
        <v>8.16</v>
      </c>
      <c r="I183" s="180"/>
      <c r="J183" s="181">
        <f t="shared" si="50"/>
        <v>0</v>
      </c>
      <c r="K183" s="177" t="s">
        <v>5</v>
      </c>
      <c r="L183" s="41"/>
      <c r="M183" s="182" t="s">
        <v>5</v>
      </c>
      <c r="N183" s="183" t="s">
        <v>43</v>
      </c>
      <c r="O183" s="42"/>
      <c r="P183" s="184">
        <f t="shared" si="51"/>
        <v>0</v>
      </c>
      <c r="Q183" s="184">
        <v>0</v>
      </c>
      <c r="R183" s="184">
        <f t="shared" si="52"/>
        <v>0</v>
      </c>
      <c r="S183" s="184">
        <v>0</v>
      </c>
      <c r="T183" s="185">
        <f t="shared" si="53"/>
        <v>0</v>
      </c>
      <c r="AR183" s="24" t="s">
        <v>373</v>
      </c>
      <c r="AT183" s="24" t="s">
        <v>188</v>
      </c>
      <c r="AU183" s="24" t="s">
        <v>82</v>
      </c>
      <c r="AY183" s="24" t="s">
        <v>185</v>
      </c>
      <c r="BE183" s="186">
        <f t="shared" si="54"/>
        <v>0</v>
      </c>
      <c r="BF183" s="186">
        <f t="shared" si="55"/>
        <v>0</v>
      </c>
      <c r="BG183" s="186">
        <f t="shared" si="56"/>
        <v>0</v>
      </c>
      <c r="BH183" s="186">
        <f t="shared" si="57"/>
        <v>0</v>
      </c>
      <c r="BI183" s="186">
        <f t="shared" si="58"/>
        <v>0</v>
      </c>
      <c r="BJ183" s="24" t="s">
        <v>80</v>
      </c>
      <c r="BK183" s="186">
        <f t="shared" si="59"/>
        <v>0</v>
      </c>
      <c r="BL183" s="24" t="s">
        <v>373</v>
      </c>
      <c r="BM183" s="24" t="s">
        <v>1968</v>
      </c>
    </row>
    <row r="184" spans="2:65" s="1" customFormat="1" ht="22.5" customHeight="1">
      <c r="B184" s="174"/>
      <c r="C184" s="175" t="s">
        <v>72</v>
      </c>
      <c r="D184" s="175" t="s">
        <v>188</v>
      </c>
      <c r="E184" s="176" t="s">
        <v>3914</v>
      </c>
      <c r="F184" s="177" t="s">
        <v>3915</v>
      </c>
      <c r="G184" s="178" t="s">
        <v>203</v>
      </c>
      <c r="H184" s="179">
        <v>24.48</v>
      </c>
      <c r="I184" s="180"/>
      <c r="J184" s="181">
        <f t="shared" si="50"/>
        <v>0</v>
      </c>
      <c r="K184" s="177" t="s">
        <v>5</v>
      </c>
      <c r="L184" s="41"/>
      <c r="M184" s="182" t="s">
        <v>5</v>
      </c>
      <c r="N184" s="183" t="s">
        <v>43</v>
      </c>
      <c r="O184" s="42"/>
      <c r="P184" s="184">
        <f t="shared" si="51"/>
        <v>0</v>
      </c>
      <c r="Q184" s="184">
        <v>0</v>
      </c>
      <c r="R184" s="184">
        <f t="shared" si="52"/>
        <v>0</v>
      </c>
      <c r="S184" s="184">
        <v>0</v>
      </c>
      <c r="T184" s="185">
        <f t="shared" si="53"/>
        <v>0</v>
      </c>
      <c r="AR184" s="24" t="s">
        <v>373</v>
      </c>
      <c r="AT184" s="24" t="s">
        <v>188</v>
      </c>
      <c r="AU184" s="24" t="s">
        <v>82</v>
      </c>
      <c r="AY184" s="24" t="s">
        <v>185</v>
      </c>
      <c r="BE184" s="186">
        <f t="shared" si="54"/>
        <v>0</v>
      </c>
      <c r="BF184" s="186">
        <f t="shared" si="55"/>
        <v>0</v>
      </c>
      <c r="BG184" s="186">
        <f t="shared" si="56"/>
        <v>0</v>
      </c>
      <c r="BH184" s="186">
        <f t="shared" si="57"/>
        <v>0</v>
      </c>
      <c r="BI184" s="186">
        <f t="shared" si="58"/>
        <v>0</v>
      </c>
      <c r="BJ184" s="24" t="s">
        <v>80</v>
      </c>
      <c r="BK184" s="186">
        <f t="shared" si="59"/>
        <v>0</v>
      </c>
      <c r="BL184" s="24" t="s">
        <v>373</v>
      </c>
      <c r="BM184" s="24" t="s">
        <v>1976</v>
      </c>
    </row>
    <row r="185" spans="2:65" s="1" customFormat="1" ht="22.5" customHeight="1">
      <c r="B185" s="174"/>
      <c r="C185" s="175" t="s">
        <v>72</v>
      </c>
      <c r="D185" s="175" t="s">
        <v>188</v>
      </c>
      <c r="E185" s="176" t="s">
        <v>3916</v>
      </c>
      <c r="F185" s="177" t="s">
        <v>3917</v>
      </c>
      <c r="G185" s="178" t="s">
        <v>376</v>
      </c>
      <c r="H185" s="179">
        <v>102</v>
      </c>
      <c r="I185" s="180"/>
      <c r="J185" s="181">
        <f t="shared" si="50"/>
        <v>0</v>
      </c>
      <c r="K185" s="177" t="s">
        <v>5</v>
      </c>
      <c r="L185" s="41"/>
      <c r="M185" s="182" t="s">
        <v>5</v>
      </c>
      <c r="N185" s="183" t="s">
        <v>43</v>
      </c>
      <c r="O185" s="42"/>
      <c r="P185" s="184">
        <f t="shared" si="51"/>
        <v>0</v>
      </c>
      <c r="Q185" s="184">
        <v>0</v>
      </c>
      <c r="R185" s="184">
        <f t="shared" si="52"/>
        <v>0</v>
      </c>
      <c r="S185" s="184">
        <v>0</v>
      </c>
      <c r="T185" s="185">
        <f t="shared" si="53"/>
        <v>0</v>
      </c>
      <c r="AR185" s="24" t="s">
        <v>373</v>
      </c>
      <c r="AT185" s="24" t="s">
        <v>188</v>
      </c>
      <c r="AU185" s="24" t="s">
        <v>82</v>
      </c>
      <c r="AY185" s="24" t="s">
        <v>185</v>
      </c>
      <c r="BE185" s="186">
        <f t="shared" si="54"/>
        <v>0</v>
      </c>
      <c r="BF185" s="186">
        <f t="shared" si="55"/>
        <v>0</v>
      </c>
      <c r="BG185" s="186">
        <f t="shared" si="56"/>
        <v>0</v>
      </c>
      <c r="BH185" s="186">
        <f t="shared" si="57"/>
        <v>0</v>
      </c>
      <c r="BI185" s="186">
        <f t="shared" si="58"/>
        <v>0</v>
      </c>
      <c r="BJ185" s="24" t="s">
        <v>80</v>
      </c>
      <c r="BK185" s="186">
        <f t="shared" si="59"/>
        <v>0</v>
      </c>
      <c r="BL185" s="24" t="s">
        <v>373</v>
      </c>
      <c r="BM185" s="24" t="s">
        <v>1984</v>
      </c>
    </row>
    <row r="186" spans="2:65" s="1" customFormat="1" ht="22.5" customHeight="1">
      <c r="B186" s="174"/>
      <c r="C186" s="175" t="s">
        <v>72</v>
      </c>
      <c r="D186" s="175" t="s">
        <v>188</v>
      </c>
      <c r="E186" s="176" t="s">
        <v>3918</v>
      </c>
      <c r="F186" s="177" t="s">
        <v>3919</v>
      </c>
      <c r="G186" s="178" t="s">
        <v>203</v>
      </c>
      <c r="H186" s="179">
        <v>65.28</v>
      </c>
      <c r="I186" s="180"/>
      <c r="J186" s="181">
        <f t="shared" si="50"/>
        <v>0</v>
      </c>
      <c r="K186" s="177" t="s">
        <v>5</v>
      </c>
      <c r="L186" s="41"/>
      <c r="M186" s="182" t="s">
        <v>5</v>
      </c>
      <c r="N186" s="183" t="s">
        <v>43</v>
      </c>
      <c r="O186" s="42"/>
      <c r="P186" s="184">
        <f t="shared" si="51"/>
        <v>0</v>
      </c>
      <c r="Q186" s="184">
        <v>0</v>
      </c>
      <c r="R186" s="184">
        <f t="shared" si="52"/>
        <v>0</v>
      </c>
      <c r="S186" s="184">
        <v>0</v>
      </c>
      <c r="T186" s="185">
        <f t="shared" si="53"/>
        <v>0</v>
      </c>
      <c r="AR186" s="24" t="s">
        <v>373</v>
      </c>
      <c r="AT186" s="24" t="s">
        <v>188</v>
      </c>
      <c r="AU186" s="24" t="s">
        <v>82</v>
      </c>
      <c r="AY186" s="24" t="s">
        <v>185</v>
      </c>
      <c r="BE186" s="186">
        <f t="shared" si="54"/>
        <v>0</v>
      </c>
      <c r="BF186" s="186">
        <f t="shared" si="55"/>
        <v>0</v>
      </c>
      <c r="BG186" s="186">
        <f t="shared" si="56"/>
        <v>0</v>
      </c>
      <c r="BH186" s="186">
        <f t="shared" si="57"/>
        <v>0</v>
      </c>
      <c r="BI186" s="186">
        <f t="shared" si="58"/>
        <v>0</v>
      </c>
      <c r="BJ186" s="24" t="s">
        <v>80</v>
      </c>
      <c r="BK186" s="186">
        <f t="shared" si="59"/>
        <v>0</v>
      </c>
      <c r="BL186" s="24" t="s">
        <v>373</v>
      </c>
      <c r="BM186" s="24" t="s">
        <v>1992</v>
      </c>
    </row>
    <row r="187" spans="2:65" s="1" customFormat="1" ht="22.5" customHeight="1">
      <c r="B187" s="174"/>
      <c r="C187" s="175" t="s">
        <v>72</v>
      </c>
      <c r="D187" s="175" t="s">
        <v>188</v>
      </c>
      <c r="E187" s="176" t="s">
        <v>3952</v>
      </c>
      <c r="F187" s="177" t="s">
        <v>3953</v>
      </c>
      <c r="G187" s="178" t="s">
        <v>547</v>
      </c>
      <c r="H187" s="179">
        <v>1</v>
      </c>
      <c r="I187" s="180"/>
      <c r="J187" s="181">
        <f t="shared" si="50"/>
        <v>0</v>
      </c>
      <c r="K187" s="177" t="s">
        <v>5</v>
      </c>
      <c r="L187" s="41"/>
      <c r="M187" s="182" t="s">
        <v>5</v>
      </c>
      <c r="N187" s="183" t="s">
        <v>43</v>
      </c>
      <c r="O187" s="42"/>
      <c r="P187" s="184">
        <f t="shared" si="51"/>
        <v>0</v>
      </c>
      <c r="Q187" s="184">
        <v>0</v>
      </c>
      <c r="R187" s="184">
        <f t="shared" si="52"/>
        <v>0</v>
      </c>
      <c r="S187" s="184">
        <v>0</v>
      </c>
      <c r="T187" s="185">
        <f t="shared" si="53"/>
        <v>0</v>
      </c>
      <c r="AR187" s="24" t="s">
        <v>373</v>
      </c>
      <c r="AT187" s="24" t="s">
        <v>188</v>
      </c>
      <c r="AU187" s="24" t="s">
        <v>82</v>
      </c>
      <c r="AY187" s="24" t="s">
        <v>185</v>
      </c>
      <c r="BE187" s="186">
        <f t="shared" si="54"/>
        <v>0</v>
      </c>
      <c r="BF187" s="186">
        <f t="shared" si="55"/>
        <v>0</v>
      </c>
      <c r="BG187" s="186">
        <f t="shared" si="56"/>
        <v>0</v>
      </c>
      <c r="BH187" s="186">
        <f t="shared" si="57"/>
        <v>0</v>
      </c>
      <c r="BI187" s="186">
        <f t="shared" si="58"/>
        <v>0</v>
      </c>
      <c r="BJ187" s="24" t="s">
        <v>80</v>
      </c>
      <c r="BK187" s="186">
        <f t="shared" si="59"/>
        <v>0</v>
      </c>
      <c r="BL187" s="24" t="s">
        <v>373</v>
      </c>
      <c r="BM187" s="24" t="s">
        <v>2000</v>
      </c>
    </row>
    <row r="188" spans="2:65" s="1" customFormat="1" ht="22.5" customHeight="1">
      <c r="B188" s="174"/>
      <c r="C188" s="175" t="s">
        <v>72</v>
      </c>
      <c r="D188" s="175" t="s">
        <v>188</v>
      </c>
      <c r="E188" s="176" t="s">
        <v>3954</v>
      </c>
      <c r="F188" s="177" t="s">
        <v>3955</v>
      </c>
      <c r="G188" s="178" t="s">
        <v>1046</v>
      </c>
      <c r="H188" s="179">
        <v>6</v>
      </c>
      <c r="I188" s="180"/>
      <c r="J188" s="181">
        <f t="shared" si="50"/>
        <v>0</v>
      </c>
      <c r="K188" s="177" t="s">
        <v>5</v>
      </c>
      <c r="L188" s="41"/>
      <c r="M188" s="182" t="s">
        <v>5</v>
      </c>
      <c r="N188" s="183" t="s">
        <v>43</v>
      </c>
      <c r="O188" s="42"/>
      <c r="P188" s="184">
        <f t="shared" si="51"/>
        <v>0</v>
      </c>
      <c r="Q188" s="184">
        <v>0</v>
      </c>
      <c r="R188" s="184">
        <f t="shared" si="52"/>
        <v>0</v>
      </c>
      <c r="S188" s="184">
        <v>0</v>
      </c>
      <c r="T188" s="185">
        <f t="shared" si="53"/>
        <v>0</v>
      </c>
      <c r="AR188" s="24" t="s">
        <v>373</v>
      </c>
      <c r="AT188" s="24" t="s">
        <v>188</v>
      </c>
      <c r="AU188" s="24" t="s">
        <v>82</v>
      </c>
      <c r="AY188" s="24" t="s">
        <v>185</v>
      </c>
      <c r="BE188" s="186">
        <f t="shared" si="54"/>
        <v>0</v>
      </c>
      <c r="BF188" s="186">
        <f t="shared" si="55"/>
        <v>0</v>
      </c>
      <c r="BG188" s="186">
        <f t="shared" si="56"/>
        <v>0</v>
      </c>
      <c r="BH188" s="186">
        <f t="shared" si="57"/>
        <v>0</v>
      </c>
      <c r="BI188" s="186">
        <f t="shared" si="58"/>
        <v>0</v>
      </c>
      <c r="BJ188" s="24" t="s">
        <v>80</v>
      </c>
      <c r="BK188" s="186">
        <f t="shared" si="59"/>
        <v>0</v>
      </c>
      <c r="BL188" s="24" t="s">
        <v>373</v>
      </c>
      <c r="BM188" s="24" t="s">
        <v>2030</v>
      </c>
    </row>
    <row r="189" spans="2:65" s="1" customFormat="1" ht="31.5" customHeight="1">
      <c r="B189" s="174"/>
      <c r="C189" s="175" t="s">
        <v>72</v>
      </c>
      <c r="D189" s="175" t="s">
        <v>188</v>
      </c>
      <c r="E189" s="176" t="s">
        <v>3937</v>
      </c>
      <c r="F189" s="177" t="s">
        <v>3938</v>
      </c>
      <c r="G189" s="178" t="s">
        <v>547</v>
      </c>
      <c r="H189" s="179">
        <v>1</v>
      </c>
      <c r="I189" s="180"/>
      <c r="J189" s="181">
        <f t="shared" si="50"/>
        <v>0</v>
      </c>
      <c r="K189" s="177" t="s">
        <v>5</v>
      </c>
      <c r="L189" s="41"/>
      <c r="M189" s="182" t="s">
        <v>5</v>
      </c>
      <c r="N189" s="183" t="s">
        <v>43</v>
      </c>
      <c r="O189" s="42"/>
      <c r="P189" s="184">
        <f t="shared" si="51"/>
        <v>0</v>
      </c>
      <c r="Q189" s="184">
        <v>0</v>
      </c>
      <c r="R189" s="184">
        <f t="shared" si="52"/>
        <v>0</v>
      </c>
      <c r="S189" s="184">
        <v>0</v>
      </c>
      <c r="T189" s="185">
        <f t="shared" si="53"/>
        <v>0</v>
      </c>
      <c r="AR189" s="24" t="s">
        <v>373</v>
      </c>
      <c r="AT189" s="24" t="s">
        <v>188</v>
      </c>
      <c r="AU189" s="24" t="s">
        <v>82</v>
      </c>
      <c r="AY189" s="24" t="s">
        <v>185</v>
      </c>
      <c r="BE189" s="186">
        <f t="shared" si="54"/>
        <v>0</v>
      </c>
      <c r="BF189" s="186">
        <f t="shared" si="55"/>
        <v>0</v>
      </c>
      <c r="BG189" s="186">
        <f t="shared" si="56"/>
        <v>0</v>
      </c>
      <c r="BH189" s="186">
        <f t="shared" si="57"/>
        <v>0</v>
      </c>
      <c r="BI189" s="186">
        <f t="shared" si="58"/>
        <v>0</v>
      </c>
      <c r="BJ189" s="24" t="s">
        <v>80</v>
      </c>
      <c r="BK189" s="186">
        <f t="shared" si="59"/>
        <v>0</v>
      </c>
      <c r="BL189" s="24" t="s">
        <v>373</v>
      </c>
      <c r="BM189" s="24" t="s">
        <v>2034</v>
      </c>
    </row>
    <row r="190" spans="2:65" s="10" customFormat="1" ht="29.85" customHeight="1">
      <c r="B190" s="160"/>
      <c r="D190" s="171" t="s">
        <v>71</v>
      </c>
      <c r="E190" s="172" t="s">
        <v>3787</v>
      </c>
      <c r="F190" s="172" t="s">
        <v>90</v>
      </c>
      <c r="I190" s="163"/>
      <c r="J190" s="173">
        <f>BK190</f>
        <v>0</v>
      </c>
      <c r="L190" s="160"/>
      <c r="M190" s="165"/>
      <c r="N190" s="166"/>
      <c r="O190" s="166"/>
      <c r="P190" s="167">
        <f>SUM(P191:P193)</f>
        <v>0</v>
      </c>
      <c r="Q190" s="166"/>
      <c r="R190" s="167">
        <f>SUM(R191:R193)</f>
        <v>0</v>
      </c>
      <c r="S190" s="166"/>
      <c r="T190" s="168">
        <f>SUM(T191:T193)</f>
        <v>0</v>
      </c>
      <c r="AR190" s="161" t="s">
        <v>82</v>
      </c>
      <c r="AT190" s="169" t="s">
        <v>71</v>
      </c>
      <c r="AU190" s="169" t="s">
        <v>80</v>
      </c>
      <c r="AY190" s="161" t="s">
        <v>185</v>
      </c>
      <c r="BK190" s="170">
        <f>SUM(BK191:BK193)</f>
        <v>0</v>
      </c>
    </row>
    <row r="191" spans="2:65" s="1" customFormat="1" ht="22.5" customHeight="1">
      <c r="B191" s="174"/>
      <c r="C191" s="175" t="s">
        <v>72</v>
      </c>
      <c r="D191" s="175" t="s">
        <v>188</v>
      </c>
      <c r="E191" s="176" t="s">
        <v>3956</v>
      </c>
      <c r="F191" s="177" t="s">
        <v>3957</v>
      </c>
      <c r="G191" s="178" t="s">
        <v>547</v>
      </c>
      <c r="H191" s="179">
        <v>1</v>
      </c>
      <c r="I191" s="180"/>
      <c r="J191" s="181">
        <f>ROUND(I191*H191,2)</f>
        <v>0</v>
      </c>
      <c r="K191" s="177" t="s">
        <v>5</v>
      </c>
      <c r="L191" s="41"/>
      <c r="M191" s="182" t="s">
        <v>5</v>
      </c>
      <c r="N191" s="183" t="s">
        <v>43</v>
      </c>
      <c r="O191" s="42"/>
      <c r="P191" s="184">
        <f>O191*H191</f>
        <v>0</v>
      </c>
      <c r="Q191" s="184">
        <v>0</v>
      </c>
      <c r="R191" s="184">
        <f>Q191*H191</f>
        <v>0</v>
      </c>
      <c r="S191" s="184">
        <v>0</v>
      </c>
      <c r="T191" s="185">
        <f>S191*H191</f>
        <v>0</v>
      </c>
      <c r="AR191" s="24" t="s">
        <v>373</v>
      </c>
      <c r="AT191" s="24" t="s">
        <v>188</v>
      </c>
      <c r="AU191" s="24" t="s">
        <v>82</v>
      </c>
      <c r="AY191" s="24" t="s">
        <v>185</v>
      </c>
      <c r="BE191" s="186">
        <f>IF(N191="základní",J191,0)</f>
        <v>0</v>
      </c>
      <c r="BF191" s="186">
        <f>IF(N191="snížená",J191,0)</f>
        <v>0</v>
      </c>
      <c r="BG191" s="186">
        <f>IF(N191="zákl. přenesená",J191,0)</f>
        <v>0</v>
      </c>
      <c r="BH191" s="186">
        <f>IF(N191="sníž. přenesená",J191,0)</f>
        <v>0</v>
      </c>
      <c r="BI191" s="186">
        <f>IF(N191="nulová",J191,0)</f>
        <v>0</v>
      </c>
      <c r="BJ191" s="24" t="s">
        <v>80</v>
      </c>
      <c r="BK191" s="186">
        <f>ROUND(I191*H191,2)</f>
        <v>0</v>
      </c>
      <c r="BL191" s="24" t="s">
        <v>373</v>
      </c>
      <c r="BM191" s="24" t="s">
        <v>2050</v>
      </c>
    </row>
    <row r="192" spans="2:65" s="1" customFormat="1" ht="22.5" customHeight="1">
      <c r="B192" s="174"/>
      <c r="C192" s="175" t="s">
        <v>72</v>
      </c>
      <c r="D192" s="175" t="s">
        <v>188</v>
      </c>
      <c r="E192" s="176" t="s">
        <v>3958</v>
      </c>
      <c r="F192" s="177" t="s">
        <v>3959</v>
      </c>
      <c r="G192" s="178" t="s">
        <v>547</v>
      </c>
      <c r="H192" s="179">
        <v>1</v>
      </c>
      <c r="I192" s="180"/>
      <c r="J192" s="181">
        <f>ROUND(I192*H192,2)</f>
        <v>0</v>
      </c>
      <c r="K192" s="177" t="s">
        <v>5</v>
      </c>
      <c r="L192" s="41"/>
      <c r="M192" s="182" t="s">
        <v>5</v>
      </c>
      <c r="N192" s="183" t="s">
        <v>43</v>
      </c>
      <c r="O192" s="42"/>
      <c r="P192" s="184">
        <f>O192*H192</f>
        <v>0</v>
      </c>
      <c r="Q192" s="184">
        <v>0</v>
      </c>
      <c r="R192" s="184">
        <f>Q192*H192</f>
        <v>0</v>
      </c>
      <c r="S192" s="184">
        <v>0</v>
      </c>
      <c r="T192" s="185">
        <f>S192*H192</f>
        <v>0</v>
      </c>
      <c r="AR192" s="24" t="s">
        <v>373</v>
      </c>
      <c r="AT192" s="24" t="s">
        <v>188</v>
      </c>
      <c r="AU192" s="24" t="s">
        <v>82</v>
      </c>
      <c r="AY192" s="24" t="s">
        <v>185</v>
      </c>
      <c r="BE192" s="186">
        <f>IF(N192="základní",J192,0)</f>
        <v>0</v>
      </c>
      <c r="BF192" s="186">
        <f>IF(N192="snížená",J192,0)</f>
        <v>0</v>
      </c>
      <c r="BG192" s="186">
        <f>IF(N192="zákl. přenesená",J192,0)</f>
        <v>0</v>
      </c>
      <c r="BH192" s="186">
        <f>IF(N192="sníž. přenesená",J192,0)</f>
        <v>0</v>
      </c>
      <c r="BI192" s="186">
        <f>IF(N192="nulová",J192,0)</f>
        <v>0</v>
      </c>
      <c r="BJ192" s="24" t="s">
        <v>80</v>
      </c>
      <c r="BK192" s="186">
        <f>ROUND(I192*H192,2)</f>
        <v>0</v>
      </c>
      <c r="BL192" s="24" t="s">
        <v>373</v>
      </c>
      <c r="BM192" s="24" t="s">
        <v>2058</v>
      </c>
    </row>
    <row r="193" spans="2:65" s="1" customFormat="1" ht="22.5" customHeight="1">
      <c r="B193" s="174"/>
      <c r="C193" s="175" t="s">
        <v>72</v>
      </c>
      <c r="D193" s="175" t="s">
        <v>188</v>
      </c>
      <c r="E193" s="176" t="s">
        <v>3874</v>
      </c>
      <c r="F193" s="177" t="s">
        <v>3875</v>
      </c>
      <c r="G193" s="178" t="s">
        <v>547</v>
      </c>
      <c r="H193" s="179">
        <v>1</v>
      </c>
      <c r="I193" s="180"/>
      <c r="J193" s="181">
        <f>ROUND(I193*H193,2)</f>
        <v>0</v>
      </c>
      <c r="K193" s="177" t="s">
        <v>5</v>
      </c>
      <c r="L193" s="41"/>
      <c r="M193" s="182" t="s">
        <v>5</v>
      </c>
      <c r="N193" s="236" t="s">
        <v>43</v>
      </c>
      <c r="O193" s="237"/>
      <c r="P193" s="238">
        <f>O193*H193</f>
        <v>0</v>
      </c>
      <c r="Q193" s="238">
        <v>0</v>
      </c>
      <c r="R193" s="238">
        <f>Q193*H193</f>
        <v>0</v>
      </c>
      <c r="S193" s="238">
        <v>0</v>
      </c>
      <c r="T193" s="239">
        <f>S193*H193</f>
        <v>0</v>
      </c>
      <c r="AR193" s="24" t="s">
        <v>373</v>
      </c>
      <c r="AT193" s="24" t="s">
        <v>188</v>
      </c>
      <c r="AU193" s="24" t="s">
        <v>82</v>
      </c>
      <c r="AY193" s="24" t="s">
        <v>185</v>
      </c>
      <c r="BE193" s="186">
        <f>IF(N193="základní",J193,0)</f>
        <v>0</v>
      </c>
      <c r="BF193" s="186">
        <f>IF(N193="snížená",J193,0)</f>
        <v>0</v>
      </c>
      <c r="BG193" s="186">
        <f>IF(N193="zákl. přenesená",J193,0)</f>
        <v>0</v>
      </c>
      <c r="BH193" s="186">
        <f>IF(N193="sníž. přenesená",J193,0)</f>
        <v>0</v>
      </c>
      <c r="BI193" s="186">
        <f>IF(N193="nulová",J193,0)</f>
        <v>0</v>
      </c>
      <c r="BJ193" s="24" t="s">
        <v>80</v>
      </c>
      <c r="BK193" s="186">
        <f>ROUND(I193*H193,2)</f>
        <v>0</v>
      </c>
      <c r="BL193" s="24" t="s">
        <v>373</v>
      </c>
      <c r="BM193" s="24" t="s">
        <v>1996</v>
      </c>
    </row>
    <row r="194" spans="2:65" s="1" customFormat="1" ht="6.95" customHeight="1">
      <c r="B194" s="56"/>
      <c r="C194" s="57"/>
      <c r="D194" s="57"/>
      <c r="E194" s="57"/>
      <c r="F194" s="57"/>
      <c r="G194" s="57"/>
      <c r="H194" s="57"/>
      <c r="I194" s="127"/>
      <c r="J194" s="57"/>
      <c r="K194" s="57"/>
      <c r="L194" s="41"/>
    </row>
  </sheetData>
  <autoFilter ref="C84:K193"/>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9"/>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94</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3960</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ROUND(J82,2)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ROUND(SUM(BE82:BE128), 2)</f>
        <v>0</v>
      </c>
      <c r="G30" s="42"/>
      <c r="H30" s="42"/>
      <c r="I30" s="119">
        <v>0.21</v>
      </c>
      <c r="J30" s="118">
        <f>ROUND(ROUND((SUM(BE82:BE128)), 2)*I30, 2)</f>
        <v>0</v>
      </c>
      <c r="K30" s="45"/>
    </row>
    <row r="31" spans="2:11" s="1" customFormat="1" ht="14.45" customHeight="1">
      <c r="B31" s="41"/>
      <c r="C31" s="42"/>
      <c r="D31" s="42"/>
      <c r="E31" s="49" t="s">
        <v>44</v>
      </c>
      <c r="F31" s="118">
        <f>ROUND(SUM(BF82:BF128), 2)</f>
        <v>0</v>
      </c>
      <c r="G31" s="42"/>
      <c r="H31" s="42"/>
      <c r="I31" s="119">
        <v>0.15</v>
      </c>
      <c r="J31" s="118">
        <f>ROUND(ROUND((SUM(BF82:BF128)), 2)*I31, 2)</f>
        <v>0</v>
      </c>
      <c r="K31" s="45"/>
    </row>
    <row r="32" spans="2:11" s="1" customFormat="1" ht="14.45" hidden="1" customHeight="1">
      <c r="B32" s="41"/>
      <c r="C32" s="42"/>
      <c r="D32" s="42"/>
      <c r="E32" s="49" t="s">
        <v>45</v>
      </c>
      <c r="F32" s="118">
        <f>ROUND(SUM(BG82:BG128), 2)</f>
        <v>0</v>
      </c>
      <c r="G32" s="42"/>
      <c r="H32" s="42"/>
      <c r="I32" s="119">
        <v>0.21</v>
      </c>
      <c r="J32" s="118">
        <v>0</v>
      </c>
      <c r="K32" s="45"/>
    </row>
    <row r="33" spans="2:11" s="1" customFormat="1" ht="14.45" hidden="1" customHeight="1">
      <c r="B33" s="41"/>
      <c r="C33" s="42"/>
      <c r="D33" s="42"/>
      <c r="E33" s="49" t="s">
        <v>46</v>
      </c>
      <c r="F33" s="118">
        <f>ROUND(SUM(BH82:BH128), 2)</f>
        <v>0</v>
      </c>
      <c r="G33" s="42"/>
      <c r="H33" s="42"/>
      <c r="I33" s="119">
        <v>0.15</v>
      </c>
      <c r="J33" s="118">
        <v>0</v>
      </c>
      <c r="K33" s="45"/>
    </row>
    <row r="34" spans="2:11" s="1" customFormat="1" ht="14.45" hidden="1" customHeight="1">
      <c r="B34" s="41"/>
      <c r="C34" s="42"/>
      <c r="D34" s="42"/>
      <c r="E34" s="49" t="s">
        <v>47</v>
      </c>
      <c r="F34" s="118">
        <f>ROUND(SUM(BI82:BI128),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05. UT - Ústřední vytápění</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J82</f>
        <v>0</v>
      </c>
      <c r="K56" s="45"/>
      <c r="AU56" s="24" t="s">
        <v>143</v>
      </c>
    </row>
    <row r="57" spans="2:47" s="7" customFormat="1" ht="24.95" customHeight="1">
      <c r="B57" s="135"/>
      <c r="C57" s="136"/>
      <c r="D57" s="137" t="s">
        <v>3961</v>
      </c>
      <c r="E57" s="138"/>
      <c r="F57" s="138"/>
      <c r="G57" s="138"/>
      <c r="H57" s="138"/>
      <c r="I57" s="139"/>
      <c r="J57" s="140">
        <f>J83</f>
        <v>0</v>
      </c>
      <c r="K57" s="141"/>
    </row>
    <row r="58" spans="2:47" s="7" customFormat="1" ht="24.95" customHeight="1">
      <c r="B58" s="135"/>
      <c r="C58" s="136"/>
      <c r="D58" s="137" t="s">
        <v>3962</v>
      </c>
      <c r="E58" s="138"/>
      <c r="F58" s="138"/>
      <c r="G58" s="138"/>
      <c r="H58" s="138"/>
      <c r="I58" s="139"/>
      <c r="J58" s="140">
        <f>J88</f>
        <v>0</v>
      </c>
      <c r="K58" s="141"/>
    </row>
    <row r="59" spans="2:47" s="7" customFormat="1" ht="24.95" customHeight="1">
      <c r="B59" s="135"/>
      <c r="C59" s="136"/>
      <c r="D59" s="137" t="s">
        <v>3963</v>
      </c>
      <c r="E59" s="138"/>
      <c r="F59" s="138"/>
      <c r="G59" s="138"/>
      <c r="H59" s="138"/>
      <c r="I59" s="139"/>
      <c r="J59" s="140">
        <f>J94</f>
        <v>0</v>
      </c>
      <c r="K59" s="141"/>
    </row>
    <row r="60" spans="2:47" s="7" customFormat="1" ht="24.95" customHeight="1">
      <c r="B60" s="135"/>
      <c r="C60" s="136"/>
      <c r="D60" s="137" t="s">
        <v>3964</v>
      </c>
      <c r="E60" s="138"/>
      <c r="F60" s="138"/>
      <c r="G60" s="138"/>
      <c r="H60" s="138"/>
      <c r="I60" s="139"/>
      <c r="J60" s="140">
        <f>J96</f>
        <v>0</v>
      </c>
      <c r="K60" s="141"/>
    </row>
    <row r="61" spans="2:47" s="7" customFormat="1" ht="24.95" customHeight="1">
      <c r="B61" s="135"/>
      <c r="C61" s="136"/>
      <c r="D61" s="137" t="s">
        <v>3965</v>
      </c>
      <c r="E61" s="138"/>
      <c r="F61" s="138"/>
      <c r="G61" s="138"/>
      <c r="H61" s="138"/>
      <c r="I61" s="139"/>
      <c r="J61" s="140">
        <f>J103</f>
        <v>0</v>
      </c>
      <c r="K61" s="141"/>
    </row>
    <row r="62" spans="2:47" s="7" customFormat="1" ht="24.95" customHeight="1">
      <c r="B62" s="135"/>
      <c r="C62" s="136"/>
      <c r="D62" s="137" t="s">
        <v>3966</v>
      </c>
      <c r="E62" s="138"/>
      <c r="F62" s="138"/>
      <c r="G62" s="138"/>
      <c r="H62" s="138"/>
      <c r="I62" s="139"/>
      <c r="J62" s="140">
        <f>J124</f>
        <v>0</v>
      </c>
      <c r="K62" s="141"/>
    </row>
    <row r="63" spans="2:47" s="1" customFormat="1" ht="21.75" customHeight="1">
      <c r="B63" s="41"/>
      <c r="C63" s="42"/>
      <c r="D63" s="42"/>
      <c r="E63" s="42"/>
      <c r="F63" s="42"/>
      <c r="G63" s="42"/>
      <c r="H63" s="42"/>
      <c r="I63" s="106"/>
      <c r="J63" s="42"/>
      <c r="K63" s="45"/>
    </row>
    <row r="64" spans="2:47" s="1" customFormat="1" ht="6.95" customHeight="1">
      <c r="B64" s="56"/>
      <c r="C64" s="57"/>
      <c r="D64" s="57"/>
      <c r="E64" s="57"/>
      <c r="F64" s="57"/>
      <c r="G64" s="57"/>
      <c r="H64" s="57"/>
      <c r="I64" s="127"/>
      <c r="J64" s="57"/>
      <c r="K64" s="58"/>
    </row>
    <row r="68" spans="2:12" s="1" customFormat="1" ht="6.95" customHeight="1">
      <c r="B68" s="59"/>
      <c r="C68" s="60"/>
      <c r="D68" s="60"/>
      <c r="E68" s="60"/>
      <c r="F68" s="60"/>
      <c r="G68" s="60"/>
      <c r="H68" s="60"/>
      <c r="I68" s="128"/>
      <c r="J68" s="60"/>
      <c r="K68" s="60"/>
      <c r="L68" s="41"/>
    </row>
    <row r="69" spans="2:12" s="1" customFormat="1" ht="36.950000000000003" customHeight="1">
      <c r="B69" s="41"/>
      <c r="C69" s="61" t="s">
        <v>169</v>
      </c>
      <c r="L69" s="41"/>
    </row>
    <row r="70" spans="2:12" s="1" customFormat="1" ht="6.95" customHeight="1">
      <c r="B70" s="41"/>
      <c r="L70" s="41"/>
    </row>
    <row r="71" spans="2:12" s="1" customFormat="1" ht="14.45" customHeight="1">
      <c r="B71" s="41"/>
      <c r="C71" s="63" t="s">
        <v>19</v>
      </c>
      <c r="L71" s="41"/>
    </row>
    <row r="72" spans="2:12" s="1" customFormat="1" ht="22.5" customHeight="1">
      <c r="B72" s="41"/>
      <c r="E72" s="373" t="str">
        <f>E7</f>
        <v>Dostavba ZŠ Charlotty Masarykové</v>
      </c>
      <c r="F72" s="374"/>
      <c r="G72" s="374"/>
      <c r="H72" s="374"/>
      <c r="L72" s="41"/>
    </row>
    <row r="73" spans="2:12" s="1" customFormat="1" ht="14.45" customHeight="1">
      <c r="B73" s="41"/>
      <c r="C73" s="63" t="s">
        <v>137</v>
      </c>
      <c r="L73" s="41"/>
    </row>
    <row r="74" spans="2:12" s="1" customFormat="1" ht="23.25" customHeight="1">
      <c r="B74" s="41"/>
      <c r="E74" s="354" t="str">
        <f>E9</f>
        <v>05. UT - Ústřední vytápění</v>
      </c>
      <c r="F74" s="375"/>
      <c r="G74" s="375"/>
      <c r="H74" s="375"/>
      <c r="L74" s="41"/>
    </row>
    <row r="75" spans="2:12" s="1" customFormat="1" ht="6.95" customHeight="1">
      <c r="B75" s="41"/>
      <c r="L75" s="41"/>
    </row>
    <row r="76" spans="2:12" s="1" customFormat="1" ht="18" customHeight="1">
      <c r="B76" s="41"/>
      <c r="C76" s="63" t="s">
        <v>23</v>
      </c>
      <c r="F76" s="149" t="str">
        <f>F12</f>
        <v>Starochuchelská 240/38, Praha - Velká Chuchle</v>
      </c>
      <c r="I76" s="150" t="s">
        <v>25</v>
      </c>
      <c r="J76" s="67" t="str">
        <f>IF(J12="","",J12)</f>
        <v>11.1.2018</v>
      </c>
      <c r="L76" s="41"/>
    </row>
    <row r="77" spans="2:12" s="1" customFormat="1" ht="6.95" customHeight="1">
      <c r="B77" s="41"/>
      <c r="L77" s="41"/>
    </row>
    <row r="78" spans="2:12" s="1" customFormat="1" ht="15">
      <c r="B78" s="41"/>
      <c r="C78" s="63" t="s">
        <v>27</v>
      </c>
      <c r="F78" s="149" t="str">
        <f>E15</f>
        <v>MČ Praha Velká Chuchle</v>
      </c>
      <c r="I78" s="150" t="s">
        <v>33</v>
      </c>
      <c r="J78" s="149" t="str">
        <f>E21</f>
        <v xml:space="preserve"> </v>
      </c>
      <c r="L78" s="41"/>
    </row>
    <row r="79" spans="2:12" s="1" customFormat="1" ht="14.45" customHeight="1">
      <c r="B79" s="41"/>
      <c r="C79" s="63" t="s">
        <v>31</v>
      </c>
      <c r="F79" s="149" t="str">
        <f>IF(E18="","",E18)</f>
        <v/>
      </c>
      <c r="L79" s="41"/>
    </row>
    <row r="80" spans="2:12" s="1" customFormat="1" ht="10.35" customHeight="1">
      <c r="B80" s="41"/>
      <c r="L80" s="41"/>
    </row>
    <row r="81" spans="2:65" s="9" customFormat="1" ht="29.25" customHeight="1">
      <c r="B81" s="151"/>
      <c r="C81" s="152" t="s">
        <v>170</v>
      </c>
      <c r="D81" s="153" t="s">
        <v>57</v>
      </c>
      <c r="E81" s="153" t="s">
        <v>53</v>
      </c>
      <c r="F81" s="153" t="s">
        <v>171</v>
      </c>
      <c r="G81" s="153" t="s">
        <v>172</v>
      </c>
      <c r="H81" s="153" t="s">
        <v>173</v>
      </c>
      <c r="I81" s="154" t="s">
        <v>174</v>
      </c>
      <c r="J81" s="153" t="s">
        <v>141</v>
      </c>
      <c r="K81" s="155" t="s">
        <v>175</v>
      </c>
      <c r="L81" s="151"/>
      <c r="M81" s="73" t="s">
        <v>176</v>
      </c>
      <c r="N81" s="74" t="s">
        <v>42</v>
      </c>
      <c r="O81" s="74" t="s">
        <v>177</v>
      </c>
      <c r="P81" s="74" t="s">
        <v>178</v>
      </c>
      <c r="Q81" s="74" t="s">
        <v>179</v>
      </c>
      <c r="R81" s="74" t="s">
        <v>180</v>
      </c>
      <c r="S81" s="74" t="s">
        <v>181</v>
      </c>
      <c r="T81" s="75" t="s">
        <v>182</v>
      </c>
    </row>
    <row r="82" spans="2:65" s="1" customFormat="1" ht="29.25" customHeight="1">
      <c r="B82" s="41"/>
      <c r="C82" s="77" t="s">
        <v>142</v>
      </c>
      <c r="J82" s="156">
        <f>BK82</f>
        <v>0</v>
      </c>
      <c r="L82" s="41"/>
      <c r="M82" s="76"/>
      <c r="N82" s="68"/>
      <c r="O82" s="68"/>
      <c r="P82" s="157">
        <f>P83+P88+P94+P96+P103+P124</f>
        <v>0</v>
      </c>
      <c r="Q82" s="68"/>
      <c r="R82" s="157">
        <f>R83+R88+R94+R96+R103+R124</f>
        <v>0</v>
      </c>
      <c r="S82" s="68"/>
      <c r="T82" s="158">
        <f>T83+T88+T94+T96+T103+T124</f>
        <v>0</v>
      </c>
      <c r="AT82" s="24" t="s">
        <v>71</v>
      </c>
      <c r="AU82" s="24" t="s">
        <v>143</v>
      </c>
      <c r="BK82" s="159">
        <f>BK83+BK88+BK94+BK96+BK103+BK124</f>
        <v>0</v>
      </c>
    </row>
    <row r="83" spans="2:65" s="10" customFormat="1" ht="37.35" customHeight="1">
      <c r="B83" s="160"/>
      <c r="D83" s="171" t="s">
        <v>71</v>
      </c>
      <c r="E83" s="240" t="s">
        <v>3787</v>
      </c>
      <c r="F83" s="240" t="s">
        <v>3967</v>
      </c>
      <c r="I83" s="163"/>
      <c r="J83" s="241">
        <f>BK83</f>
        <v>0</v>
      </c>
      <c r="L83" s="160"/>
      <c r="M83" s="165"/>
      <c r="N83" s="166"/>
      <c r="O83" s="166"/>
      <c r="P83" s="167">
        <f>SUM(P84:P87)</f>
        <v>0</v>
      </c>
      <c r="Q83" s="166"/>
      <c r="R83" s="167">
        <f>SUM(R84:R87)</f>
        <v>0</v>
      </c>
      <c r="S83" s="166"/>
      <c r="T83" s="168">
        <f>SUM(T84:T87)</f>
        <v>0</v>
      </c>
      <c r="AR83" s="161" t="s">
        <v>82</v>
      </c>
      <c r="AT83" s="169" t="s">
        <v>71</v>
      </c>
      <c r="AU83" s="169" t="s">
        <v>72</v>
      </c>
      <c r="AY83" s="161" t="s">
        <v>185</v>
      </c>
      <c r="BK83" s="170">
        <f>SUM(BK84:BK87)</f>
        <v>0</v>
      </c>
    </row>
    <row r="84" spans="2:65" s="1" customFormat="1" ht="22.5" customHeight="1">
      <c r="B84" s="174"/>
      <c r="C84" s="175" t="s">
        <v>80</v>
      </c>
      <c r="D84" s="175" t="s">
        <v>188</v>
      </c>
      <c r="E84" s="176" t="s">
        <v>3968</v>
      </c>
      <c r="F84" s="177" t="s">
        <v>3969</v>
      </c>
      <c r="G84" s="178" t="s">
        <v>376</v>
      </c>
      <c r="H84" s="179">
        <v>4</v>
      </c>
      <c r="I84" s="180"/>
      <c r="J84" s="181">
        <f>ROUND(I84*H84,2)</f>
        <v>0</v>
      </c>
      <c r="K84" s="177" t="s">
        <v>5</v>
      </c>
      <c r="L84" s="41"/>
      <c r="M84" s="182" t="s">
        <v>5</v>
      </c>
      <c r="N84" s="183" t="s">
        <v>43</v>
      </c>
      <c r="O84" s="42"/>
      <c r="P84" s="184">
        <f>O84*H84</f>
        <v>0</v>
      </c>
      <c r="Q84" s="184">
        <v>0</v>
      </c>
      <c r="R84" s="184">
        <f>Q84*H84</f>
        <v>0</v>
      </c>
      <c r="S84" s="184">
        <v>0</v>
      </c>
      <c r="T84" s="185">
        <f>S84*H84</f>
        <v>0</v>
      </c>
      <c r="AR84" s="24" t="s">
        <v>373</v>
      </c>
      <c r="AT84" s="24" t="s">
        <v>188</v>
      </c>
      <c r="AU84" s="24" t="s">
        <v>80</v>
      </c>
      <c r="AY84" s="24" t="s">
        <v>185</v>
      </c>
      <c r="BE84" s="186">
        <f>IF(N84="základní",J84,0)</f>
        <v>0</v>
      </c>
      <c r="BF84" s="186">
        <f>IF(N84="snížená",J84,0)</f>
        <v>0</v>
      </c>
      <c r="BG84" s="186">
        <f>IF(N84="zákl. přenesená",J84,0)</f>
        <v>0</v>
      </c>
      <c r="BH84" s="186">
        <f>IF(N84="sníž. přenesená",J84,0)</f>
        <v>0</v>
      </c>
      <c r="BI84" s="186">
        <f>IF(N84="nulová",J84,0)</f>
        <v>0</v>
      </c>
      <c r="BJ84" s="24" t="s">
        <v>80</v>
      </c>
      <c r="BK84" s="186">
        <f>ROUND(I84*H84,2)</f>
        <v>0</v>
      </c>
      <c r="BL84" s="24" t="s">
        <v>373</v>
      </c>
      <c r="BM84" s="24" t="s">
        <v>3970</v>
      </c>
    </row>
    <row r="85" spans="2:65" s="1" customFormat="1" ht="22.5" customHeight="1">
      <c r="B85" s="174"/>
      <c r="C85" s="175" t="s">
        <v>82</v>
      </c>
      <c r="D85" s="175" t="s">
        <v>188</v>
      </c>
      <c r="E85" s="176" t="s">
        <v>3971</v>
      </c>
      <c r="F85" s="177" t="s">
        <v>3972</v>
      </c>
      <c r="G85" s="178" t="s">
        <v>376</v>
      </c>
      <c r="H85" s="179">
        <v>227</v>
      </c>
      <c r="I85" s="180"/>
      <c r="J85" s="181">
        <f>ROUND(I85*H85,2)</f>
        <v>0</v>
      </c>
      <c r="K85" s="177" t="s">
        <v>5</v>
      </c>
      <c r="L85" s="41"/>
      <c r="M85" s="182" t="s">
        <v>5</v>
      </c>
      <c r="N85" s="183" t="s">
        <v>43</v>
      </c>
      <c r="O85" s="42"/>
      <c r="P85" s="184">
        <f>O85*H85</f>
        <v>0</v>
      </c>
      <c r="Q85" s="184">
        <v>0</v>
      </c>
      <c r="R85" s="184">
        <f>Q85*H85</f>
        <v>0</v>
      </c>
      <c r="S85" s="184">
        <v>0</v>
      </c>
      <c r="T85" s="185">
        <f>S85*H85</f>
        <v>0</v>
      </c>
      <c r="AR85" s="24" t="s">
        <v>373</v>
      </c>
      <c r="AT85" s="24" t="s">
        <v>188</v>
      </c>
      <c r="AU85" s="24" t="s">
        <v>80</v>
      </c>
      <c r="AY85" s="24" t="s">
        <v>185</v>
      </c>
      <c r="BE85" s="186">
        <f>IF(N85="základní",J85,0)</f>
        <v>0</v>
      </c>
      <c r="BF85" s="186">
        <f>IF(N85="snížená",J85,0)</f>
        <v>0</v>
      </c>
      <c r="BG85" s="186">
        <f>IF(N85="zákl. přenesená",J85,0)</f>
        <v>0</v>
      </c>
      <c r="BH85" s="186">
        <f>IF(N85="sníž. přenesená",J85,0)</f>
        <v>0</v>
      </c>
      <c r="BI85" s="186">
        <f>IF(N85="nulová",J85,0)</f>
        <v>0</v>
      </c>
      <c r="BJ85" s="24" t="s">
        <v>80</v>
      </c>
      <c r="BK85" s="186">
        <f>ROUND(I85*H85,2)</f>
        <v>0</v>
      </c>
      <c r="BL85" s="24" t="s">
        <v>373</v>
      </c>
      <c r="BM85" s="24" t="s">
        <v>3973</v>
      </c>
    </row>
    <row r="86" spans="2:65" s="1" customFormat="1" ht="22.5" customHeight="1">
      <c r="B86" s="174"/>
      <c r="C86" s="175" t="s">
        <v>199</v>
      </c>
      <c r="D86" s="175" t="s">
        <v>188</v>
      </c>
      <c r="E86" s="176" t="s">
        <v>3974</v>
      </c>
      <c r="F86" s="177" t="s">
        <v>3975</v>
      </c>
      <c r="G86" s="178" t="s">
        <v>376</v>
      </c>
      <c r="H86" s="179">
        <v>78</v>
      </c>
      <c r="I86" s="180"/>
      <c r="J86" s="181">
        <f>ROUND(I86*H86,2)</f>
        <v>0</v>
      </c>
      <c r="K86" s="177" t="s">
        <v>5</v>
      </c>
      <c r="L86" s="41"/>
      <c r="M86" s="182" t="s">
        <v>5</v>
      </c>
      <c r="N86" s="183" t="s">
        <v>43</v>
      </c>
      <c r="O86" s="42"/>
      <c r="P86" s="184">
        <f>O86*H86</f>
        <v>0</v>
      </c>
      <c r="Q86" s="184">
        <v>0</v>
      </c>
      <c r="R86" s="184">
        <f>Q86*H86</f>
        <v>0</v>
      </c>
      <c r="S86" s="184">
        <v>0</v>
      </c>
      <c r="T86" s="185">
        <f>S86*H86</f>
        <v>0</v>
      </c>
      <c r="AR86" s="24" t="s">
        <v>373</v>
      </c>
      <c r="AT86" s="24" t="s">
        <v>188</v>
      </c>
      <c r="AU86" s="24" t="s">
        <v>80</v>
      </c>
      <c r="AY86" s="24" t="s">
        <v>185</v>
      </c>
      <c r="BE86" s="186">
        <f>IF(N86="základní",J86,0)</f>
        <v>0</v>
      </c>
      <c r="BF86" s="186">
        <f>IF(N86="snížená",J86,0)</f>
        <v>0</v>
      </c>
      <c r="BG86" s="186">
        <f>IF(N86="zákl. přenesená",J86,0)</f>
        <v>0</v>
      </c>
      <c r="BH86" s="186">
        <f>IF(N86="sníž. přenesená",J86,0)</f>
        <v>0</v>
      </c>
      <c r="BI86" s="186">
        <f>IF(N86="nulová",J86,0)</f>
        <v>0</v>
      </c>
      <c r="BJ86" s="24" t="s">
        <v>80</v>
      </c>
      <c r="BK86" s="186">
        <f>ROUND(I86*H86,2)</f>
        <v>0</v>
      </c>
      <c r="BL86" s="24" t="s">
        <v>373</v>
      </c>
      <c r="BM86" s="24" t="s">
        <v>3976</v>
      </c>
    </row>
    <row r="87" spans="2:65" s="1" customFormat="1" ht="22.5" customHeight="1">
      <c r="B87" s="174"/>
      <c r="C87" s="175" t="s">
        <v>193</v>
      </c>
      <c r="D87" s="175" t="s">
        <v>188</v>
      </c>
      <c r="E87" s="176" t="s">
        <v>3977</v>
      </c>
      <c r="F87" s="177" t="s">
        <v>3978</v>
      </c>
      <c r="G87" s="178" t="s">
        <v>376</v>
      </c>
      <c r="H87" s="179">
        <v>40</v>
      </c>
      <c r="I87" s="180"/>
      <c r="J87" s="181">
        <f>ROUND(I87*H87,2)</f>
        <v>0</v>
      </c>
      <c r="K87" s="177" t="s">
        <v>5</v>
      </c>
      <c r="L87" s="41"/>
      <c r="M87" s="182" t="s">
        <v>5</v>
      </c>
      <c r="N87" s="183" t="s">
        <v>43</v>
      </c>
      <c r="O87" s="42"/>
      <c r="P87" s="184">
        <f>O87*H87</f>
        <v>0</v>
      </c>
      <c r="Q87" s="184">
        <v>0</v>
      </c>
      <c r="R87" s="184">
        <f>Q87*H87</f>
        <v>0</v>
      </c>
      <c r="S87" s="184">
        <v>0</v>
      </c>
      <c r="T87" s="185">
        <f>S87*H87</f>
        <v>0</v>
      </c>
      <c r="AR87" s="24" t="s">
        <v>373</v>
      </c>
      <c r="AT87" s="24" t="s">
        <v>188</v>
      </c>
      <c r="AU87" s="24" t="s">
        <v>80</v>
      </c>
      <c r="AY87" s="24" t="s">
        <v>185</v>
      </c>
      <c r="BE87" s="186">
        <f>IF(N87="základní",J87,0)</f>
        <v>0</v>
      </c>
      <c r="BF87" s="186">
        <f>IF(N87="snížená",J87,0)</f>
        <v>0</v>
      </c>
      <c r="BG87" s="186">
        <f>IF(N87="zákl. přenesená",J87,0)</f>
        <v>0</v>
      </c>
      <c r="BH87" s="186">
        <f>IF(N87="sníž. přenesená",J87,0)</f>
        <v>0</v>
      </c>
      <c r="BI87" s="186">
        <f>IF(N87="nulová",J87,0)</f>
        <v>0</v>
      </c>
      <c r="BJ87" s="24" t="s">
        <v>80</v>
      </c>
      <c r="BK87" s="186">
        <f>ROUND(I87*H87,2)</f>
        <v>0</v>
      </c>
      <c r="BL87" s="24" t="s">
        <v>373</v>
      </c>
      <c r="BM87" s="24" t="s">
        <v>3979</v>
      </c>
    </row>
    <row r="88" spans="2:65" s="10" customFormat="1" ht="37.35" customHeight="1">
      <c r="B88" s="160"/>
      <c r="D88" s="171" t="s">
        <v>71</v>
      </c>
      <c r="E88" s="240" t="s">
        <v>3788</v>
      </c>
      <c r="F88" s="240" t="s">
        <v>3980</v>
      </c>
      <c r="I88" s="163"/>
      <c r="J88" s="241">
        <f>BK88</f>
        <v>0</v>
      </c>
      <c r="L88" s="160"/>
      <c r="M88" s="165"/>
      <c r="N88" s="166"/>
      <c r="O88" s="166"/>
      <c r="P88" s="167">
        <f>SUM(P89:P93)</f>
        <v>0</v>
      </c>
      <c r="Q88" s="166"/>
      <c r="R88" s="167">
        <f>SUM(R89:R93)</f>
        <v>0</v>
      </c>
      <c r="S88" s="166"/>
      <c r="T88" s="168">
        <f>SUM(T89:T93)</f>
        <v>0</v>
      </c>
      <c r="AR88" s="161" t="s">
        <v>82</v>
      </c>
      <c r="AT88" s="169" t="s">
        <v>71</v>
      </c>
      <c r="AU88" s="169" t="s">
        <v>72</v>
      </c>
      <c r="AY88" s="161" t="s">
        <v>185</v>
      </c>
      <c r="BK88" s="170">
        <f>SUM(BK89:BK93)</f>
        <v>0</v>
      </c>
    </row>
    <row r="89" spans="2:65" s="1" customFormat="1" ht="22.5" customHeight="1">
      <c r="B89" s="174"/>
      <c r="C89" s="175" t="s">
        <v>274</v>
      </c>
      <c r="D89" s="175" t="s">
        <v>188</v>
      </c>
      <c r="E89" s="176" t="s">
        <v>3981</v>
      </c>
      <c r="F89" s="177" t="s">
        <v>3982</v>
      </c>
      <c r="G89" s="178" t="s">
        <v>376</v>
      </c>
      <c r="H89" s="179">
        <v>419</v>
      </c>
      <c r="I89" s="180"/>
      <c r="J89" s="181">
        <f>ROUND(I89*H89,2)</f>
        <v>0</v>
      </c>
      <c r="K89" s="177" t="s">
        <v>5</v>
      </c>
      <c r="L89" s="41"/>
      <c r="M89" s="182" t="s">
        <v>5</v>
      </c>
      <c r="N89" s="183" t="s">
        <v>43</v>
      </c>
      <c r="O89" s="42"/>
      <c r="P89" s="184">
        <f>O89*H89</f>
        <v>0</v>
      </c>
      <c r="Q89" s="184">
        <v>0</v>
      </c>
      <c r="R89" s="184">
        <f>Q89*H89</f>
        <v>0</v>
      </c>
      <c r="S89" s="184">
        <v>0</v>
      </c>
      <c r="T89" s="185">
        <f>S89*H89</f>
        <v>0</v>
      </c>
      <c r="AR89" s="24" t="s">
        <v>373</v>
      </c>
      <c r="AT89" s="24" t="s">
        <v>188</v>
      </c>
      <c r="AU89" s="24" t="s">
        <v>80</v>
      </c>
      <c r="AY89" s="24" t="s">
        <v>185</v>
      </c>
      <c r="BE89" s="186">
        <f>IF(N89="základní",J89,0)</f>
        <v>0</v>
      </c>
      <c r="BF89" s="186">
        <f>IF(N89="snížená",J89,0)</f>
        <v>0</v>
      </c>
      <c r="BG89" s="186">
        <f>IF(N89="zákl. přenesená",J89,0)</f>
        <v>0</v>
      </c>
      <c r="BH89" s="186">
        <f>IF(N89="sníž. přenesená",J89,0)</f>
        <v>0</v>
      </c>
      <c r="BI89" s="186">
        <f>IF(N89="nulová",J89,0)</f>
        <v>0</v>
      </c>
      <c r="BJ89" s="24" t="s">
        <v>80</v>
      </c>
      <c r="BK89" s="186">
        <f>ROUND(I89*H89,2)</f>
        <v>0</v>
      </c>
      <c r="BL89" s="24" t="s">
        <v>373</v>
      </c>
      <c r="BM89" s="24" t="s">
        <v>3983</v>
      </c>
    </row>
    <row r="90" spans="2:65" s="1" customFormat="1" ht="22.5" customHeight="1">
      <c r="B90" s="174"/>
      <c r="C90" s="175" t="s">
        <v>282</v>
      </c>
      <c r="D90" s="175" t="s">
        <v>188</v>
      </c>
      <c r="E90" s="176" t="s">
        <v>3984</v>
      </c>
      <c r="F90" s="177" t="s">
        <v>3985</v>
      </c>
      <c r="G90" s="178" t="s">
        <v>376</v>
      </c>
      <c r="H90" s="179">
        <v>195</v>
      </c>
      <c r="I90" s="180"/>
      <c r="J90" s="181">
        <f>ROUND(I90*H90,2)</f>
        <v>0</v>
      </c>
      <c r="K90" s="177" t="s">
        <v>5</v>
      </c>
      <c r="L90" s="41"/>
      <c r="M90" s="182" t="s">
        <v>5</v>
      </c>
      <c r="N90" s="183" t="s">
        <v>43</v>
      </c>
      <c r="O90" s="42"/>
      <c r="P90" s="184">
        <f>O90*H90</f>
        <v>0</v>
      </c>
      <c r="Q90" s="184">
        <v>0</v>
      </c>
      <c r="R90" s="184">
        <f>Q90*H90</f>
        <v>0</v>
      </c>
      <c r="S90" s="184">
        <v>0</v>
      </c>
      <c r="T90" s="185">
        <f>S90*H90</f>
        <v>0</v>
      </c>
      <c r="AR90" s="24" t="s">
        <v>373</v>
      </c>
      <c r="AT90" s="24" t="s">
        <v>188</v>
      </c>
      <c r="AU90" s="24" t="s">
        <v>80</v>
      </c>
      <c r="AY90" s="24" t="s">
        <v>185</v>
      </c>
      <c r="BE90" s="186">
        <f>IF(N90="základní",J90,0)</f>
        <v>0</v>
      </c>
      <c r="BF90" s="186">
        <f>IF(N90="snížená",J90,0)</f>
        <v>0</v>
      </c>
      <c r="BG90" s="186">
        <f>IF(N90="zákl. přenesená",J90,0)</f>
        <v>0</v>
      </c>
      <c r="BH90" s="186">
        <f>IF(N90="sníž. přenesená",J90,0)</f>
        <v>0</v>
      </c>
      <c r="BI90" s="186">
        <f>IF(N90="nulová",J90,0)</f>
        <v>0</v>
      </c>
      <c r="BJ90" s="24" t="s">
        <v>80</v>
      </c>
      <c r="BK90" s="186">
        <f>ROUND(I90*H90,2)</f>
        <v>0</v>
      </c>
      <c r="BL90" s="24" t="s">
        <v>373</v>
      </c>
      <c r="BM90" s="24" t="s">
        <v>3986</v>
      </c>
    </row>
    <row r="91" spans="2:65" s="1" customFormat="1" ht="22.5" customHeight="1">
      <c r="B91" s="174"/>
      <c r="C91" s="175" t="s">
        <v>290</v>
      </c>
      <c r="D91" s="175" t="s">
        <v>188</v>
      </c>
      <c r="E91" s="176" t="s">
        <v>3987</v>
      </c>
      <c r="F91" s="177" t="s">
        <v>3988</v>
      </c>
      <c r="G91" s="178" t="s">
        <v>376</v>
      </c>
      <c r="H91" s="179">
        <v>119</v>
      </c>
      <c r="I91" s="180"/>
      <c r="J91" s="181">
        <f>ROUND(I91*H91,2)</f>
        <v>0</v>
      </c>
      <c r="K91" s="177" t="s">
        <v>5</v>
      </c>
      <c r="L91" s="41"/>
      <c r="M91" s="182" t="s">
        <v>5</v>
      </c>
      <c r="N91" s="183" t="s">
        <v>43</v>
      </c>
      <c r="O91" s="42"/>
      <c r="P91" s="184">
        <f>O91*H91</f>
        <v>0</v>
      </c>
      <c r="Q91" s="184">
        <v>0</v>
      </c>
      <c r="R91" s="184">
        <f>Q91*H91</f>
        <v>0</v>
      </c>
      <c r="S91" s="184">
        <v>0</v>
      </c>
      <c r="T91" s="185">
        <f>S91*H91</f>
        <v>0</v>
      </c>
      <c r="AR91" s="24" t="s">
        <v>373</v>
      </c>
      <c r="AT91" s="24" t="s">
        <v>188</v>
      </c>
      <c r="AU91" s="24" t="s">
        <v>80</v>
      </c>
      <c r="AY91" s="24" t="s">
        <v>185</v>
      </c>
      <c r="BE91" s="186">
        <f>IF(N91="základní",J91,0)</f>
        <v>0</v>
      </c>
      <c r="BF91" s="186">
        <f>IF(N91="snížená",J91,0)</f>
        <v>0</v>
      </c>
      <c r="BG91" s="186">
        <f>IF(N91="zákl. přenesená",J91,0)</f>
        <v>0</v>
      </c>
      <c r="BH91" s="186">
        <f>IF(N91="sníž. přenesená",J91,0)</f>
        <v>0</v>
      </c>
      <c r="BI91" s="186">
        <f>IF(N91="nulová",J91,0)</f>
        <v>0</v>
      </c>
      <c r="BJ91" s="24" t="s">
        <v>80</v>
      </c>
      <c r="BK91" s="186">
        <f>ROUND(I91*H91,2)</f>
        <v>0</v>
      </c>
      <c r="BL91" s="24" t="s">
        <v>373</v>
      </c>
      <c r="BM91" s="24" t="s">
        <v>3989</v>
      </c>
    </row>
    <row r="92" spans="2:65" s="1" customFormat="1" ht="22.5" customHeight="1">
      <c r="B92" s="174"/>
      <c r="C92" s="175" t="s">
        <v>261</v>
      </c>
      <c r="D92" s="175" t="s">
        <v>188</v>
      </c>
      <c r="E92" s="176" t="s">
        <v>3990</v>
      </c>
      <c r="F92" s="177" t="s">
        <v>3991</v>
      </c>
      <c r="G92" s="178" t="s">
        <v>376</v>
      </c>
      <c r="H92" s="179">
        <v>54</v>
      </c>
      <c r="I92" s="180"/>
      <c r="J92" s="181">
        <f>ROUND(I92*H92,2)</f>
        <v>0</v>
      </c>
      <c r="K92" s="177" t="s">
        <v>5</v>
      </c>
      <c r="L92" s="41"/>
      <c r="M92" s="182" t="s">
        <v>5</v>
      </c>
      <c r="N92" s="183" t="s">
        <v>43</v>
      </c>
      <c r="O92" s="42"/>
      <c r="P92" s="184">
        <f>O92*H92</f>
        <v>0</v>
      </c>
      <c r="Q92" s="184">
        <v>0</v>
      </c>
      <c r="R92" s="184">
        <f>Q92*H92</f>
        <v>0</v>
      </c>
      <c r="S92" s="184">
        <v>0</v>
      </c>
      <c r="T92" s="185">
        <f>S92*H92</f>
        <v>0</v>
      </c>
      <c r="AR92" s="24" t="s">
        <v>373</v>
      </c>
      <c r="AT92" s="24" t="s">
        <v>188</v>
      </c>
      <c r="AU92" s="24" t="s">
        <v>80</v>
      </c>
      <c r="AY92" s="24" t="s">
        <v>185</v>
      </c>
      <c r="BE92" s="186">
        <f>IF(N92="základní",J92,0)</f>
        <v>0</v>
      </c>
      <c r="BF92" s="186">
        <f>IF(N92="snížená",J92,0)</f>
        <v>0</v>
      </c>
      <c r="BG92" s="186">
        <f>IF(N92="zákl. přenesená",J92,0)</f>
        <v>0</v>
      </c>
      <c r="BH92" s="186">
        <f>IF(N92="sníž. přenesená",J92,0)</f>
        <v>0</v>
      </c>
      <c r="BI92" s="186">
        <f>IF(N92="nulová",J92,0)</f>
        <v>0</v>
      </c>
      <c r="BJ92" s="24" t="s">
        <v>80</v>
      </c>
      <c r="BK92" s="186">
        <f>ROUND(I92*H92,2)</f>
        <v>0</v>
      </c>
      <c r="BL92" s="24" t="s">
        <v>373</v>
      </c>
      <c r="BM92" s="24" t="s">
        <v>3992</v>
      </c>
    </row>
    <row r="93" spans="2:65" s="1" customFormat="1" ht="22.5" customHeight="1">
      <c r="B93" s="174"/>
      <c r="C93" s="175" t="s">
        <v>790</v>
      </c>
      <c r="D93" s="175" t="s">
        <v>188</v>
      </c>
      <c r="E93" s="176" t="s">
        <v>3993</v>
      </c>
      <c r="F93" s="177" t="s">
        <v>3994</v>
      </c>
      <c r="G93" s="178" t="s">
        <v>376</v>
      </c>
      <c r="H93" s="179">
        <v>10</v>
      </c>
      <c r="I93" s="180"/>
      <c r="J93" s="181">
        <f>ROUND(I93*H93,2)</f>
        <v>0</v>
      </c>
      <c r="K93" s="177" t="s">
        <v>5</v>
      </c>
      <c r="L93" s="41"/>
      <c r="M93" s="182" t="s">
        <v>5</v>
      </c>
      <c r="N93" s="183" t="s">
        <v>43</v>
      </c>
      <c r="O93" s="42"/>
      <c r="P93" s="184">
        <f>O93*H93</f>
        <v>0</v>
      </c>
      <c r="Q93" s="184">
        <v>0</v>
      </c>
      <c r="R93" s="184">
        <f>Q93*H93</f>
        <v>0</v>
      </c>
      <c r="S93" s="184">
        <v>0</v>
      </c>
      <c r="T93" s="185">
        <f>S93*H93</f>
        <v>0</v>
      </c>
      <c r="AR93" s="24" t="s">
        <v>373</v>
      </c>
      <c r="AT93" s="24" t="s">
        <v>188</v>
      </c>
      <c r="AU93" s="24" t="s">
        <v>80</v>
      </c>
      <c r="AY93" s="24" t="s">
        <v>185</v>
      </c>
      <c r="BE93" s="186">
        <f>IF(N93="základní",J93,0)</f>
        <v>0</v>
      </c>
      <c r="BF93" s="186">
        <f>IF(N93="snížená",J93,0)</f>
        <v>0</v>
      </c>
      <c r="BG93" s="186">
        <f>IF(N93="zákl. přenesená",J93,0)</f>
        <v>0</v>
      </c>
      <c r="BH93" s="186">
        <f>IF(N93="sníž. přenesená",J93,0)</f>
        <v>0</v>
      </c>
      <c r="BI93" s="186">
        <f>IF(N93="nulová",J93,0)</f>
        <v>0</v>
      </c>
      <c r="BJ93" s="24" t="s">
        <v>80</v>
      </c>
      <c r="BK93" s="186">
        <f>ROUND(I93*H93,2)</f>
        <v>0</v>
      </c>
      <c r="BL93" s="24" t="s">
        <v>373</v>
      </c>
      <c r="BM93" s="24" t="s">
        <v>3995</v>
      </c>
    </row>
    <row r="94" spans="2:65" s="10" customFormat="1" ht="37.35" customHeight="1">
      <c r="B94" s="160"/>
      <c r="D94" s="171" t="s">
        <v>71</v>
      </c>
      <c r="E94" s="240" t="s">
        <v>3838</v>
      </c>
      <c r="F94" s="240" t="s">
        <v>3996</v>
      </c>
      <c r="I94" s="163"/>
      <c r="J94" s="241">
        <f>BK94</f>
        <v>0</v>
      </c>
      <c r="L94" s="160"/>
      <c r="M94" s="165"/>
      <c r="N94" s="166"/>
      <c r="O94" s="166"/>
      <c r="P94" s="167">
        <f>P95</f>
        <v>0</v>
      </c>
      <c r="Q94" s="166"/>
      <c r="R94" s="167">
        <f>R95</f>
        <v>0</v>
      </c>
      <c r="S94" s="166"/>
      <c r="T94" s="168">
        <f>T95</f>
        <v>0</v>
      </c>
      <c r="AR94" s="161" t="s">
        <v>82</v>
      </c>
      <c r="AT94" s="169" t="s">
        <v>71</v>
      </c>
      <c r="AU94" s="169" t="s">
        <v>72</v>
      </c>
      <c r="AY94" s="161" t="s">
        <v>185</v>
      </c>
      <c r="BK94" s="170">
        <f>BK95</f>
        <v>0</v>
      </c>
    </row>
    <row r="95" spans="2:65" s="1" customFormat="1" ht="22.5" customHeight="1">
      <c r="B95" s="174"/>
      <c r="C95" s="175" t="s">
        <v>328</v>
      </c>
      <c r="D95" s="175" t="s">
        <v>188</v>
      </c>
      <c r="E95" s="176" t="s">
        <v>3997</v>
      </c>
      <c r="F95" s="177" t="s">
        <v>3998</v>
      </c>
      <c r="G95" s="178" t="s">
        <v>1046</v>
      </c>
      <c r="H95" s="179">
        <v>2</v>
      </c>
      <c r="I95" s="180"/>
      <c r="J95" s="181">
        <f>ROUND(I95*H95,2)</f>
        <v>0</v>
      </c>
      <c r="K95" s="177" t="s">
        <v>5</v>
      </c>
      <c r="L95" s="41"/>
      <c r="M95" s="182" t="s">
        <v>5</v>
      </c>
      <c r="N95" s="183" t="s">
        <v>43</v>
      </c>
      <c r="O95" s="42"/>
      <c r="P95" s="184">
        <f>O95*H95</f>
        <v>0</v>
      </c>
      <c r="Q95" s="184">
        <v>0</v>
      </c>
      <c r="R95" s="184">
        <f>Q95*H95</f>
        <v>0</v>
      </c>
      <c r="S95" s="184">
        <v>0</v>
      </c>
      <c r="T95" s="185">
        <f>S95*H95</f>
        <v>0</v>
      </c>
      <c r="AR95" s="24" t="s">
        <v>373</v>
      </c>
      <c r="AT95" s="24" t="s">
        <v>188</v>
      </c>
      <c r="AU95" s="24" t="s">
        <v>80</v>
      </c>
      <c r="AY95" s="24" t="s">
        <v>185</v>
      </c>
      <c r="BE95" s="186">
        <f>IF(N95="základní",J95,0)</f>
        <v>0</v>
      </c>
      <c r="BF95" s="186">
        <f>IF(N95="snížená",J95,0)</f>
        <v>0</v>
      </c>
      <c r="BG95" s="186">
        <f>IF(N95="zákl. přenesená",J95,0)</f>
        <v>0</v>
      </c>
      <c r="BH95" s="186">
        <f>IF(N95="sníž. přenesená",J95,0)</f>
        <v>0</v>
      </c>
      <c r="BI95" s="186">
        <f>IF(N95="nulová",J95,0)</f>
        <v>0</v>
      </c>
      <c r="BJ95" s="24" t="s">
        <v>80</v>
      </c>
      <c r="BK95" s="186">
        <f>ROUND(I95*H95,2)</f>
        <v>0</v>
      </c>
      <c r="BL95" s="24" t="s">
        <v>373</v>
      </c>
      <c r="BM95" s="24" t="s">
        <v>3999</v>
      </c>
    </row>
    <row r="96" spans="2:65" s="10" customFormat="1" ht="37.35" customHeight="1">
      <c r="B96" s="160"/>
      <c r="D96" s="171" t="s">
        <v>71</v>
      </c>
      <c r="E96" s="240" t="s">
        <v>3876</v>
      </c>
      <c r="F96" s="240" t="s">
        <v>4000</v>
      </c>
      <c r="I96" s="163"/>
      <c r="J96" s="241">
        <f>BK96</f>
        <v>0</v>
      </c>
      <c r="L96" s="160"/>
      <c r="M96" s="165"/>
      <c r="N96" s="166"/>
      <c r="O96" s="166"/>
      <c r="P96" s="167">
        <f>SUM(P97:P102)</f>
        <v>0</v>
      </c>
      <c r="Q96" s="166"/>
      <c r="R96" s="167">
        <f>SUM(R97:R102)</f>
        <v>0</v>
      </c>
      <c r="S96" s="166"/>
      <c r="T96" s="168">
        <f>SUM(T97:T102)</f>
        <v>0</v>
      </c>
      <c r="AR96" s="161" t="s">
        <v>82</v>
      </c>
      <c r="AT96" s="169" t="s">
        <v>71</v>
      </c>
      <c r="AU96" s="169" t="s">
        <v>72</v>
      </c>
      <c r="AY96" s="161" t="s">
        <v>185</v>
      </c>
      <c r="BK96" s="170">
        <f>SUM(BK97:BK102)</f>
        <v>0</v>
      </c>
    </row>
    <row r="97" spans="2:65" s="1" customFormat="1" ht="22.5" customHeight="1">
      <c r="B97" s="174"/>
      <c r="C97" s="175" t="s">
        <v>332</v>
      </c>
      <c r="D97" s="175" t="s">
        <v>188</v>
      </c>
      <c r="E97" s="176" t="s">
        <v>4001</v>
      </c>
      <c r="F97" s="177" t="s">
        <v>4002</v>
      </c>
      <c r="G97" s="178" t="s">
        <v>254</v>
      </c>
      <c r="H97" s="179">
        <v>4</v>
      </c>
      <c r="I97" s="180"/>
      <c r="J97" s="181">
        <f t="shared" ref="J97:J102" si="0">ROUND(I97*H97,2)</f>
        <v>0</v>
      </c>
      <c r="K97" s="177" t="s">
        <v>5</v>
      </c>
      <c r="L97" s="41"/>
      <c r="M97" s="182" t="s">
        <v>5</v>
      </c>
      <c r="N97" s="183" t="s">
        <v>43</v>
      </c>
      <c r="O97" s="42"/>
      <c r="P97" s="184">
        <f t="shared" ref="P97:P102" si="1">O97*H97</f>
        <v>0</v>
      </c>
      <c r="Q97" s="184">
        <v>0</v>
      </c>
      <c r="R97" s="184">
        <f t="shared" ref="R97:R102" si="2">Q97*H97</f>
        <v>0</v>
      </c>
      <c r="S97" s="184">
        <v>0</v>
      </c>
      <c r="T97" s="185">
        <f t="shared" ref="T97:T102" si="3">S97*H97</f>
        <v>0</v>
      </c>
      <c r="AR97" s="24" t="s">
        <v>373</v>
      </c>
      <c r="AT97" s="24" t="s">
        <v>188</v>
      </c>
      <c r="AU97" s="24" t="s">
        <v>80</v>
      </c>
      <c r="AY97" s="24" t="s">
        <v>185</v>
      </c>
      <c r="BE97" s="186">
        <f t="shared" ref="BE97:BE102" si="4">IF(N97="základní",J97,0)</f>
        <v>0</v>
      </c>
      <c r="BF97" s="186">
        <f t="shared" ref="BF97:BF102" si="5">IF(N97="snížená",J97,0)</f>
        <v>0</v>
      </c>
      <c r="BG97" s="186">
        <f t="shared" ref="BG97:BG102" si="6">IF(N97="zákl. přenesená",J97,0)</f>
        <v>0</v>
      </c>
      <c r="BH97" s="186">
        <f t="shared" ref="BH97:BH102" si="7">IF(N97="sníž. přenesená",J97,0)</f>
        <v>0</v>
      </c>
      <c r="BI97" s="186">
        <f t="shared" ref="BI97:BI102" si="8">IF(N97="nulová",J97,0)</f>
        <v>0</v>
      </c>
      <c r="BJ97" s="24" t="s">
        <v>80</v>
      </c>
      <c r="BK97" s="186">
        <f t="shared" ref="BK97:BK102" si="9">ROUND(I97*H97,2)</f>
        <v>0</v>
      </c>
      <c r="BL97" s="24" t="s">
        <v>373</v>
      </c>
      <c r="BM97" s="24" t="s">
        <v>4003</v>
      </c>
    </row>
    <row r="98" spans="2:65" s="1" customFormat="1" ht="22.5" customHeight="1">
      <c r="B98" s="174"/>
      <c r="C98" s="175" t="s">
        <v>336</v>
      </c>
      <c r="D98" s="175" t="s">
        <v>188</v>
      </c>
      <c r="E98" s="176" t="s">
        <v>4004</v>
      </c>
      <c r="F98" s="177" t="s">
        <v>4005</v>
      </c>
      <c r="G98" s="178" t="s">
        <v>254</v>
      </c>
      <c r="H98" s="179">
        <v>8</v>
      </c>
      <c r="I98" s="180"/>
      <c r="J98" s="181">
        <f t="shared" si="0"/>
        <v>0</v>
      </c>
      <c r="K98" s="177" t="s">
        <v>5</v>
      </c>
      <c r="L98" s="41"/>
      <c r="M98" s="182" t="s">
        <v>5</v>
      </c>
      <c r="N98" s="183" t="s">
        <v>43</v>
      </c>
      <c r="O98" s="42"/>
      <c r="P98" s="184">
        <f t="shared" si="1"/>
        <v>0</v>
      </c>
      <c r="Q98" s="184">
        <v>0</v>
      </c>
      <c r="R98" s="184">
        <f t="shared" si="2"/>
        <v>0</v>
      </c>
      <c r="S98" s="184">
        <v>0</v>
      </c>
      <c r="T98" s="185">
        <f t="shared" si="3"/>
        <v>0</v>
      </c>
      <c r="AR98" s="24" t="s">
        <v>373</v>
      </c>
      <c r="AT98" s="24" t="s">
        <v>188</v>
      </c>
      <c r="AU98" s="24" t="s">
        <v>80</v>
      </c>
      <c r="AY98" s="24" t="s">
        <v>185</v>
      </c>
      <c r="BE98" s="186">
        <f t="shared" si="4"/>
        <v>0</v>
      </c>
      <c r="BF98" s="186">
        <f t="shared" si="5"/>
        <v>0</v>
      </c>
      <c r="BG98" s="186">
        <f t="shared" si="6"/>
        <v>0</v>
      </c>
      <c r="BH98" s="186">
        <f t="shared" si="7"/>
        <v>0</v>
      </c>
      <c r="BI98" s="186">
        <f t="shared" si="8"/>
        <v>0</v>
      </c>
      <c r="BJ98" s="24" t="s">
        <v>80</v>
      </c>
      <c r="BK98" s="186">
        <f t="shared" si="9"/>
        <v>0</v>
      </c>
      <c r="BL98" s="24" t="s">
        <v>373</v>
      </c>
      <c r="BM98" s="24" t="s">
        <v>4006</v>
      </c>
    </row>
    <row r="99" spans="2:65" s="1" customFormat="1" ht="22.5" customHeight="1">
      <c r="B99" s="174"/>
      <c r="C99" s="175" t="s">
        <v>340</v>
      </c>
      <c r="D99" s="175" t="s">
        <v>188</v>
      </c>
      <c r="E99" s="176" t="s">
        <v>4007</v>
      </c>
      <c r="F99" s="177" t="s">
        <v>4008</v>
      </c>
      <c r="G99" s="178" t="s">
        <v>254</v>
      </c>
      <c r="H99" s="179">
        <v>6</v>
      </c>
      <c r="I99" s="180"/>
      <c r="J99" s="181">
        <f t="shared" si="0"/>
        <v>0</v>
      </c>
      <c r="K99" s="177" t="s">
        <v>5</v>
      </c>
      <c r="L99" s="41"/>
      <c r="M99" s="182" t="s">
        <v>5</v>
      </c>
      <c r="N99" s="183" t="s">
        <v>43</v>
      </c>
      <c r="O99" s="42"/>
      <c r="P99" s="184">
        <f t="shared" si="1"/>
        <v>0</v>
      </c>
      <c r="Q99" s="184">
        <v>0</v>
      </c>
      <c r="R99" s="184">
        <f t="shared" si="2"/>
        <v>0</v>
      </c>
      <c r="S99" s="184">
        <v>0</v>
      </c>
      <c r="T99" s="185">
        <f t="shared" si="3"/>
        <v>0</v>
      </c>
      <c r="AR99" s="24" t="s">
        <v>373</v>
      </c>
      <c r="AT99" s="24" t="s">
        <v>188</v>
      </c>
      <c r="AU99" s="24" t="s">
        <v>80</v>
      </c>
      <c r="AY99" s="24" t="s">
        <v>185</v>
      </c>
      <c r="BE99" s="186">
        <f t="shared" si="4"/>
        <v>0</v>
      </c>
      <c r="BF99" s="186">
        <f t="shared" si="5"/>
        <v>0</v>
      </c>
      <c r="BG99" s="186">
        <f t="shared" si="6"/>
        <v>0</v>
      </c>
      <c r="BH99" s="186">
        <f t="shared" si="7"/>
        <v>0</v>
      </c>
      <c r="BI99" s="186">
        <f t="shared" si="8"/>
        <v>0</v>
      </c>
      <c r="BJ99" s="24" t="s">
        <v>80</v>
      </c>
      <c r="BK99" s="186">
        <f t="shared" si="9"/>
        <v>0</v>
      </c>
      <c r="BL99" s="24" t="s">
        <v>373</v>
      </c>
      <c r="BM99" s="24" t="s">
        <v>4009</v>
      </c>
    </row>
    <row r="100" spans="2:65" s="1" customFormat="1" ht="22.5" customHeight="1">
      <c r="B100" s="174"/>
      <c r="C100" s="175" t="s">
        <v>348</v>
      </c>
      <c r="D100" s="175" t="s">
        <v>188</v>
      </c>
      <c r="E100" s="176" t="s">
        <v>4010</v>
      </c>
      <c r="F100" s="177" t="s">
        <v>4011</v>
      </c>
      <c r="G100" s="178" t="s">
        <v>254</v>
      </c>
      <c r="H100" s="179">
        <v>2</v>
      </c>
      <c r="I100" s="180"/>
      <c r="J100" s="181">
        <f t="shared" si="0"/>
        <v>0</v>
      </c>
      <c r="K100" s="177" t="s">
        <v>5</v>
      </c>
      <c r="L100" s="41"/>
      <c r="M100" s="182" t="s">
        <v>5</v>
      </c>
      <c r="N100" s="183" t="s">
        <v>43</v>
      </c>
      <c r="O100" s="42"/>
      <c r="P100" s="184">
        <f t="shared" si="1"/>
        <v>0</v>
      </c>
      <c r="Q100" s="184">
        <v>0</v>
      </c>
      <c r="R100" s="184">
        <f t="shared" si="2"/>
        <v>0</v>
      </c>
      <c r="S100" s="184">
        <v>0</v>
      </c>
      <c r="T100" s="185">
        <f t="shared" si="3"/>
        <v>0</v>
      </c>
      <c r="AR100" s="24" t="s">
        <v>373</v>
      </c>
      <c r="AT100" s="24" t="s">
        <v>188</v>
      </c>
      <c r="AU100" s="24" t="s">
        <v>80</v>
      </c>
      <c r="AY100" s="24" t="s">
        <v>185</v>
      </c>
      <c r="BE100" s="186">
        <f t="shared" si="4"/>
        <v>0</v>
      </c>
      <c r="BF100" s="186">
        <f t="shared" si="5"/>
        <v>0</v>
      </c>
      <c r="BG100" s="186">
        <f t="shared" si="6"/>
        <v>0</v>
      </c>
      <c r="BH100" s="186">
        <f t="shared" si="7"/>
        <v>0</v>
      </c>
      <c r="BI100" s="186">
        <f t="shared" si="8"/>
        <v>0</v>
      </c>
      <c r="BJ100" s="24" t="s">
        <v>80</v>
      </c>
      <c r="BK100" s="186">
        <f t="shared" si="9"/>
        <v>0</v>
      </c>
      <c r="BL100" s="24" t="s">
        <v>373</v>
      </c>
      <c r="BM100" s="24" t="s">
        <v>4012</v>
      </c>
    </row>
    <row r="101" spans="2:65" s="1" customFormat="1" ht="22.5" customHeight="1">
      <c r="B101" s="174"/>
      <c r="C101" s="175" t="s">
        <v>11</v>
      </c>
      <c r="D101" s="175" t="s">
        <v>188</v>
      </c>
      <c r="E101" s="176" t="s">
        <v>4013</v>
      </c>
      <c r="F101" s="177" t="s">
        <v>4014</v>
      </c>
      <c r="G101" s="178" t="s">
        <v>254</v>
      </c>
      <c r="H101" s="179">
        <v>4</v>
      </c>
      <c r="I101" s="180"/>
      <c r="J101" s="181">
        <f t="shared" si="0"/>
        <v>0</v>
      </c>
      <c r="K101" s="177" t="s">
        <v>5</v>
      </c>
      <c r="L101" s="41"/>
      <c r="M101" s="182" t="s">
        <v>5</v>
      </c>
      <c r="N101" s="183" t="s">
        <v>43</v>
      </c>
      <c r="O101" s="42"/>
      <c r="P101" s="184">
        <f t="shared" si="1"/>
        <v>0</v>
      </c>
      <c r="Q101" s="184">
        <v>0</v>
      </c>
      <c r="R101" s="184">
        <f t="shared" si="2"/>
        <v>0</v>
      </c>
      <c r="S101" s="184">
        <v>0</v>
      </c>
      <c r="T101" s="185">
        <f t="shared" si="3"/>
        <v>0</v>
      </c>
      <c r="AR101" s="24" t="s">
        <v>373</v>
      </c>
      <c r="AT101" s="24" t="s">
        <v>188</v>
      </c>
      <c r="AU101" s="24" t="s">
        <v>80</v>
      </c>
      <c r="AY101" s="24" t="s">
        <v>185</v>
      </c>
      <c r="BE101" s="186">
        <f t="shared" si="4"/>
        <v>0</v>
      </c>
      <c r="BF101" s="186">
        <f t="shared" si="5"/>
        <v>0</v>
      </c>
      <c r="BG101" s="186">
        <f t="shared" si="6"/>
        <v>0</v>
      </c>
      <c r="BH101" s="186">
        <f t="shared" si="7"/>
        <v>0</v>
      </c>
      <c r="BI101" s="186">
        <f t="shared" si="8"/>
        <v>0</v>
      </c>
      <c r="BJ101" s="24" t="s">
        <v>80</v>
      </c>
      <c r="BK101" s="186">
        <f t="shared" si="9"/>
        <v>0</v>
      </c>
      <c r="BL101" s="24" t="s">
        <v>373</v>
      </c>
      <c r="BM101" s="24" t="s">
        <v>4015</v>
      </c>
    </row>
    <row r="102" spans="2:65" s="1" customFormat="1" ht="22.5" customHeight="1">
      <c r="B102" s="174"/>
      <c r="C102" s="175" t="s">
        <v>373</v>
      </c>
      <c r="D102" s="175" t="s">
        <v>188</v>
      </c>
      <c r="E102" s="176" t="s">
        <v>4016</v>
      </c>
      <c r="F102" s="177" t="s">
        <v>4017</v>
      </c>
      <c r="G102" s="178" t="s">
        <v>254</v>
      </c>
      <c r="H102" s="179">
        <v>1</v>
      </c>
      <c r="I102" s="180"/>
      <c r="J102" s="181">
        <f t="shared" si="0"/>
        <v>0</v>
      </c>
      <c r="K102" s="177" t="s">
        <v>5</v>
      </c>
      <c r="L102" s="41"/>
      <c r="M102" s="182" t="s">
        <v>5</v>
      </c>
      <c r="N102" s="183" t="s">
        <v>43</v>
      </c>
      <c r="O102" s="42"/>
      <c r="P102" s="184">
        <f t="shared" si="1"/>
        <v>0</v>
      </c>
      <c r="Q102" s="184">
        <v>0</v>
      </c>
      <c r="R102" s="184">
        <f t="shared" si="2"/>
        <v>0</v>
      </c>
      <c r="S102" s="184">
        <v>0</v>
      </c>
      <c r="T102" s="185">
        <f t="shared" si="3"/>
        <v>0</v>
      </c>
      <c r="AR102" s="24" t="s">
        <v>373</v>
      </c>
      <c r="AT102" s="24" t="s">
        <v>188</v>
      </c>
      <c r="AU102" s="24" t="s">
        <v>80</v>
      </c>
      <c r="AY102" s="24" t="s">
        <v>185</v>
      </c>
      <c r="BE102" s="186">
        <f t="shared" si="4"/>
        <v>0</v>
      </c>
      <c r="BF102" s="186">
        <f t="shared" si="5"/>
        <v>0</v>
      </c>
      <c r="BG102" s="186">
        <f t="shared" si="6"/>
        <v>0</v>
      </c>
      <c r="BH102" s="186">
        <f t="shared" si="7"/>
        <v>0</v>
      </c>
      <c r="BI102" s="186">
        <f t="shared" si="8"/>
        <v>0</v>
      </c>
      <c r="BJ102" s="24" t="s">
        <v>80</v>
      </c>
      <c r="BK102" s="186">
        <f t="shared" si="9"/>
        <v>0</v>
      </c>
      <c r="BL102" s="24" t="s">
        <v>373</v>
      </c>
      <c r="BM102" s="24" t="s">
        <v>4018</v>
      </c>
    </row>
    <row r="103" spans="2:65" s="10" customFormat="1" ht="37.35" customHeight="1">
      <c r="B103" s="160"/>
      <c r="D103" s="171" t="s">
        <v>71</v>
      </c>
      <c r="E103" s="240" t="s">
        <v>3900</v>
      </c>
      <c r="F103" s="240" t="s">
        <v>4019</v>
      </c>
      <c r="I103" s="163"/>
      <c r="J103" s="241">
        <f>BK103</f>
        <v>0</v>
      </c>
      <c r="L103" s="160"/>
      <c r="M103" s="165"/>
      <c r="N103" s="166"/>
      <c r="O103" s="166"/>
      <c r="P103" s="167">
        <f>SUM(P104:P123)</f>
        <v>0</v>
      </c>
      <c r="Q103" s="166"/>
      <c r="R103" s="167">
        <f>SUM(R104:R123)</f>
        <v>0</v>
      </c>
      <c r="S103" s="166"/>
      <c r="T103" s="168">
        <f>SUM(T104:T123)</f>
        <v>0</v>
      </c>
      <c r="AR103" s="161" t="s">
        <v>82</v>
      </c>
      <c r="AT103" s="169" t="s">
        <v>71</v>
      </c>
      <c r="AU103" s="169" t="s">
        <v>72</v>
      </c>
      <c r="AY103" s="161" t="s">
        <v>185</v>
      </c>
      <c r="BK103" s="170">
        <f>SUM(BK104:BK123)</f>
        <v>0</v>
      </c>
    </row>
    <row r="104" spans="2:65" s="1" customFormat="1" ht="22.5" customHeight="1">
      <c r="B104" s="174"/>
      <c r="C104" s="175" t="s">
        <v>794</v>
      </c>
      <c r="D104" s="175" t="s">
        <v>188</v>
      </c>
      <c r="E104" s="176" t="s">
        <v>4020</v>
      </c>
      <c r="F104" s="177" t="s">
        <v>4021</v>
      </c>
      <c r="G104" s="178" t="s">
        <v>1046</v>
      </c>
      <c r="H104" s="179">
        <v>13</v>
      </c>
      <c r="I104" s="180"/>
      <c r="J104" s="181">
        <f t="shared" ref="J104:J123" si="10">ROUND(I104*H104,2)</f>
        <v>0</v>
      </c>
      <c r="K104" s="177" t="s">
        <v>5</v>
      </c>
      <c r="L104" s="41"/>
      <c r="M104" s="182" t="s">
        <v>5</v>
      </c>
      <c r="N104" s="183" t="s">
        <v>43</v>
      </c>
      <c r="O104" s="42"/>
      <c r="P104" s="184">
        <f t="shared" ref="P104:P123" si="11">O104*H104</f>
        <v>0</v>
      </c>
      <c r="Q104" s="184">
        <v>0</v>
      </c>
      <c r="R104" s="184">
        <f t="shared" ref="R104:R123" si="12">Q104*H104</f>
        <v>0</v>
      </c>
      <c r="S104" s="184">
        <v>0</v>
      </c>
      <c r="T104" s="185">
        <f t="shared" ref="T104:T123" si="13">S104*H104</f>
        <v>0</v>
      </c>
      <c r="AR104" s="24" t="s">
        <v>373</v>
      </c>
      <c r="AT104" s="24" t="s">
        <v>188</v>
      </c>
      <c r="AU104" s="24" t="s">
        <v>80</v>
      </c>
      <c r="AY104" s="24" t="s">
        <v>185</v>
      </c>
      <c r="BE104" s="186">
        <f t="shared" ref="BE104:BE123" si="14">IF(N104="základní",J104,0)</f>
        <v>0</v>
      </c>
      <c r="BF104" s="186">
        <f t="shared" ref="BF104:BF123" si="15">IF(N104="snížená",J104,0)</f>
        <v>0</v>
      </c>
      <c r="BG104" s="186">
        <f t="shared" ref="BG104:BG123" si="16">IF(N104="zákl. přenesená",J104,0)</f>
        <v>0</v>
      </c>
      <c r="BH104" s="186">
        <f t="shared" ref="BH104:BH123" si="17">IF(N104="sníž. přenesená",J104,0)</f>
        <v>0</v>
      </c>
      <c r="BI104" s="186">
        <f t="shared" ref="BI104:BI123" si="18">IF(N104="nulová",J104,0)</f>
        <v>0</v>
      </c>
      <c r="BJ104" s="24" t="s">
        <v>80</v>
      </c>
      <c r="BK104" s="186">
        <f t="shared" ref="BK104:BK123" si="19">ROUND(I104*H104,2)</f>
        <v>0</v>
      </c>
      <c r="BL104" s="24" t="s">
        <v>373</v>
      </c>
      <c r="BM104" s="24" t="s">
        <v>4022</v>
      </c>
    </row>
    <row r="105" spans="2:65" s="1" customFormat="1" ht="22.5" customHeight="1">
      <c r="B105" s="174"/>
      <c r="C105" s="175" t="s">
        <v>803</v>
      </c>
      <c r="D105" s="175" t="s">
        <v>188</v>
      </c>
      <c r="E105" s="176" t="s">
        <v>4023</v>
      </c>
      <c r="F105" s="177" t="s">
        <v>4024</v>
      </c>
      <c r="G105" s="178" t="s">
        <v>1046</v>
      </c>
      <c r="H105" s="179">
        <v>2</v>
      </c>
      <c r="I105" s="180"/>
      <c r="J105" s="181">
        <f t="shared" si="10"/>
        <v>0</v>
      </c>
      <c r="K105" s="177" t="s">
        <v>5</v>
      </c>
      <c r="L105" s="41"/>
      <c r="M105" s="182" t="s">
        <v>5</v>
      </c>
      <c r="N105" s="183" t="s">
        <v>43</v>
      </c>
      <c r="O105" s="42"/>
      <c r="P105" s="184">
        <f t="shared" si="11"/>
        <v>0</v>
      </c>
      <c r="Q105" s="184">
        <v>0</v>
      </c>
      <c r="R105" s="184">
        <f t="shared" si="12"/>
        <v>0</v>
      </c>
      <c r="S105" s="184">
        <v>0</v>
      </c>
      <c r="T105" s="185">
        <f t="shared" si="13"/>
        <v>0</v>
      </c>
      <c r="AR105" s="24" t="s">
        <v>373</v>
      </c>
      <c r="AT105" s="24" t="s">
        <v>188</v>
      </c>
      <c r="AU105" s="24" t="s">
        <v>80</v>
      </c>
      <c r="AY105" s="24" t="s">
        <v>185</v>
      </c>
      <c r="BE105" s="186">
        <f t="shared" si="14"/>
        <v>0</v>
      </c>
      <c r="BF105" s="186">
        <f t="shared" si="15"/>
        <v>0</v>
      </c>
      <c r="BG105" s="186">
        <f t="shared" si="16"/>
        <v>0</v>
      </c>
      <c r="BH105" s="186">
        <f t="shared" si="17"/>
        <v>0</v>
      </c>
      <c r="BI105" s="186">
        <f t="shared" si="18"/>
        <v>0</v>
      </c>
      <c r="BJ105" s="24" t="s">
        <v>80</v>
      </c>
      <c r="BK105" s="186">
        <f t="shared" si="19"/>
        <v>0</v>
      </c>
      <c r="BL105" s="24" t="s">
        <v>373</v>
      </c>
      <c r="BM105" s="24" t="s">
        <v>4025</v>
      </c>
    </row>
    <row r="106" spans="2:65" s="1" customFormat="1" ht="22.5" customHeight="1">
      <c r="B106" s="174"/>
      <c r="C106" s="175" t="s">
        <v>808</v>
      </c>
      <c r="D106" s="175" t="s">
        <v>188</v>
      </c>
      <c r="E106" s="176" t="s">
        <v>4026</v>
      </c>
      <c r="F106" s="177" t="s">
        <v>4027</v>
      </c>
      <c r="G106" s="178" t="s">
        <v>1046</v>
      </c>
      <c r="H106" s="179">
        <v>8</v>
      </c>
      <c r="I106" s="180"/>
      <c r="J106" s="181">
        <f t="shared" si="10"/>
        <v>0</v>
      </c>
      <c r="K106" s="177" t="s">
        <v>5</v>
      </c>
      <c r="L106" s="41"/>
      <c r="M106" s="182" t="s">
        <v>5</v>
      </c>
      <c r="N106" s="183" t="s">
        <v>43</v>
      </c>
      <c r="O106" s="42"/>
      <c r="P106" s="184">
        <f t="shared" si="11"/>
        <v>0</v>
      </c>
      <c r="Q106" s="184">
        <v>0</v>
      </c>
      <c r="R106" s="184">
        <f t="shared" si="12"/>
        <v>0</v>
      </c>
      <c r="S106" s="184">
        <v>0</v>
      </c>
      <c r="T106" s="185">
        <f t="shared" si="13"/>
        <v>0</v>
      </c>
      <c r="AR106" s="24" t="s">
        <v>373</v>
      </c>
      <c r="AT106" s="24" t="s">
        <v>188</v>
      </c>
      <c r="AU106" s="24" t="s">
        <v>80</v>
      </c>
      <c r="AY106" s="24" t="s">
        <v>185</v>
      </c>
      <c r="BE106" s="186">
        <f t="shared" si="14"/>
        <v>0</v>
      </c>
      <c r="BF106" s="186">
        <f t="shared" si="15"/>
        <v>0</v>
      </c>
      <c r="BG106" s="186">
        <f t="shared" si="16"/>
        <v>0</v>
      </c>
      <c r="BH106" s="186">
        <f t="shared" si="17"/>
        <v>0</v>
      </c>
      <c r="BI106" s="186">
        <f t="shared" si="18"/>
        <v>0</v>
      </c>
      <c r="BJ106" s="24" t="s">
        <v>80</v>
      </c>
      <c r="BK106" s="186">
        <f t="shared" si="19"/>
        <v>0</v>
      </c>
      <c r="BL106" s="24" t="s">
        <v>373</v>
      </c>
      <c r="BM106" s="24" t="s">
        <v>4028</v>
      </c>
    </row>
    <row r="107" spans="2:65" s="1" customFormat="1" ht="22.5" customHeight="1">
      <c r="B107" s="174"/>
      <c r="C107" s="175" t="s">
        <v>812</v>
      </c>
      <c r="D107" s="175" t="s">
        <v>188</v>
      </c>
      <c r="E107" s="176" t="s">
        <v>4029</v>
      </c>
      <c r="F107" s="177" t="s">
        <v>4030</v>
      </c>
      <c r="G107" s="178" t="s">
        <v>1046</v>
      </c>
      <c r="H107" s="179">
        <v>5</v>
      </c>
      <c r="I107" s="180"/>
      <c r="J107" s="181">
        <f t="shared" si="10"/>
        <v>0</v>
      </c>
      <c r="K107" s="177" t="s">
        <v>5</v>
      </c>
      <c r="L107" s="41"/>
      <c r="M107" s="182" t="s">
        <v>5</v>
      </c>
      <c r="N107" s="183" t="s">
        <v>43</v>
      </c>
      <c r="O107" s="42"/>
      <c r="P107" s="184">
        <f t="shared" si="11"/>
        <v>0</v>
      </c>
      <c r="Q107" s="184">
        <v>0</v>
      </c>
      <c r="R107" s="184">
        <f t="shared" si="12"/>
        <v>0</v>
      </c>
      <c r="S107" s="184">
        <v>0</v>
      </c>
      <c r="T107" s="185">
        <f t="shared" si="13"/>
        <v>0</v>
      </c>
      <c r="AR107" s="24" t="s">
        <v>373</v>
      </c>
      <c r="AT107" s="24" t="s">
        <v>188</v>
      </c>
      <c r="AU107" s="24" t="s">
        <v>80</v>
      </c>
      <c r="AY107" s="24" t="s">
        <v>185</v>
      </c>
      <c r="BE107" s="186">
        <f t="shared" si="14"/>
        <v>0</v>
      </c>
      <c r="BF107" s="186">
        <f t="shared" si="15"/>
        <v>0</v>
      </c>
      <c r="BG107" s="186">
        <f t="shared" si="16"/>
        <v>0</v>
      </c>
      <c r="BH107" s="186">
        <f t="shared" si="17"/>
        <v>0</v>
      </c>
      <c r="BI107" s="186">
        <f t="shared" si="18"/>
        <v>0</v>
      </c>
      <c r="BJ107" s="24" t="s">
        <v>80</v>
      </c>
      <c r="BK107" s="186">
        <f t="shared" si="19"/>
        <v>0</v>
      </c>
      <c r="BL107" s="24" t="s">
        <v>373</v>
      </c>
      <c r="BM107" s="24" t="s">
        <v>4031</v>
      </c>
    </row>
    <row r="108" spans="2:65" s="1" customFormat="1" ht="22.5" customHeight="1">
      <c r="B108" s="174"/>
      <c r="C108" s="175" t="s">
        <v>817</v>
      </c>
      <c r="D108" s="175" t="s">
        <v>188</v>
      </c>
      <c r="E108" s="176" t="s">
        <v>4032</v>
      </c>
      <c r="F108" s="177" t="s">
        <v>4033</v>
      </c>
      <c r="G108" s="178" t="s">
        <v>1046</v>
      </c>
      <c r="H108" s="179">
        <v>7</v>
      </c>
      <c r="I108" s="180"/>
      <c r="J108" s="181">
        <f t="shared" si="10"/>
        <v>0</v>
      </c>
      <c r="K108" s="177" t="s">
        <v>5</v>
      </c>
      <c r="L108" s="41"/>
      <c r="M108" s="182" t="s">
        <v>5</v>
      </c>
      <c r="N108" s="183" t="s">
        <v>43</v>
      </c>
      <c r="O108" s="42"/>
      <c r="P108" s="184">
        <f t="shared" si="11"/>
        <v>0</v>
      </c>
      <c r="Q108" s="184">
        <v>0</v>
      </c>
      <c r="R108" s="184">
        <f t="shared" si="12"/>
        <v>0</v>
      </c>
      <c r="S108" s="184">
        <v>0</v>
      </c>
      <c r="T108" s="185">
        <f t="shared" si="13"/>
        <v>0</v>
      </c>
      <c r="AR108" s="24" t="s">
        <v>373</v>
      </c>
      <c r="AT108" s="24" t="s">
        <v>188</v>
      </c>
      <c r="AU108" s="24" t="s">
        <v>80</v>
      </c>
      <c r="AY108" s="24" t="s">
        <v>185</v>
      </c>
      <c r="BE108" s="186">
        <f t="shared" si="14"/>
        <v>0</v>
      </c>
      <c r="BF108" s="186">
        <f t="shared" si="15"/>
        <v>0</v>
      </c>
      <c r="BG108" s="186">
        <f t="shared" si="16"/>
        <v>0</v>
      </c>
      <c r="BH108" s="186">
        <f t="shared" si="17"/>
        <v>0</v>
      </c>
      <c r="BI108" s="186">
        <f t="shared" si="18"/>
        <v>0</v>
      </c>
      <c r="BJ108" s="24" t="s">
        <v>80</v>
      </c>
      <c r="BK108" s="186">
        <f t="shared" si="19"/>
        <v>0</v>
      </c>
      <c r="BL108" s="24" t="s">
        <v>373</v>
      </c>
      <c r="BM108" s="24" t="s">
        <v>4034</v>
      </c>
    </row>
    <row r="109" spans="2:65" s="1" customFormat="1" ht="22.5" customHeight="1">
      <c r="B109" s="174"/>
      <c r="C109" s="175" t="s">
        <v>821</v>
      </c>
      <c r="D109" s="175" t="s">
        <v>188</v>
      </c>
      <c r="E109" s="176" t="s">
        <v>4035</v>
      </c>
      <c r="F109" s="177" t="s">
        <v>4036</v>
      </c>
      <c r="G109" s="178" t="s">
        <v>1046</v>
      </c>
      <c r="H109" s="179">
        <v>5</v>
      </c>
      <c r="I109" s="180"/>
      <c r="J109" s="181">
        <f t="shared" si="10"/>
        <v>0</v>
      </c>
      <c r="K109" s="177" t="s">
        <v>5</v>
      </c>
      <c r="L109" s="41"/>
      <c r="M109" s="182" t="s">
        <v>5</v>
      </c>
      <c r="N109" s="183" t="s">
        <v>43</v>
      </c>
      <c r="O109" s="42"/>
      <c r="P109" s="184">
        <f t="shared" si="11"/>
        <v>0</v>
      </c>
      <c r="Q109" s="184">
        <v>0</v>
      </c>
      <c r="R109" s="184">
        <f t="shared" si="12"/>
        <v>0</v>
      </c>
      <c r="S109" s="184">
        <v>0</v>
      </c>
      <c r="T109" s="185">
        <f t="shared" si="13"/>
        <v>0</v>
      </c>
      <c r="AR109" s="24" t="s">
        <v>373</v>
      </c>
      <c r="AT109" s="24" t="s">
        <v>188</v>
      </c>
      <c r="AU109" s="24" t="s">
        <v>80</v>
      </c>
      <c r="AY109" s="24" t="s">
        <v>185</v>
      </c>
      <c r="BE109" s="186">
        <f t="shared" si="14"/>
        <v>0</v>
      </c>
      <c r="BF109" s="186">
        <f t="shared" si="15"/>
        <v>0</v>
      </c>
      <c r="BG109" s="186">
        <f t="shared" si="16"/>
        <v>0</v>
      </c>
      <c r="BH109" s="186">
        <f t="shared" si="17"/>
        <v>0</v>
      </c>
      <c r="BI109" s="186">
        <f t="shared" si="18"/>
        <v>0</v>
      </c>
      <c r="BJ109" s="24" t="s">
        <v>80</v>
      </c>
      <c r="BK109" s="186">
        <f t="shared" si="19"/>
        <v>0</v>
      </c>
      <c r="BL109" s="24" t="s">
        <v>373</v>
      </c>
      <c r="BM109" s="24" t="s">
        <v>4037</v>
      </c>
    </row>
    <row r="110" spans="2:65" s="1" customFormat="1" ht="22.5" customHeight="1">
      <c r="B110" s="174"/>
      <c r="C110" s="175" t="s">
        <v>826</v>
      </c>
      <c r="D110" s="175" t="s">
        <v>188</v>
      </c>
      <c r="E110" s="176" t="s">
        <v>4038</v>
      </c>
      <c r="F110" s="177" t="s">
        <v>4039</v>
      </c>
      <c r="G110" s="178" t="s">
        <v>1046</v>
      </c>
      <c r="H110" s="179">
        <v>3</v>
      </c>
      <c r="I110" s="180"/>
      <c r="J110" s="181">
        <f t="shared" si="10"/>
        <v>0</v>
      </c>
      <c r="K110" s="177" t="s">
        <v>5</v>
      </c>
      <c r="L110" s="41"/>
      <c r="M110" s="182" t="s">
        <v>5</v>
      </c>
      <c r="N110" s="183" t="s">
        <v>43</v>
      </c>
      <c r="O110" s="42"/>
      <c r="P110" s="184">
        <f t="shared" si="11"/>
        <v>0</v>
      </c>
      <c r="Q110" s="184">
        <v>0</v>
      </c>
      <c r="R110" s="184">
        <f t="shared" si="12"/>
        <v>0</v>
      </c>
      <c r="S110" s="184">
        <v>0</v>
      </c>
      <c r="T110" s="185">
        <f t="shared" si="13"/>
        <v>0</v>
      </c>
      <c r="AR110" s="24" t="s">
        <v>373</v>
      </c>
      <c r="AT110" s="24" t="s">
        <v>188</v>
      </c>
      <c r="AU110" s="24" t="s">
        <v>80</v>
      </c>
      <c r="AY110" s="24" t="s">
        <v>185</v>
      </c>
      <c r="BE110" s="186">
        <f t="shared" si="14"/>
        <v>0</v>
      </c>
      <c r="BF110" s="186">
        <f t="shared" si="15"/>
        <v>0</v>
      </c>
      <c r="BG110" s="186">
        <f t="shared" si="16"/>
        <v>0</v>
      </c>
      <c r="BH110" s="186">
        <f t="shared" si="17"/>
        <v>0</v>
      </c>
      <c r="BI110" s="186">
        <f t="shared" si="18"/>
        <v>0</v>
      </c>
      <c r="BJ110" s="24" t="s">
        <v>80</v>
      </c>
      <c r="BK110" s="186">
        <f t="shared" si="19"/>
        <v>0</v>
      </c>
      <c r="BL110" s="24" t="s">
        <v>373</v>
      </c>
      <c r="BM110" s="24" t="s">
        <v>4040</v>
      </c>
    </row>
    <row r="111" spans="2:65" s="1" customFormat="1" ht="22.5" customHeight="1">
      <c r="B111" s="174"/>
      <c r="C111" s="175" t="s">
        <v>904</v>
      </c>
      <c r="D111" s="175" t="s">
        <v>188</v>
      </c>
      <c r="E111" s="176" t="s">
        <v>4041</v>
      </c>
      <c r="F111" s="177" t="s">
        <v>4042</v>
      </c>
      <c r="G111" s="178" t="s">
        <v>1046</v>
      </c>
      <c r="H111" s="179">
        <v>3</v>
      </c>
      <c r="I111" s="180"/>
      <c r="J111" s="181">
        <f t="shared" si="10"/>
        <v>0</v>
      </c>
      <c r="K111" s="177" t="s">
        <v>5</v>
      </c>
      <c r="L111" s="41"/>
      <c r="M111" s="182" t="s">
        <v>5</v>
      </c>
      <c r="N111" s="183" t="s">
        <v>43</v>
      </c>
      <c r="O111" s="42"/>
      <c r="P111" s="184">
        <f t="shared" si="11"/>
        <v>0</v>
      </c>
      <c r="Q111" s="184">
        <v>0</v>
      </c>
      <c r="R111" s="184">
        <f t="shared" si="12"/>
        <v>0</v>
      </c>
      <c r="S111" s="184">
        <v>0</v>
      </c>
      <c r="T111" s="185">
        <f t="shared" si="13"/>
        <v>0</v>
      </c>
      <c r="AR111" s="24" t="s">
        <v>373</v>
      </c>
      <c r="AT111" s="24" t="s">
        <v>188</v>
      </c>
      <c r="AU111" s="24" t="s">
        <v>80</v>
      </c>
      <c r="AY111" s="24" t="s">
        <v>185</v>
      </c>
      <c r="BE111" s="186">
        <f t="shared" si="14"/>
        <v>0</v>
      </c>
      <c r="BF111" s="186">
        <f t="shared" si="15"/>
        <v>0</v>
      </c>
      <c r="BG111" s="186">
        <f t="shared" si="16"/>
        <v>0</v>
      </c>
      <c r="BH111" s="186">
        <f t="shared" si="17"/>
        <v>0</v>
      </c>
      <c r="BI111" s="186">
        <f t="shared" si="18"/>
        <v>0</v>
      </c>
      <c r="BJ111" s="24" t="s">
        <v>80</v>
      </c>
      <c r="BK111" s="186">
        <f t="shared" si="19"/>
        <v>0</v>
      </c>
      <c r="BL111" s="24" t="s">
        <v>373</v>
      </c>
      <c r="BM111" s="24" t="s">
        <v>4043</v>
      </c>
    </row>
    <row r="112" spans="2:65" s="1" customFormat="1" ht="22.5" customHeight="1">
      <c r="B112" s="174"/>
      <c r="C112" s="175" t="s">
        <v>913</v>
      </c>
      <c r="D112" s="175" t="s">
        <v>188</v>
      </c>
      <c r="E112" s="176" t="s">
        <v>4044</v>
      </c>
      <c r="F112" s="177" t="s">
        <v>4045</v>
      </c>
      <c r="G112" s="178" t="s">
        <v>1046</v>
      </c>
      <c r="H112" s="179">
        <v>5</v>
      </c>
      <c r="I112" s="180"/>
      <c r="J112" s="181">
        <f t="shared" si="10"/>
        <v>0</v>
      </c>
      <c r="K112" s="177" t="s">
        <v>5</v>
      </c>
      <c r="L112" s="41"/>
      <c r="M112" s="182" t="s">
        <v>5</v>
      </c>
      <c r="N112" s="183" t="s">
        <v>43</v>
      </c>
      <c r="O112" s="42"/>
      <c r="P112" s="184">
        <f t="shared" si="11"/>
        <v>0</v>
      </c>
      <c r="Q112" s="184">
        <v>0</v>
      </c>
      <c r="R112" s="184">
        <f t="shared" si="12"/>
        <v>0</v>
      </c>
      <c r="S112" s="184">
        <v>0</v>
      </c>
      <c r="T112" s="185">
        <f t="shared" si="13"/>
        <v>0</v>
      </c>
      <c r="AR112" s="24" t="s">
        <v>373</v>
      </c>
      <c r="AT112" s="24" t="s">
        <v>188</v>
      </c>
      <c r="AU112" s="24" t="s">
        <v>80</v>
      </c>
      <c r="AY112" s="24" t="s">
        <v>185</v>
      </c>
      <c r="BE112" s="186">
        <f t="shared" si="14"/>
        <v>0</v>
      </c>
      <c r="BF112" s="186">
        <f t="shared" si="15"/>
        <v>0</v>
      </c>
      <c r="BG112" s="186">
        <f t="shared" si="16"/>
        <v>0</v>
      </c>
      <c r="BH112" s="186">
        <f t="shared" si="17"/>
        <v>0</v>
      </c>
      <c r="BI112" s="186">
        <f t="shared" si="18"/>
        <v>0</v>
      </c>
      <c r="BJ112" s="24" t="s">
        <v>80</v>
      </c>
      <c r="BK112" s="186">
        <f t="shared" si="19"/>
        <v>0</v>
      </c>
      <c r="BL112" s="24" t="s">
        <v>373</v>
      </c>
      <c r="BM112" s="24" t="s">
        <v>4046</v>
      </c>
    </row>
    <row r="113" spans="2:65" s="1" customFormat="1" ht="22.5" customHeight="1">
      <c r="B113" s="174"/>
      <c r="C113" s="175" t="s">
        <v>925</v>
      </c>
      <c r="D113" s="175" t="s">
        <v>188</v>
      </c>
      <c r="E113" s="176" t="s">
        <v>4047</v>
      </c>
      <c r="F113" s="177" t="s">
        <v>4048</v>
      </c>
      <c r="G113" s="178" t="s">
        <v>1046</v>
      </c>
      <c r="H113" s="179">
        <v>1</v>
      </c>
      <c r="I113" s="180"/>
      <c r="J113" s="181">
        <f t="shared" si="10"/>
        <v>0</v>
      </c>
      <c r="K113" s="177" t="s">
        <v>5</v>
      </c>
      <c r="L113" s="41"/>
      <c r="M113" s="182" t="s">
        <v>5</v>
      </c>
      <c r="N113" s="183" t="s">
        <v>43</v>
      </c>
      <c r="O113" s="42"/>
      <c r="P113" s="184">
        <f t="shared" si="11"/>
        <v>0</v>
      </c>
      <c r="Q113" s="184">
        <v>0</v>
      </c>
      <c r="R113" s="184">
        <f t="shared" si="12"/>
        <v>0</v>
      </c>
      <c r="S113" s="184">
        <v>0</v>
      </c>
      <c r="T113" s="185">
        <f t="shared" si="13"/>
        <v>0</v>
      </c>
      <c r="AR113" s="24" t="s">
        <v>373</v>
      </c>
      <c r="AT113" s="24" t="s">
        <v>188</v>
      </c>
      <c r="AU113" s="24" t="s">
        <v>80</v>
      </c>
      <c r="AY113" s="24" t="s">
        <v>185</v>
      </c>
      <c r="BE113" s="186">
        <f t="shared" si="14"/>
        <v>0</v>
      </c>
      <c r="BF113" s="186">
        <f t="shared" si="15"/>
        <v>0</v>
      </c>
      <c r="BG113" s="186">
        <f t="shared" si="16"/>
        <v>0</v>
      </c>
      <c r="BH113" s="186">
        <f t="shared" si="17"/>
        <v>0</v>
      </c>
      <c r="BI113" s="186">
        <f t="shared" si="18"/>
        <v>0</v>
      </c>
      <c r="BJ113" s="24" t="s">
        <v>80</v>
      </c>
      <c r="BK113" s="186">
        <f t="shared" si="19"/>
        <v>0</v>
      </c>
      <c r="BL113" s="24" t="s">
        <v>373</v>
      </c>
      <c r="BM113" s="24" t="s">
        <v>4049</v>
      </c>
    </row>
    <row r="114" spans="2:65" s="1" customFormat="1" ht="22.5" customHeight="1">
      <c r="B114" s="174"/>
      <c r="C114" s="175" t="s">
        <v>932</v>
      </c>
      <c r="D114" s="175" t="s">
        <v>188</v>
      </c>
      <c r="E114" s="176" t="s">
        <v>4050</v>
      </c>
      <c r="F114" s="177" t="s">
        <v>4051</v>
      </c>
      <c r="G114" s="178" t="s">
        <v>1046</v>
      </c>
      <c r="H114" s="179">
        <v>2</v>
      </c>
      <c r="I114" s="180"/>
      <c r="J114" s="181">
        <f t="shared" si="10"/>
        <v>0</v>
      </c>
      <c r="K114" s="177" t="s">
        <v>5</v>
      </c>
      <c r="L114" s="41"/>
      <c r="M114" s="182" t="s">
        <v>5</v>
      </c>
      <c r="N114" s="183" t="s">
        <v>43</v>
      </c>
      <c r="O114" s="42"/>
      <c r="P114" s="184">
        <f t="shared" si="11"/>
        <v>0</v>
      </c>
      <c r="Q114" s="184">
        <v>0</v>
      </c>
      <c r="R114" s="184">
        <f t="shared" si="12"/>
        <v>0</v>
      </c>
      <c r="S114" s="184">
        <v>0</v>
      </c>
      <c r="T114" s="185">
        <f t="shared" si="13"/>
        <v>0</v>
      </c>
      <c r="AR114" s="24" t="s">
        <v>373</v>
      </c>
      <c r="AT114" s="24" t="s">
        <v>188</v>
      </c>
      <c r="AU114" s="24" t="s">
        <v>80</v>
      </c>
      <c r="AY114" s="24" t="s">
        <v>185</v>
      </c>
      <c r="BE114" s="186">
        <f t="shared" si="14"/>
        <v>0</v>
      </c>
      <c r="BF114" s="186">
        <f t="shared" si="15"/>
        <v>0</v>
      </c>
      <c r="BG114" s="186">
        <f t="shared" si="16"/>
        <v>0</v>
      </c>
      <c r="BH114" s="186">
        <f t="shared" si="17"/>
        <v>0</v>
      </c>
      <c r="BI114" s="186">
        <f t="shared" si="18"/>
        <v>0</v>
      </c>
      <c r="BJ114" s="24" t="s">
        <v>80</v>
      </c>
      <c r="BK114" s="186">
        <f t="shared" si="19"/>
        <v>0</v>
      </c>
      <c r="BL114" s="24" t="s">
        <v>373</v>
      </c>
      <c r="BM114" s="24" t="s">
        <v>4052</v>
      </c>
    </row>
    <row r="115" spans="2:65" s="1" customFormat="1" ht="22.5" customHeight="1">
      <c r="B115" s="174"/>
      <c r="C115" s="175" t="s">
        <v>937</v>
      </c>
      <c r="D115" s="175" t="s">
        <v>188</v>
      </c>
      <c r="E115" s="176" t="s">
        <v>4053</v>
      </c>
      <c r="F115" s="177" t="s">
        <v>4054</v>
      </c>
      <c r="G115" s="178" t="s">
        <v>1046</v>
      </c>
      <c r="H115" s="179">
        <v>1</v>
      </c>
      <c r="I115" s="180"/>
      <c r="J115" s="181">
        <f t="shared" si="10"/>
        <v>0</v>
      </c>
      <c r="K115" s="177" t="s">
        <v>5</v>
      </c>
      <c r="L115" s="41"/>
      <c r="M115" s="182" t="s">
        <v>5</v>
      </c>
      <c r="N115" s="183" t="s">
        <v>43</v>
      </c>
      <c r="O115" s="42"/>
      <c r="P115" s="184">
        <f t="shared" si="11"/>
        <v>0</v>
      </c>
      <c r="Q115" s="184">
        <v>0</v>
      </c>
      <c r="R115" s="184">
        <f t="shared" si="12"/>
        <v>0</v>
      </c>
      <c r="S115" s="184">
        <v>0</v>
      </c>
      <c r="T115" s="185">
        <f t="shared" si="13"/>
        <v>0</v>
      </c>
      <c r="AR115" s="24" t="s">
        <v>373</v>
      </c>
      <c r="AT115" s="24" t="s">
        <v>188</v>
      </c>
      <c r="AU115" s="24" t="s">
        <v>80</v>
      </c>
      <c r="AY115" s="24" t="s">
        <v>185</v>
      </c>
      <c r="BE115" s="186">
        <f t="shared" si="14"/>
        <v>0</v>
      </c>
      <c r="BF115" s="186">
        <f t="shared" si="15"/>
        <v>0</v>
      </c>
      <c r="BG115" s="186">
        <f t="shared" si="16"/>
        <v>0</v>
      </c>
      <c r="BH115" s="186">
        <f t="shared" si="17"/>
        <v>0</v>
      </c>
      <c r="BI115" s="186">
        <f t="shared" si="18"/>
        <v>0</v>
      </c>
      <c r="BJ115" s="24" t="s">
        <v>80</v>
      </c>
      <c r="BK115" s="186">
        <f t="shared" si="19"/>
        <v>0</v>
      </c>
      <c r="BL115" s="24" t="s">
        <v>373</v>
      </c>
      <c r="BM115" s="24" t="s">
        <v>4055</v>
      </c>
    </row>
    <row r="116" spans="2:65" s="1" customFormat="1" ht="22.5" customHeight="1">
      <c r="B116" s="174"/>
      <c r="C116" s="175" t="s">
        <v>944</v>
      </c>
      <c r="D116" s="175" t="s">
        <v>188</v>
      </c>
      <c r="E116" s="176" t="s">
        <v>4056</v>
      </c>
      <c r="F116" s="177" t="s">
        <v>4057</v>
      </c>
      <c r="G116" s="178" t="s">
        <v>1046</v>
      </c>
      <c r="H116" s="179">
        <v>1</v>
      </c>
      <c r="I116" s="180"/>
      <c r="J116" s="181">
        <f t="shared" si="10"/>
        <v>0</v>
      </c>
      <c r="K116" s="177" t="s">
        <v>5</v>
      </c>
      <c r="L116" s="41"/>
      <c r="M116" s="182" t="s">
        <v>5</v>
      </c>
      <c r="N116" s="183" t="s">
        <v>43</v>
      </c>
      <c r="O116" s="42"/>
      <c r="P116" s="184">
        <f t="shared" si="11"/>
        <v>0</v>
      </c>
      <c r="Q116" s="184">
        <v>0</v>
      </c>
      <c r="R116" s="184">
        <f t="shared" si="12"/>
        <v>0</v>
      </c>
      <c r="S116" s="184">
        <v>0</v>
      </c>
      <c r="T116" s="185">
        <f t="shared" si="13"/>
        <v>0</v>
      </c>
      <c r="AR116" s="24" t="s">
        <v>373</v>
      </c>
      <c r="AT116" s="24" t="s">
        <v>188</v>
      </c>
      <c r="AU116" s="24" t="s">
        <v>80</v>
      </c>
      <c r="AY116" s="24" t="s">
        <v>185</v>
      </c>
      <c r="BE116" s="186">
        <f t="shared" si="14"/>
        <v>0</v>
      </c>
      <c r="BF116" s="186">
        <f t="shared" si="15"/>
        <v>0</v>
      </c>
      <c r="BG116" s="186">
        <f t="shared" si="16"/>
        <v>0</v>
      </c>
      <c r="BH116" s="186">
        <f t="shared" si="17"/>
        <v>0</v>
      </c>
      <c r="BI116" s="186">
        <f t="shared" si="18"/>
        <v>0</v>
      </c>
      <c r="BJ116" s="24" t="s">
        <v>80</v>
      </c>
      <c r="BK116" s="186">
        <f t="shared" si="19"/>
        <v>0</v>
      </c>
      <c r="BL116" s="24" t="s">
        <v>373</v>
      </c>
      <c r="BM116" s="24" t="s">
        <v>4058</v>
      </c>
    </row>
    <row r="117" spans="2:65" s="1" customFormat="1" ht="22.5" customHeight="1">
      <c r="B117" s="174"/>
      <c r="C117" s="175" t="s">
        <v>950</v>
      </c>
      <c r="D117" s="175" t="s">
        <v>188</v>
      </c>
      <c r="E117" s="176" t="s">
        <v>4059</v>
      </c>
      <c r="F117" s="177" t="s">
        <v>4060</v>
      </c>
      <c r="G117" s="178" t="s">
        <v>1046</v>
      </c>
      <c r="H117" s="179">
        <v>1</v>
      </c>
      <c r="I117" s="180"/>
      <c r="J117" s="181">
        <f t="shared" si="10"/>
        <v>0</v>
      </c>
      <c r="K117" s="177" t="s">
        <v>5</v>
      </c>
      <c r="L117" s="41"/>
      <c r="M117" s="182" t="s">
        <v>5</v>
      </c>
      <c r="N117" s="183" t="s">
        <v>43</v>
      </c>
      <c r="O117" s="42"/>
      <c r="P117" s="184">
        <f t="shared" si="11"/>
        <v>0</v>
      </c>
      <c r="Q117" s="184">
        <v>0</v>
      </c>
      <c r="R117" s="184">
        <f t="shared" si="12"/>
        <v>0</v>
      </c>
      <c r="S117" s="184">
        <v>0</v>
      </c>
      <c r="T117" s="185">
        <f t="shared" si="13"/>
        <v>0</v>
      </c>
      <c r="AR117" s="24" t="s">
        <v>373</v>
      </c>
      <c r="AT117" s="24" t="s">
        <v>188</v>
      </c>
      <c r="AU117" s="24" t="s">
        <v>80</v>
      </c>
      <c r="AY117" s="24" t="s">
        <v>185</v>
      </c>
      <c r="BE117" s="186">
        <f t="shared" si="14"/>
        <v>0</v>
      </c>
      <c r="BF117" s="186">
        <f t="shared" si="15"/>
        <v>0</v>
      </c>
      <c r="BG117" s="186">
        <f t="shared" si="16"/>
        <v>0</v>
      </c>
      <c r="BH117" s="186">
        <f t="shared" si="17"/>
        <v>0</v>
      </c>
      <c r="BI117" s="186">
        <f t="shared" si="18"/>
        <v>0</v>
      </c>
      <c r="BJ117" s="24" t="s">
        <v>80</v>
      </c>
      <c r="BK117" s="186">
        <f t="shared" si="19"/>
        <v>0</v>
      </c>
      <c r="BL117" s="24" t="s">
        <v>373</v>
      </c>
      <c r="BM117" s="24" t="s">
        <v>4061</v>
      </c>
    </row>
    <row r="118" spans="2:65" s="1" customFormat="1" ht="22.5" customHeight="1">
      <c r="B118" s="174"/>
      <c r="C118" s="175" t="s">
        <v>956</v>
      </c>
      <c r="D118" s="175" t="s">
        <v>188</v>
      </c>
      <c r="E118" s="176" t="s">
        <v>4062</v>
      </c>
      <c r="F118" s="177" t="s">
        <v>4063</v>
      </c>
      <c r="G118" s="178" t="s">
        <v>547</v>
      </c>
      <c r="H118" s="179">
        <v>72</v>
      </c>
      <c r="I118" s="180"/>
      <c r="J118" s="181">
        <f t="shared" si="10"/>
        <v>0</v>
      </c>
      <c r="K118" s="177" t="s">
        <v>5</v>
      </c>
      <c r="L118" s="41"/>
      <c r="M118" s="182" t="s">
        <v>5</v>
      </c>
      <c r="N118" s="183" t="s">
        <v>43</v>
      </c>
      <c r="O118" s="42"/>
      <c r="P118" s="184">
        <f t="shared" si="11"/>
        <v>0</v>
      </c>
      <c r="Q118" s="184">
        <v>0</v>
      </c>
      <c r="R118" s="184">
        <f t="shared" si="12"/>
        <v>0</v>
      </c>
      <c r="S118" s="184">
        <v>0</v>
      </c>
      <c r="T118" s="185">
        <f t="shared" si="13"/>
        <v>0</v>
      </c>
      <c r="AR118" s="24" t="s">
        <v>373</v>
      </c>
      <c r="AT118" s="24" t="s">
        <v>188</v>
      </c>
      <c r="AU118" s="24" t="s">
        <v>80</v>
      </c>
      <c r="AY118" s="24" t="s">
        <v>185</v>
      </c>
      <c r="BE118" s="186">
        <f t="shared" si="14"/>
        <v>0</v>
      </c>
      <c r="BF118" s="186">
        <f t="shared" si="15"/>
        <v>0</v>
      </c>
      <c r="BG118" s="186">
        <f t="shared" si="16"/>
        <v>0</v>
      </c>
      <c r="BH118" s="186">
        <f t="shared" si="17"/>
        <v>0</v>
      </c>
      <c r="BI118" s="186">
        <f t="shared" si="18"/>
        <v>0</v>
      </c>
      <c r="BJ118" s="24" t="s">
        <v>80</v>
      </c>
      <c r="BK118" s="186">
        <f t="shared" si="19"/>
        <v>0</v>
      </c>
      <c r="BL118" s="24" t="s">
        <v>373</v>
      </c>
      <c r="BM118" s="24" t="s">
        <v>4064</v>
      </c>
    </row>
    <row r="119" spans="2:65" s="1" customFormat="1" ht="22.5" customHeight="1">
      <c r="B119" s="174"/>
      <c r="C119" s="175" t="s">
        <v>393</v>
      </c>
      <c r="D119" s="175" t="s">
        <v>188</v>
      </c>
      <c r="E119" s="176" t="s">
        <v>4065</v>
      </c>
      <c r="F119" s="177" t="s">
        <v>4066</v>
      </c>
      <c r="G119" s="178" t="s">
        <v>1046</v>
      </c>
      <c r="H119" s="179">
        <v>1</v>
      </c>
      <c r="I119" s="180"/>
      <c r="J119" s="181">
        <f t="shared" si="10"/>
        <v>0</v>
      </c>
      <c r="K119" s="177" t="s">
        <v>5</v>
      </c>
      <c r="L119" s="41"/>
      <c r="M119" s="182" t="s">
        <v>5</v>
      </c>
      <c r="N119" s="183" t="s">
        <v>43</v>
      </c>
      <c r="O119" s="42"/>
      <c r="P119" s="184">
        <f t="shared" si="11"/>
        <v>0</v>
      </c>
      <c r="Q119" s="184">
        <v>0</v>
      </c>
      <c r="R119" s="184">
        <f t="shared" si="12"/>
        <v>0</v>
      </c>
      <c r="S119" s="184">
        <v>0</v>
      </c>
      <c r="T119" s="185">
        <f t="shared" si="13"/>
        <v>0</v>
      </c>
      <c r="AR119" s="24" t="s">
        <v>373</v>
      </c>
      <c r="AT119" s="24" t="s">
        <v>188</v>
      </c>
      <c r="AU119" s="24" t="s">
        <v>80</v>
      </c>
      <c r="AY119" s="24" t="s">
        <v>185</v>
      </c>
      <c r="BE119" s="186">
        <f t="shared" si="14"/>
        <v>0</v>
      </c>
      <c r="BF119" s="186">
        <f t="shared" si="15"/>
        <v>0</v>
      </c>
      <c r="BG119" s="186">
        <f t="shared" si="16"/>
        <v>0</v>
      </c>
      <c r="BH119" s="186">
        <f t="shared" si="17"/>
        <v>0</v>
      </c>
      <c r="BI119" s="186">
        <f t="shared" si="18"/>
        <v>0</v>
      </c>
      <c r="BJ119" s="24" t="s">
        <v>80</v>
      </c>
      <c r="BK119" s="186">
        <f t="shared" si="19"/>
        <v>0</v>
      </c>
      <c r="BL119" s="24" t="s">
        <v>373</v>
      </c>
      <c r="BM119" s="24" t="s">
        <v>4067</v>
      </c>
    </row>
    <row r="120" spans="2:65" s="1" customFormat="1" ht="22.5" customHeight="1">
      <c r="B120" s="174"/>
      <c r="C120" s="175" t="s">
        <v>397</v>
      </c>
      <c r="D120" s="175" t="s">
        <v>188</v>
      </c>
      <c r="E120" s="176" t="s">
        <v>4068</v>
      </c>
      <c r="F120" s="177" t="s">
        <v>4069</v>
      </c>
      <c r="G120" s="178" t="s">
        <v>1046</v>
      </c>
      <c r="H120" s="179">
        <v>2</v>
      </c>
      <c r="I120" s="180"/>
      <c r="J120" s="181">
        <f t="shared" si="10"/>
        <v>0</v>
      </c>
      <c r="K120" s="177" t="s">
        <v>5</v>
      </c>
      <c r="L120" s="41"/>
      <c r="M120" s="182" t="s">
        <v>5</v>
      </c>
      <c r="N120" s="183" t="s">
        <v>43</v>
      </c>
      <c r="O120" s="42"/>
      <c r="P120" s="184">
        <f t="shared" si="11"/>
        <v>0</v>
      </c>
      <c r="Q120" s="184">
        <v>0</v>
      </c>
      <c r="R120" s="184">
        <f t="shared" si="12"/>
        <v>0</v>
      </c>
      <c r="S120" s="184">
        <v>0</v>
      </c>
      <c r="T120" s="185">
        <f t="shared" si="13"/>
        <v>0</v>
      </c>
      <c r="AR120" s="24" t="s">
        <v>373</v>
      </c>
      <c r="AT120" s="24" t="s">
        <v>188</v>
      </c>
      <c r="AU120" s="24" t="s">
        <v>80</v>
      </c>
      <c r="AY120" s="24" t="s">
        <v>185</v>
      </c>
      <c r="BE120" s="186">
        <f t="shared" si="14"/>
        <v>0</v>
      </c>
      <c r="BF120" s="186">
        <f t="shared" si="15"/>
        <v>0</v>
      </c>
      <c r="BG120" s="186">
        <f t="shared" si="16"/>
        <v>0</v>
      </c>
      <c r="BH120" s="186">
        <f t="shared" si="17"/>
        <v>0</v>
      </c>
      <c r="BI120" s="186">
        <f t="shared" si="18"/>
        <v>0</v>
      </c>
      <c r="BJ120" s="24" t="s">
        <v>80</v>
      </c>
      <c r="BK120" s="186">
        <f t="shared" si="19"/>
        <v>0</v>
      </c>
      <c r="BL120" s="24" t="s">
        <v>373</v>
      </c>
      <c r="BM120" s="24" t="s">
        <v>4070</v>
      </c>
    </row>
    <row r="121" spans="2:65" s="1" customFormat="1" ht="22.5" customHeight="1">
      <c r="B121" s="174"/>
      <c r="C121" s="175" t="s">
        <v>567</v>
      </c>
      <c r="D121" s="175" t="s">
        <v>188</v>
      </c>
      <c r="E121" s="176" t="s">
        <v>4071</v>
      </c>
      <c r="F121" s="177" t="s">
        <v>4072</v>
      </c>
      <c r="G121" s="178" t="s">
        <v>1046</v>
      </c>
      <c r="H121" s="179">
        <v>2</v>
      </c>
      <c r="I121" s="180"/>
      <c r="J121" s="181">
        <f t="shared" si="10"/>
        <v>0</v>
      </c>
      <c r="K121" s="177" t="s">
        <v>5</v>
      </c>
      <c r="L121" s="41"/>
      <c r="M121" s="182" t="s">
        <v>5</v>
      </c>
      <c r="N121" s="183" t="s">
        <v>43</v>
      </c>
      <c r="O121" s="42"/>
      <c r="P121" s="184">
        <f t="shared" si="11"/>
        <v>0</v>
      </c>
      <c r="Q121" s="184">
        <v>0</v>
      </c>
      <c r="R121" s="184">
        <f t="shared" si="12"/>
        <v>0</v>
      </c>
      <c r="S121" s="184">
        <v>0</v>
      </c>
      <c r="T121" s="185">
        <f t="shared" si="13"/>
        <v>0</v>
      </c>
      <c r="AR121" s="24" t="s">
        <v>373</v>
      </c>
      <c r="AT121" s="24" t="s">
        <v>188</v>
      </c>
      <c r="AU121" s="24" t="s">
        <v>80</v>
      </c>
      <c r="AY121" s="24" t="s">
        <v>185</v>
      </c>
      <c r="BE121" s="186">
        <f t="shared" si="14"/>
        <v>0</v>
      </c>
      <c r="BF121" s="186">
        <f t="shared" si="15"/>
        <v>0</v>
      </c>
      <c r="BG121" s="186">
        <f t="shared" si="16"/>
        <v>0</v>
      </c>
      <c r="BH121" s="186">
        <f t="shared" si="17"/>
        <v>0</v>
      </c>
      <c r="BI121" s="186">
        <f t="shared" si="18"/>
        <v>0</v>
      </c>
      <c r="BJ121" s="24" t="s">
        <v>80</v>
      </c>
      <c r="BK121" s="186">
        <f t="shared" si="19"/>
        <v>0</v>
      </c>
      <c r="BL121" s="24" t="s">
        <v>373</v>
      </c>
      <c r="BM121" s="24" t="s">
        <v>4073</v>
      </c>
    </row>
    <row r="122" spans="2:65" s="1" customFormat="1" ht="22.5" customHeight="1">
      <c r="B122" s="174"/>
      <c r="C122" s="175" t="s">
        <v>411</v>
      </c>
      <c r="D122" s="175" t="s">
        <v>188</v>
      </c>
      <c r="E122" s="176" t="s">
        <v>4074</v>
      </c>
      <c r="F122" s="177" t="s">
        <v>4075</v>
      </c>
      <c r="G122" s="178" t="s">
        <v>1046</v>
      </c>
      <c r="H122" s="179">
        <v>4</v>
      </c>
      <c r="I122" s="180"/>
      <c r="J122" s="181">
        <f t="shared" si="10"/>
        <v>0</v>
      </c>
      <c r="K122" s="177" t="s">
        <v>5</v>
      </c>
      <c r="L122" s="41"/>
      <c r="M122" s="182" t="s">
        <v>5</v>
      </c>
      <c r="N122" s="183" t="s">
        <v>43</v>
      </c>
      <c r="O122" s="42"/>
      <c r="P122" s="184">
        <f t="shared" si="11"/>
        <v>0</v>
      </c>
      <c r="Q122" s="184">
        <v>0</v>
      </c>
      <c r="R122" s="184">
        <f t="shared" si="12"/>
        <v>0</v>
      </c>
      <c r="S122" s="184">
        <v>0</v>
      </c>
      <c r="T122" s="185">
        <f t="shared" si="13"/>
        <v>0</v>
      </c>
      <c r="AR122" s="24" t="s">
        <v>373</v>
      </c>
      <c r="AT122" s="24" t="s">
        <v>188</v>
      </c>
      <c r="AU122" s="24" t="s">
        <v>80</v>
      </c>
      <c r="AY122" s="24" t="s">
        <v>185</v>
      </c>
      <c r="BE122" s="186">
        <f t="shared" si="14"/>
        <v>0</v>
      </c>
      <c r="BF122" s="186">
        <f t="shared" si="15"/>
        <v>0</v>
      </c>
      <c r="BG122" s="186">
        <f t="shared" si="16"/>
        <v>0</v>
      </c>
      <c r="BH122" s="186">
        <f t="shared" si="17"/>
        <v>0</v>
      </c>
      <c r="BI122" s="186">
        <f t="shared" si="18"/>
        <v>0</v>
      </c>
      <c r="BJ122" s="24" t="s">
        <v>80</v>
      </c>
      <c r="BK122" s="186">
        <f t="shared" si="19"/>
        <v>0</v>
      </c>
      <c r="BL122" s="24" t="s">
        <v>373</v>
      </c>
      <c r="BM122" s="24" t="s">
        <v>4076</v>
      </c>
    </row>
    <row r="123" spans="2:65" s="1" customFormat="1" ht="22.5" customHeight="1">
      <c r="B123" s="174"/>
      <c r="C123" s="175" t="s">
        <v>10</v>
      </c>
      <c r="D123" s="175" t="s">
        <v>188</v>
      </c>
      <c r="E123" s="176" t="s">
        <v>4077</v>
      </c>
      <c r="F123" s="177" t="s">
        <v>4078</v>
      </c>
      <c r="G123" s="178" t="s">
        <v>1046</v>
      </c>
      <c r="H123" s="179">
        <v>6</v>
      </c>
      <c r="I123" s="180"/>
      <c r="J123" s="181">
        <f t="shared" si="10"/>
        <v>0</v>
      </c>
      <c r="K123" s="177" t="s">
        <v>5</v>
      </c>
      <c r="L123" s="41"/>
      <c r="M123" s="182" t="s">
        <v>5</v>
      </c>
      <c r="N123" s="183" t="s">
        <v>43</v>
      </c>
      <c r="O123" s="42"/>
      <c r="P123" s="184">
        <f t="shared" si="11"/>
        <v>0</v>
      </c>
      <c r="Q123" s="184">
        <v>0</v>
      </c>
      <c r="R123" s="184">
        <f t="shared" si="12"/>
        <v>0</v>
      </c>
      <c r="S123" s="184">
        <v>0</v>
      </c>
      <c r="T123" s="185">
        <f t="shared" si="13"/>
        <v>0</v>
      </c>
      <c r="AR123" s="24" t="s">
        <v>373</v>
      </c>
      <c r="AT123" s="24" t="s">
        <v>188</v>
      </c>
      <c r="AU123" s="24" t="s">
        <v>80</v>
      </c>
      <c r="AY123" s="24" t="s">
        <v>185</v>
      </c>
      <c r="BE123" s="186">
        <f t="shared" si="14"/>
        <v>0</v>
      </c>
      <c r="BF123" s="186">
        <f t="shared" si="15"/>
        <v>0</v>
      </c>
      <c r="BG123" s="186">
        <f t="shared" si="16"/>
        <v>0</v>
      </c>
      <c r="BH123" s="186">
        <f t="shared" si="17"/>
        <v>0</v>
      </c>
      <c r="BI123" s="186">
        <f t="shared" si="18"/>
        <v>0</v>
      </c>
      <c r="BJ123" s="24" t="s">
        <v>80</v>
      </c>
      <c r="BK123" s="186">
        <f t="shared" si="19"/>
        <v>0</v>
      </c>
      <c r="BL123" s="24" t="s">
        <v>373</v>
      </c>
      <c r="BM123" s="24" t="s">
        <v>4079</v>
      </c>
    </row>
    <row r="124" spans="2:65" s="10" customFormat="1" ht="37.35" customHeight="1">
      <c r="B124" s="160"/>
      <c r="D124" s="171" t="s">
        <v>71</v>
      </c>
      <c r="E124" s="240" t="s">
        <v>3925</v>
      </c>
      <c r="F124" s="240" t="s">
        <v>4080</v>
      </c>
      <c r="I124" s="163"/>
      <c r="J124" s="241">
        <f>BK124</f>
        <v>0</v>
      </c>
      <c r="L124" s="160"/>
      <c r="M124" s="165"/>
      <c r="N124" s="166"/>
      <c r="O124" s="166"/>
      <c r="P124" s="167">
        <f>SUM(P125:P128)</f>
        <v>0</v>
      </c>
      <c r="Q124" s="166"/>
      <c r="R124" s="167">
        <f>SUM(R125:R128)</f>
        <v>0</v>
      </c>
      <c r="S124" s="166"/>
      <c r="T124" s="168">
        <f>SUM(T125:T128)</f>
        <v>0</v>
      </c>
      <c r="AR124" s="161" t="s">
        <v>82</v>
      </c>
      <c r="AT124" s="169" t="s">
        <v>71</v>
      </c>
      <c r="AU124" s="169" t="s">
        <v>72</v>
      </c>
      <c r="AY124" s="161" t="s">
        <v>185</v>
      </c>
      <c r="BK124" s="170">
        <f>SUM(BK125:BK128)</f>
        <v>0</v>
      </c>
    </row>
    <row r="125" spans="2:65" s="1" customFormat="1" ht="22.5" customHeight="1">
      <c r="B125" s="174"/>
      <c r="C125" s="175" t="s">
        <v>960</v>
      </c>
      <c r="D125" s="175" t="s">
        <v>188</v>
      </c>
      <c r="E125" s="176" t="s">
        <v>4081</v>
      </c>
      <c r="F125" s="177" t="s">
        <v>4082</v>
      </c>
      <c r="G125" s="178" t="s">
        <v>547</v>
      </c>
      <c r="H125" s="179">
        <v>1</v>
      </c>
      <c r="I125" s="180"/>
      <c r="J125" s="181">
        <f>ROUND(I125*H125,2)</f>
        <v>0</v>
      </c>
      <c r="K125" s="177" t="s">
        <v>5</v>
      </c>
      <c r="L125" s="41"/>
      <c r="M125" s="182" t="s">
        <v>5</v>
      </c>
      <c r="N125" s="183" t="s">
        <v>43</v>
      </c>
      <c r="O125" s="42"/>
      <c r="P125" s="184">
        <f>O125*H125</f>
        <v>0</v>
      </c>
      <c r="Q125" s="184">
        <v>0</v>
      </c>
      <c r="R125" s="184">
        <f>Q125*H125</f>
        <v>0</v>
      </c>
      <c r="S125" s="184">
        <v>0</v>
      </c>
      <c r="T125" s="185">
        <f>S125*H125</f>
        <v>0</v>
      </c>
      <c r="AR125" s="24" t="s">
        <v>373</v>
      </c>
      <c r="AT125" s="24" t="s">
        <v>188</v>
      </c>
      <c r="AU125" s="24" t="s">
        <v>80</v>
      </c>
      <c r="AY125" s="24" t="s">
        <v>185</v>
      </c>
      <c r="BE125" s="186">
        <f>IF(N125="základní",J125,0)</f>
        <v>0</v>
      </c>
      <c r="BF125" s="186">
        <f>IF(N125="snížená",J125,0)</f>
        <v>0</v>
      </c>
      <c r="BG125" s="186">
        <f>IF(N125="zákl. přenesená",J125,0)</f>
        <v>0</v>
      </c>
      <c r="BH125" s="186">
        <f>IF(N125="sníž. přenesená",J125,0)</f>
        <v>0</v>
      </c>
      <c r="BI125" s="186">
        <f>IF(N125="nulová",J125,0)</f>
        <v>0</v>
      </c>
      <c r="BJ125" s="24" t="s">
        <v>80</v>
      </c>
      <c r="BK125" s="186">
        <f>ROUND(I125*H125,2)</f>
        <v>0</v>
      </c>
      <c r="BL125" s="24" t="s">
        <v>373</v>
      </c>
      <c r="BM125" s="24" t="s">
        <v>4083</v>
      </c>
    </row>
    <row r="126" spans="2:65" s="1" customFormat="1" ht="22.5" customHeight="1">
      <c r="B126" s="174"/>
      <c r="C126" s="175" t="s">
        <v>964</v>
      </c>
      <c r="D126" s="175" t="s">
        <v>188</v>
      </c>
      <c r="E126" s="176" t="s">
        <v>4084</v>
      </c>
      <c r="F126" s="177" t="s">
        <v>4085</v>
      </c>
      <c r="G126" s="178" t="s">
        <v>547</v>
      </c>
      <c r="H126" s="179">
        <v>1</v>
      </c>
      <c r="I126" s="180"/>
      <c r="J126" s="181">
        <f>ROUND(I126*H126,2)</f>
        <v>0</v>
      </c>
      <c r="K126" s="177" t="s">
        <v>5</v>
      </c>
      <c r="L126" s="41"/>
      <c r="M126" s="182" t="s">
        <v>5</v>
      </c>
      <c r="N126" s="183" t="s">
        <v>43</v>
      </c>
      <c r="O126" s="42"/>
      <c r="P126" s="184">
        <f>O126*H126</f>
        <v>0</v>
      </c>
      <c r="Q126" s="184">
        <v>0</v>
      </c>
      <c r="R126" s="184">
        <f>Q126*H126</f>
        <v>0</v>
      </c>
      <c r="S126" s="184">
        <v>0</v>
      </c>
      <c r="T126" s="185">
        <f>S126*H126</f>
        <v>0</v>
      </c>
      <c r="AR126" s="24" t="s">
        <v>373</v>
      </c>
      <c r="AT126" s="24" t="s">
        <v>188</v>
      </c>
      <c r="AU126" s="24" t="s">
        <v>80</v>
      </c>
      <c r="AY126" s="24" t="s">
        <v>185</v>
      </c>
      <c r="BE126" s="186">
        <f>IF(N126="základní",J126,0)</f>
        <v>0</v>
      </c>
      <c r="BF126" s="186">
        <f>IF(N126="snížená",J126,0)</f>
        <v>0</v>
      </c>
      <c r="BG126" s="186">
        <f>IF(N126="zákl. přenesená",J126,0)</f>
        <v>0</v>
      </c>
      <c r="BH126" s="186">
        <f>IF(N126="sníž. přenesená",J126,0)</f>
        <v>0</v>
      </c>
      <c r="BI126" s="186">
        <f>IF(N126="nulová",J126,0)</f>
        <v>0</v>
      </c>
      <c r="BJ126" s="24" t="s">
        <v>80</v>
      </c>
      <c r="BK126" s="186">
        <f>ROUND(I126*H126,2)</f>
        <v>0</v>
      </c>
      <c r="BL126" s="24" t="s">
        <v>373</v>
      </c>
      <c r="BM126" s="24" t="s">
        <v>4086</v>
      </c>
    </row>
    <row r="127" spans="2:65" s="1" customFormat="1" ht="22.5" customHeight="1">
      <c r="B127" s="174"/>
      <c r="C127" s="175" t="s">
        <v>974</v>
      </c>
      <c r="D127" s="175" t="s">
        <v>188</v>
      </c>
      <c r="E127" s="176" t="s">
        <v>4087</v>
      </c>
      <c r="F127" s="177" t="s">
        <v>4088</v>
      </c>
      <c r="G127" s="178" t="s">
        <v>547</v>
      </c>
      <c r="H127" s="179">
        <v>1</v>
      </c>
      <c r="I127" s="180"/>
      <c r="J127" s="181">
        <f>ROUND(I127*H127,2)</f>
        <v>0</v>
      </c>
      <c r="K127" s="177" t="s">
        <v>5</v>
      </c>
      <c r="L127" s="41"/>
      <c r="M127" s="182" t="s">
        <v>5</v>
      </c>
      <c r="N127" s="183" t="s">
        <v>43</v>
      </c>
      <c r="O127" s="42"/>
      <c r="P127" s="184">
        <f>O127*H127</f>
        <v>0</v>
      </c>
      <c r="Q127" s="184">
        <v>0</v>
      </c>
      <c r="R127" s="184">
        <f>Q127*H127</f>
        <v>0</v>
      </c>
      <c r="S127" s="184">
        <v>0</v>
      </c>
      <c r="T127" s="185">
        <f>S127*H127</f>
        <v>0</v>
      </c>
      <c r="AR127" s="24" t="s">
        <v>373</v>
      </c>
      <c r="AT127" s="24" t="s">
        <v>188</v>
      </c>
      <c r="AU127" s="24" t="s">
        <v>80</v>
      </c>
      <c r="AY127" s="24" t="s">
        <v>185</v>
      </c>
      <c r="BE127" s="186">
        <f>IF(N127="základní",J127,0)</f>
        <v>0</v>
      </c>
      <c r="BF127" s="186">
        <f>IF(N127="snížená",J127,0)</f>
        <v>0</v>
      </c>
      <c r="BG127" s="186">
        <f>IF(N127="zákl. přenesená",J127,0)</f>
        <v>0</v>
      </c>
      <c r="BH127" s="186">
        <f>IF(N127="sníž. přenesená",J127,0)</f>
        <v>0</v>
      </c>
      <c r="BI127" s="186">
        <f>IF(N127="nulová",J127,0)</f>
        <v>0</v>
      </c>
      <c r="BJ127" s="24" t="s">
        <v>80</v>
      </c>
      <c r="BK127" s="186">
        <f>ROUND(I127*H127,2)</f>
        <v>0</v>
      </c>
      <c r="BL127" s="24" t="s">
        <v>373</v>
      </c>
      <c r="BM127" s="24" t="s">
        <v>4089</v>
      </c>
    </row>
    <row r="128" spans="2:65" s="1" customFormat="1" ht="22.5" customHeight="1">
      <c r="B128" s="174"/>
      <c r="C128" s="175" t="s">
        <v>970</v>
      </c>
      <c r="D128" s="175" t="s">
        <v>188</v>
      </c>
      <c r="E128" s="176" t="s">
        <v>3874</v>
      </c>
      <c r="F128" s="177" t="s">
        <v>3875</v>
      </c>
      <c r="G128" s="178" t="s">
        <v>547</v>
      </c>
      <c r="H128" s="179">
        <v>1</v>
      </c>
      <c r="I128" s="180"/>
      <c r="J128" s="181">
        <f>ROUND(I128*H128,2)</f>
        <v>0</v>
      </c>
      <c r="K128" s="177" t="s">
        <v>5</v>
      </c>
      <c r="L128" s="41"/>
      <c r="M128" s="182" t="s">
        <v>5</v>
      </c>
      <c r="N128" s="236" t="s">
        <v>43</v>
      </c>
      <c r="O128" s="237"/>
      <c r="P128" s="238">
        <f>O128*H128</f>
        <v>0</v>
      </c>
      <c r="Q128" s="238">
        <v>0</v>
      </c>
      <c r="R128" s="238">
        <f>Q128*H128</f>
        <v>0</v>
      </c>
      <c r="S128" s="238">
        <v>0</v>
      </c>
      <c r="T128" s="239">
        <f>S128*H128</f>
        <v>0</v>
      </c>
      <c r="AR128" s="24" t="s">
        <v>373</v>
      </c>
      <c r="AT128" s="24" t="s">
        <v>188</v>
      </c>
      <c r="AU128" s="24" t="s">
        <v>80</v>
      </c>
      <c r="AY128" s="24" t="s">
        <v>185</v>
      </c>
      <c r="BE128" s="186">
        <f>IF(N128="základní",J128,0)</f>
        <v>0</v>
      </c>
      <c r="BF128" s="186">
        <f>IF(N128="snížená",J128,0)</f>
        <v>0</v>
      </c>
      <c r="BG128" s="186">
        <f>IF(N128="zákl. přenesená",J128,0)</f>
        <v>0</v>
      </c>
      <c r="BH128" s="186">
        <f>IF(N128="sníž. přenesená",J128,0)</f>
        <v>0</v>
      </c>
      <c r="BI128" s="186">
        <f>IF(N128="nulová",J128,0)</f>
        <v>0</v>
      </c>
      <c r="BJ128" s="24" t="s">
        <v>80</v>
      </c>
      <c r="BK128" s="186">
        <f>ROUND(I128*H128,2)</f>
        <v>0</v>
      </c>
      <c r="BL128" s="24" t="s">
        <v>373</v>
      </c>
      <c r="BM128" s="24" t="s">
        <v>4090</v>
      </c>
    </row>
    <row r="129" spans="2:12" s="1" customFormat="1" ht="6.95" customHeight="1">
      <c r="B129" s="56"/>
      <c r="C129" s="57"/>
      <c r="D129" s="57"/>
      <c r="E129" s="57"/>
      <c r="F129" s="57"/>
      <c r="G129" s="57"/>
      <c r="H129" s="57"/>
      <c r="I129" s="127"/>
      <c r="J129" s="57"/>
      <c r="K129" s="57"/>
      <c r="L129" s="41"/>
    </row>
  </sheetData>
  <autoFilter ref="C81:K12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8"/>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97</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4091</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ROUND(J90,2)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ROUND(SUM(BE90:BE277), 2)</f>
        <v>0</v>
      </c>
      <c r="G30" s="42"/>
      <c r="H30" s="42"/>
      <c r="I30" s="119">
        <v>0.21</v>
      </c>
      <c r="J30" s="118">
        <f>ROUND(ROUND((SUM(BE90:BE277)), 2)*I30, 2)</f>
        <v>0</v>
      </c>
      <c r="K30" s="45"/>
    </row>
    <row r="31" spans="2:11" s="1" customFormat="1" ht="14.45" customHeight="1">
      <c r="B31" s="41"/>
      <c r="C31" s="42"/>
      <c r="D31" s="42"/>
      <c r="E31" s="49" t="s">
        <v>44</v>
      </c>
      <c r="F31" s="118">
        <f>ROUND(SUM(BF90:BF277), 2)</f>
        <v>0</v>
      </c>
      <c r="G31" s="42"/>
      <c r="H31" s="42"/>
      <c r="I31" s="119">
        <v>0.15</v>
      </c>
      <c r="J31" s="118">
        <f>ROUND(ROUND((SUM(BF90:BF277)), 2)*I31, 2)</f>
        <v>0</v>
      </c>
      <c r="K31" s="45"/>
    </row>
    <row r="32" spans="2:11" s="1" customFormat="1" ht="14.45" hidden="1" customHeight="1">
      <c r="B32" s="41"/>
      <c r="C32" s="42"/>
      <c r="D32" s="42"/>
      <c r="E32" s="49" t="s">
        <v>45</v>
      </c>
      <c r="F32" s="118">
        <f>ROUND(SUM(BG90:BG277), 2)</f>
        <v>0</v>
      </c>
      <c r="G32" s="42"/>
      <c r="H32" s="42"/>
      <c r="I32" s="119">
        <v>0.21</v>
      </c>
      <c r="J32" s="118">
        <v>0</v>
      </c>
      <c r="K32" s="45"/>
    </row>
    <row r="33" spans="2:11" s="1" customFormat="1" ht="14.45" hidden="1" customHeight="1">
      <c r="B33" s="41"/>
      <c r="C33" s="42"/>
      <c r="D33" s="42"/>
      <c r="E33" s="49" t="s">
        <v>46</v>
      </c>
      <c r="F33" s="118">
        <f>ROUND(SUM(BH90:BH277), 2)</f>
        <v>0</v>
      </c>
      <c r="G33" s="42"/>
      <c r="H33" s="42"/>
      <c r="I33" s="119">
        <v>0.15</v>
      </c>
      <c r="J33" s="118">
        <v>0</v>
      </c>
      <c r="K33" s="45"/>
    </row>
    <row r="34" spans="2:11" s="1" customFormat="1" ht="14.45" hidden="1" customHeight="1">
      <c r="B34" s="41"/>
      <c r="C34" s="42"/>
      <c r="D34" s="42"/>
      <c r="E34" s="49" t="s">
        <v>47</v>
      </c>
      <c r="F34" s="118">
        <f>ROUND(SUM(BI90:BI277),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06. VZT - Vzduchotechnika</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J90</f>
        <v>0</v>
      </c>
      <c r="K56" s="45"/>
      <c r="AU56" s="24" t="s">
        <v>143</v>
      </c>
    </row>
    <row r="57" spans="2:47" s="7" customFormat="1" ht="24.95" customHeight="1">
      <c r="B57" s="135"/>
      <c r="C57" s="136"/>
      <c r="D57" s="137" t="s">
        <v>4092</v>
      </c>
      <c r="E57" s="138"/>
      <c r="F57" s="138"/>
      <c r="G57" s="138"/>
      <c r="H57" s="138"/>
      <c r="I57" s="139"/>
      <c r="J57" s="140">
        <f>J91</f>
        <v>0</v>
      </c>
      <c r="K57" s="141"/>
    </row>
    <row r="58" spans="2:47" s="8" customFormat="1" ht="19.899999999999999" customHeight="1">
      <c r="B58" s="142"/>
      <c r="C58" s="143"/>
      <c r="D58" s="144" t="s">
        <v>4093</v>
      </c>
      <c r="E58" s="145"/>
      <c r="F58" s="145"/>
      <c r="G58" s="145"/>
      <c r="H58" s="145"/>
      <c r="I58" s="146"/>
      <c r="J58" s="147">
        <f>J92</f>
        <v>0</v>
      </c>
      <c r="K58" s="148"/>
    </row>
    <row r="59" spans="2:47" s="8" customFormat="1" ht="19.899999999999999" customHeight="1">
      <c r="B59" s="142"/>
      <c r="C59" s="143"/>
      <c r="D59" s="144" t="s">
        <v>4094</v>
      </c>
      <c r="E59" s="145"/>
      <c r="F59" s="145"/>
      <c r="G59" s="145"/>
      <c r="H59" s="145"/>
      <c r="I59" s="146"/>
      <c r="J59" s="147">
        <f>J115</f>
        <v>0</v>
      </c>
      <c r="K59" s="148"/>
    </row>
    <row r="60" spans="2:47" s="8" customFormat="1" ht="19.899999999999999" customHeight="1">
      <c r="B60" s="142"/>
      <c r="C60" s="143"/>
      <c r="D60" s="144" t="s">
        <v>4095</v>
      </c>
      <c r="E60" s="145"/>
      <c r="F60" s="145"/>
      <c r="G60" s="145"/>
      <c r="H60" s="145"/>
      <c r="I60" s="146"/>
      <c r="J60" s="147">
        <f>J135</f>
        <v>0</v>
      </c>
      <c r="K60" s="148"/>
    </row>
    <row r="61" spans="2:47" s="8" customFormat="1" ht="19.899999999999999" customHeight="1">
      <c r="B61" s="142"/>
      <c r="C61" s="143"/>
      <c r="D61" s="144" t="s">
        <v>4096</v>
      </c>
      <c r="E61" s="145"/>
      <c r="F61" s="145"/>
      <c r="G61" s="145"/>
      <c r="H61" s="145"/>
      <c r="I61" s="146"/>
      <c r="J61" s="147">
        <f>J157</f>
        <v>0</v>
      </c>
      <c r="K61" s="148"/>
    </row>
    <row r="62" spans="2:47" s="8" customFormat="1" ht="19.899999999999999" customHeight="1">
      <c r="B62" s="142"/>
      <c r="C62" s="143"/>
      <c r="D62" s="144" t="s">
        <v>4097</v>
      </c>
      <c r="E62" s="145"/>
      <c r="F62" s="145"/>
      <c r="G62" s="145"/>
      <c r="H62" s="145"/>
      <c r="I62" s="146"/>
      <c r="J62" s="147">
        <f>J191</f>
        <v>0</v>
      </c>
      <c r="K62" s="148"/>
    </row>
    <row r="63" spans="2:47" s="8" customFormat="1" ht="19.899999999999999" customHeight="1">
      <c r="B63" s="142"/>
      <c r="C63" s="143"/>
      <c r="D63" s="144" t="s">
        <v>4098</v>
      </c>
      <c r="E63" s="145"/>
      <c r="F63" s="145"/>
      <c r="G63" s="145"/>
      <c r="H63" s="145"/>
      <c r="I63" s="146"/>
      <c r="J63" s="147">
        <f>J212</f>
        <v>0</v>
      </c>
      <c r="K63" s="148"/>
    </row>
    <row r="64" spans="2:47" s="8" customFormat="1" ht="19.899999999999999" customHeight="1">
      <c r="B64" s="142"/>
      <c r="C64" s="143"/>
      <c r="D64" s="144" t="s">
        <v>4099</v>
      </c>
      <c r="E64" s="145"/>
      <c r="F64" s="145"/>
      <c r="G64" s="145"/>
      <c r="H64" s="145"/>
      <c r="I64" s="146"/>
      <c r="J64" s="147">
        <f>J230</f>
        <v>0</v>
      </c>
      <c r="K64" s="148"/>
    </row>
    <row r="65" spans="2:12" s="8" customFormat="1" ht="19.899999999999999" customHeight="1">
      <c r="B65" s="142"/>
      <c r="C65" s="143"/>
      <c r="D65" s="144" t="s">
        <v>4099</v>
      </c>
      <c r="E65" s="145"/>
      <c r="F65" s="145"/>
      <c r="G65" s="145"/>
      <c r="H65" s="145"/>
      <c r="I65" s="146"/>
      <c r="J65" s="147">
        <f>J238</f>
        <v>0</v>
      </c>
      <c r="K65" s="148"/>
    </row>
    <row r="66" spans="2:12" s="8" customFormat="1" ht="19.899999999999999" customHeight="1">
      <c r="B66" s="142"/>
      <c r="C66" s="143"/>
      <c r="D66" s="144" t="s">
        <v>4099</v>
      </c>
      <c r="E66" s="145"/>
      <c r="F66" s="145"/>
      <c r="G66" s="145"/>
      <c r="H66" s="145"/>
      <c r="I66" s="146"/>
      <c r="J66" s="147">
        <f>J247</f>
        <v>0</v>
      </c>
      <c r="K66" s="148"/>
    </row>
    <row r="67" spans="2:12" s="8" customFormat="1" ht="19.899999999999999" customHeight="1">
      <c r="B67" s="142"/>
      <c r="C67" s="143"/>
      <c r="D67" s="144" t="s">
        <v>4099</v>
      </c>
      <c r="E67" s="145"/>
      <c r="F67" s="145"/>
      <c r="G67" s="145"/>
      <c r="H67" s="145"/>
      <c r="I67" s="146"/>
      <c r="J67" s="147">
        <f>J256</f>
        <v>0</v>
      </c>
      <c r="K67" s="148"/>
    </row>
    <row r="68" spans="2:12" s="8" customFormat="1" ht="19.899999999999999" customHeight="1">
      <c r="B68" s="142"/>
      <c r="C68" s="143"/>
      <c r="D68" s="144" t="s">
        <v>4099</v>
      </c>
      <c r="E68" s="145"/>
      <c r="F68" s="145"/>
      <c r="G68" s="145"/>
      <c r="H68" s="145"/>
      <c r="I68" s="146"/>
      <c r="J68" s="147">
        <f>J264</f>
        <v>0</v>
      </c>
      <c r="K68" s="148"/>
    </row>
    <row r="69" spans="2:12" s="8" customFormat="1" ht="19.899999999999999" customHeight="1">
      <c r="B69" s="142"/>
      <c r="C69" s="143"/>
      <c r="D69" s="144" t="s">
        <v>4100</v>
      </c>
      <c r="E69" s="145"/>
      <c r="F69" s="145"/>
      <c r="G69" s="145"/>
      <c r="H69" s="145"/>
      <c r="I69" s="146"/>
      <c r="J69" s="147">
        <f>J272</f>
        <v>0</v>
      </c>
      <c r="K69" s="148"/>
    </row>
    <row r="70" spans="2:12" s="8" customFormat="1" ht="19.899999999999999" customHeight="1">
      <c r="B70" s="142"/>
      <c r="C70" s="143"/>
      <c r="D70" s="144" t="s">
        <v>4101</v>
      </c>
      <c r="E70" s="145"/>
      <c r="F70" s="145"/>
      <c r="G70" s="145"/>
      <c r="H70" s="145"/>
      <c r="I70" s="146"/>
      <c r="J70" s="147">
        <f>J275</f>
        <v>0</v>
      </c>
      <c r="K70" s="148"/>
    </row>
    <row r="71" spans="2:12" s="1" customFormat="1" ht="21.75" customHeight="1">
      <c r="B71" s="41"/>
      <c r="C71" s="42"/>
      <c r="D71" s="42"/>
      <c r="E71" s="42"/>
      <c r="F71" s="42"/>
      <c r="G71" s="42"/>
      <c r="H71" s="42"/>
      <c r="I71" s="106"/>
      <c r="J71" s="42"/>
      <c r="K71" s="45"/>
    </row>
    <row r="72" spans="2:12" s="1" customFormat="1" ht="6.95" customHeight="1">
      <c r="B72" s="56"/>
      <c r="C72" s="57"/>
      <c r="D72" s="57"/>
      <c r="E72" s="57"/>
      <c r="F72" s="57"/>
      <c r="G72" s="57"/>
      <c r="H72" s="57"/>
      <c r="I72" s="127"/>
      <c r="J72" s="57"/>
      <c r="K72" s="58"/>
    </row>
    <row r="76" spans="2:12" s="1" customFormat="1" ht="6.95" customHeight="1">
      <c r="B76" s="59"/>
      <c r="C76" s="60"/>
      <c r="D76" s="60"/>
      <c r="E76" s="60"/>
      <c r="F76" s="60"/>
      <c r="G76" s="60"/>
      <c r="H76" s="60"/>
      <c r="I76" s="128"/>
      <c r="J76" s="60"/>
      <c r="K76" s="60"/>
      <c r="L76" s="41"/>
    </row>
    <row r="77" spans="2:12" s="1" customFormat="1" ht="36.950000000000003" customHeight="1">
      <c r="B77" s="41"/>
      <c r="C77" s="61" t="s">
        <v>169</v>
      </c>
      <c r="L77" s="41"/>
    </row>
    <row r="78" spans="2:12" s="1" customFormat="1" ht="6.95" customHeight="1">
      <c r="B78" s="41"/>
      <c r="L78" s="41"/>
    </row>
    <row r="79" spans="2:12" s="1" customFormat="1" ht="14.45" customHeight="1">
      <c r="B79" s="41"/>
      <c r="C79" s="63" t="s">
        <v>19</v>
      </c>
      <c r="L79" s="41"/>
    </row>
    <row r="80" spans="2:12" s="1" customFormat="1" ht="22.5" customHeight="1">
      <c r="B80" s="41"/>
      <c r="E80" s="373" t="str">
        <f>E7</f>
        <v>Dostavba ZŠ Charlotty Masarykové</v>
      </c>
      <c r="F80" s="374"/>
      <c r="G80" s="374"/>
      <c r="H80" s="374"/>
      <c r="L80" s="41"/>
    </row>
    <row r="81" spans="2:65" s="1" customFormat="1" ht="14.45" customHeight="1">
      <c r="B81" s="41"/>
      <c r="C81" s="63" t="s">
        <v>137</v>
      </c>
      <c r="L81" s="41"/>
    </row>
    <row r="82" spans="2:65" s="1" customFormat="1" ht="23.25" customHeight="1">
      <c r="B82" s="41"/>
      <c r="E82" s="354" t="str">
        <f>E9</f>
        <v>06. VZT - Vzduchotechnika</v>
      </c>
      <c r="F82" s="375"/>
      <c r="G82" s="375"/>
      <c r="H82" s="375"/>
      <c r="L82" s="41"/>
    </row>
    <row r="83" spans="2:65" s="1" customFormat="1" ht="6.95" customHeight="1">
      <c r="B83" s="41"/>
      <c r="L83" s="41"/>
    </row>
    <row r="84" spans="2:65" s="1" customFormat="1" ht="18" customHeight="1">
      <c r="B84" s="41"/>
      <c r="C84" s="63" t="s">
        <v>23</v>
      </c>
      <c r="F84" s="149" t="str">
        <f>F12</f>
        <v>Starochuchelská 240/38, Praha - Velká Chuchle</v>
      </c>
      <c r="I84" s="150" t="s">
        <v>25</v>
      </c>
      <c r="J84" s="67" t="str">
        <f>IF(J12="","",J12)</f>
        <v>11.1.2018</v>
      </c>
      <c r="L84" s="41"/>
    </row>
    <row r="85" spans="2:65" s="1" customFormat="1" ht="6.95" customHeight="1">
      <c r="B85" s="41"/>
      <c r="L85" s="41"/>
    </row>
    <row r="86" spans="2:65" s="1" customFormat="1" ht="15">
      <c r="B86" s="41"/>
      <c r="C86" s="63" t="s">
        <v>27</v>
      </c>
      <c r="F86" s="149" t="str">
        <f>E15</f>
        <v>MČ Praha Velká Chuchle</v>
      </c>
      <c r="I86" s="150" t="s">
        <v>33</v>
      </c>
      <c r="J86" s="149" t="str">
        <f>E21</f>
        <v xml:space="preserve"> </v>
      </c>
      <c r="L86" s="41"/>
    </row>
    <row r="87" spans="2:65" s="1" customFormat="1" ht="14.45" customHeight="1">
      <c r="B87" s="41"/>
      <c r="C87" s="63" t="s">
        <v>31</v>
      </c>
      <c r="F87" s="149" t="str">
        <f>IF(E18="","",E18)</f>
        <v/>
      </c>
      <c r="L87" s="41"/>
    </row>
    <row r="88" spans="2:65" s="1" customFormat="1" ht="10.35" customHeight="1">
      <c r="B88" s="41"/>
      <c r="L88" s="41"/>
    </row>
    <row r="89" spans="2:65" s="9" customFormat="1" ht="29.25" customHeight="1">
      <c r="B89" s="151"/>
      <c r="C89" s="152" t="s">
        <v>170</v>
      </c>
      <c r="D89" s="153" t="s">
        <v>57</v>
      </c>
      <c r="E89" s="153" t="s">
        <v>53</v>
      </c>
      <c r="F89" s="153" t="s">
        <v>171</v>
      </c>
      <c r="G89" s="153" t="s">
        <v>172</v>
      </c>
      <c r="H89" s="153" t="s">
        <v>173</v>
      </c>
      <c r="I89" s="154" t="s">
        <v>174</v>
      </c>
      <c r="J89" s="153" t="s">
        <v>141</v>
      </c>
      <c r="K89" s="155" t="s">
        <v>175</v>
      </c>
      <c r="L89" s="151"/>
      <c r="M89" s="73" t="s">
        <v>176</v>
      </c>
      <c r="N89" s="74" t="s">
        <v>42</v>
      </c>
      <c r="O89" s="74" t="s">
        <v>177</v>
      </c>
      <c r="P89" s="74" t="s">
        <v>178</v>
      </c>
      <c r="Q89" s="74" t="s">
        <v>179</v>
      </c>
      <c r="R89" s="74" t="s">
        <v>180</v>
      </c>
      <c r="S89" s="74" t="s">
        <v>181</v>
      </c>
      <c r="T89" s="75" t="s">
        <v>182</v>
      </c>
    </row>
    <row r="90" spans="2:65" s="1" customFormat="1" ht="29.25" customHeight="1">
      <c r="B90" s="41"/>
      <c r="C90" s="77" t="s">
        <v>142</v>
      </c>
      <c r="J90" s="156">
        <f>BK90</f>
        <v>0</v>
      </c>
      <c r="L90" s="41"/>
      <c r="M90" s="76"/>
      <c r="N90" s="68"/>
      <c r="O90" s="68"/>
      <c r="P90" s="157">
        <f>P91</f>
        <v>0</v>
      </c>
      <c r="Q90" s="68"/>
      <c r="R90" s="157">
        <f>R91</f>
        <v>0</v>
      </c>
      <c r="S90" s="68"/>
      <c r="T90" s="158">
        <f>T91</f>
        <v>0</v>
      </c>
      <c r="AT90" s="24" t="s">
        <v>71</v>
      </c>
      <c r="AU90" s="24" t="s">
        <v>143</v>
      </c>
      <c r="BK90" s="159">
        <f>BK91</f>
        <v>0</v>
      </c>
    </row>
    <row r="91" spans="2:65" s="10" customFormat="1" ht="37.35" customHeight="1">
      <c r="B91" s="160"/>
      <c r="D91" s="161" t="s">
        <v>71</v>
      </c>
      <c r="E91" s="162" t="s">
        <v>3787</v>
      </c>
      <c r="F91" s="162" t="s">
        <v>96</v>
      </c>
      <c r="I91" s="163"/>
      <c r="J91" s="164">
        <f>BK91</f>
        <v>0</v>
      </c>
      <c r="L91" s="160"/>
      <c r="M91" s="165"/>
      <c r="N91" s="166"/>
      <c r="O91" s="166"/>
      <c r="P91" s="167">
        <f>P92+P115+P135+P157+P191+P212+P230+P238+P247+P256+P264+P272+P275</f>
        <v>0</v>
      </c>
      <c r="Q91" s="166"/>
      <c r="R91" s="167">
        <f>R92+R115+R135+R157+R191+R212+R230+R238+R247+R256+R264+R272+R275</f>
        <v>0</v>
      </c>
      <c r="S91" s="166"/>
      <c r="T91" s="168">
        <f>T92+T115+T135+T157+T191+T212+T230+T238+T247+T256+T264+T272+T275</f>
        <v>0</v>
      </c>
      <c r="AR91" s="161" t="s">
        <v>82</v>
      </c>
      <c r="AT91" s="169" t="s">
        <v>71</v>
      </c>
      <c r="AU91" s="169" t="s">
        <v>72</v>
      </c>
      <c r="AY91" s="161" t="s">
        <v>185</v>
      </c>
      <c r="BK91" s="170">
        <f>BK92+BK115+BK135+BK157+BK191+BK212+BK230+BK238+BK247+BK256+BK264+BK272+BK275</f>
        <v>0</v>
      </c>
    </row>
    <row r="92" spans="2:65" s="10" customFormat="1" ht="19.899999999999999" customHeight="1">
      <c r="B92" s="160"/>
      <c r="D92" s="171" t="s">
        <v>71</v>
      </c>
      <c r="E92" s="172" t="s">
        <v>4102</v>
      </c>
      <c r="F92" s="172" t="s">
        <v>4103</v>
      </c>
      <c r="I92" s="163"/>
      <c r="J92" s="173">
        <f>BK92</f>
        <v>0</v>
      </c>
      <c r="L92" s="160"/>
      <c r="M92" s="165"/>
      <c r="N92" s="166"/>
      <c r="O92" s="166"/>
      <c r="P92" s="167">
        <f>SUM(P93:P114)</f>
        <v>0</v>
      </c>
      <c r="Q92" s="166"/>
      <c r="R92" s="167">
        <f>SUM(R93:R114)</f>
        <v>0</v>
      </c>
      <c r="S92" s="166"/>
      <c r="T92" s="168">
        <f>SUM(T93:T114)</f>
        <v>0</v>
      </c>
      <c r="AR92" s="161" t="s">
        <v>82</v>
      </c>
      <c r="AT92" s="169" t="s">
        <v>71</v>
      </c>
      <c r="AU92" s="169" t="s">
        <v>80</v>
      </c>
      <c r="AY92" s="161" t="s">
        <v>185</v>
      </c>
      <c r="BK92" s="170">
        <f>SUM(BK93:BK114)</f>
        <v>0</v>
      </c>
    </row>
    <row r="93" spans="2:65" s="1" customFormat="1" ht="22.5" customHeight="1">
      <c r="B93" s="174"/>
      <c r="C93" s="175" t="s">
        <v>72</v>
      </c>
      <c r="D93" s="175" t="s">
        <v>188</v>
      </c>
      <c r="E93" s="176" t="s">
        <v>3790</v>
      </c>
      <c r="F93" s="177" t="s">
        <v>4104</v>
      </c>
      <c r="G93" s="178" t="s">
        <v>1046</v>
      </c>
      <c r="H93" s="179">
        <v>1</v>
      </c>
      <c r="I93" s="180"/>
      <c r="J93" s="181">
        <f>ROUND(I93*H93,2)</f>
        <v>0</v>
      </c>
      <c r="K93" s="177" t="s">
        <v>5</v>
      </c>
      <c r="L93" s="41"/>
      <c r="M93" s="182" t="s">
        <v>5</v>
      </c>
      <c r="N93" s="183" t="s">
        <v>43</v>
      </c>
      <c r="O93" s="42"/>
      <c r="P93" s="184">
        <f>O93*H93</f>
        <v>0</v>
      </c>
      <c r="Q93" s="184">
        <v>0</v>
      </c>
      <c r="R93" s="184">
        <f>Q93*H93</f>
        <v>0</v>
      </c>
      <c r="S93" s="184">
        <v>0</v>
      </c>
      <c r="T93" s="185">
        <f>S93*H93</f>
        <v>0</v>
      </c>
      <c r="AR93" s="24" t="s">
        <v>373</v>
      </c>
      <c r="AT93" s="24" t="s">
        <v>188</v>
      </c>
      <c r="AU93" s="24" t="s">
        <v>82</v>
      </c>
      <c r="AY93" s="24" t="s">
        <v>185</v>
      </c>
      <c r="BE93" s="186">
        <f>IF(N93="základní",J93,0)</f>
        <v>0</v>
      </c>
      <c r="BF93" s="186">
        <f>IF(N93="snížená",J93,0)</f>
        <v>0</v>
      </c>
      <c r="BG93" s="186">
        <f>IF(N93="zákl. přenesená",J93,0)</f>
        <v>0</v>
      </c>
      <c r="BH93" s="186">
        <f>IF(N93="sníž. přenesená",J93,0)</f>
        <v>0</v>
      </c>
      <c r="BI93" s="186">
        <f>IF(N93="nulová",J93,0)</f>
        <v>0</v>
      </c>
      <c r="BJ93" s="24" t="s">
        <v>80</v>
      </c>
      <c r="BK93" s="186">
        <f>ROUND(I93*H93,2)</f>
        <v>0</v>
      </c>
      <c r="BL93" s="24" t="s">
        <v>373</v>
      </c>
      <c r="BM93" s="24" t="s">
        <v>82</v>
      </c>
    </row>
    <row r="94" spans="2:65" s="1" customFormat="1" ht="40.5">
      <c r="B94" s="41"/>
      <c r="D94" s="208" t="s">
        <v>195</v>
      </c>
      <c r="F94" s="220" t="s">
        <v>4105</v>
      </c>
      <c r="I94" s="189"/>
      <c r="L94" s="41"/>
      <c r="M94" s="190"/>
      <c r="N94" s="42"/>
      <c r="O94" s="42"/>
      <c r="P94" s="42"/>
      <c r="Q94" s="42"/>
      <c r="R94" s="42"/>
      <c r="S94" s="42"/>
      <c r="T94" s="70"/>
      <c r="AT94" s="24" t="s">
        <v>195</v>
      </c>
      <c r="AU94" s="24" t="s">
        <v>82</v>
      </c>
    </row>
    <row r="95" spans="2:65" s="1" customFormat="1" ht="22.5" customHeight="1">
      <c r="B95" s="174"/>
      <c r="C95" s="175" t="s">
        <v>72</v>
      </c>
      <c r="D95" s="175" t="s">
        <v>188</v>
      </c>
      <c r="E95" s="176" t="s">
        <v>3792</v>
      </c>
      <c r="F95" s="177" t="s">
        <v>4106</v>
      </c>
      <c r="G95" s="178" t="s">
        <v>1046</v>
      </c>
      <c r="H95" s="179">
        <v>1</v>
      </c>
      <c r="I95" s="180"/>
      <c r="J95" s="181">
        <f t="shared" ref="J95:J105" si="0">ROUND(I95*H95,2)</f>
        <v>0</v>
      </c>
      <c r="K95" s="177" t="s">
        <v>5</v>
      </c>
      <c r="L95" s="41"/>
      <c r="M95" s="182" t="s">
        <v>5</v>
      </c>
      <c r="N95" s="183" t="s">
        <v>43</v>
      </c>
      <c r="O95" s="42"/>
      <c r="P95" s="184">
        <f t="shared" ref="P95:P105" si="1">O95*H95</f>
        <v>0</v>
      </c>
      <c r="Q95" s="184">
        <v>0</v>
      </c>
      <c r="R95" s="184">
        <f t="shared" ref="R95:R105" si="2">Q95*H95</f>
        <v>0</v>
      </c>
      <c r="S95" s="184">
        <v>0</v>
      </c>
      <c r="T95" s="185">
        <f t="shared" ref="T95:T105" si="3">S95*H95</f>
        <v>0</v>
      </c>
      <c r="AR95" s="24" t="s">
        <v>193</v>
      </c>
      <c r="AT95" s="24" t="s">
        <v>188</v>
      </c>
      <c r="AU95" s="24" t="s">
        <v>82</v>
      </c>
      <c r="AY95" s="24" t="s">
        <v>185</v>
      </c>
      <c r="BE95" s="186">
        <f t="shared" ref="BE95:BE105" si="4">IF(N95="základní",J95,0)</f>
        <v>0</v>
      </c>
      <c r="BF95" s="186">
        <f t="shared" ref="BF95:BF105" si="5">IF(N95="snížená",J95,0)</f>
        <v>0</v>
      </c>
      <c r="BG95" s="186">
        <f t="shared" ref="BG95:BG105" si="6">IF(N95="zákl. přenesená",J95,0)</f>
        <v>0</v>
      </c>
      <c r="BH95" s="186">
        <f t="shared" ref="BH95:BH105" si="7">IF(N95="sníž. přenesená",J95,0)</f>
        <v>0</v>
      </c>
      <c r="BI95" s="186">
        <f t="shared" ref="BI95:BI105" si="8">IF(N95="nulová",J95,0)</f>
        <v>0</v>
      </c>
      <c r="BJ95" s="24" t="s">
        <v>80</v>
      </c>
      <c r="BK95" s="186">
        <f t="shared" ref="BK95:BK105" si="9">ROUND(I95*H95,2)</f>
        <v>0</v>
      </c>
      <c r="BL95" s="24" t="s">
        <v>193</v>
      </c>
      <c r="BM95" s="24" t="s">
        <v>193</v>
      </c>
    </row>
    <row r="96" spans="2:65" s="1" customFormat="1" ht="31.5" customHeight="1">
      <c r="B96" s="174"/>
      <c r="C96" s="175" t="s">
        <v>72</v>
      </c>
      <c r="D96" s="175" t="s">
        <v>188</v>
      </c>
      <c r="E96" s="176" t="s">
        <v>4107</v>
      </c>
      <c r="F96" s="177" t="s">
        <v>4108</v>
      </c>
      <c r="G96" s="178" t="s">
        <v>376</v>
      </c>
      <c r="H96" s="179">
        <v>13</v>
      </c>
      <c r="I96" s="180"/>
      <c r="J96" s="181">
        <f t="shared" si="0"/>
        <v>0</v>
      </c>
      <c r="K96" s="177" t="s">
        <v>5</v>
      </c>
      <c r="L96" s="41"/>
      <c r="M96" s="182" t="s">
        <v>5</v>
      </c>
      <c r="N96" s="183" t="s">
        <v>43</v>
      </c>
      <c r="O96" s="42"/>
      <c r="P96" s="184">
        <f t="shared" si="1"/>
        <v>0</v>
      </c>
      <c r="Q96" s="184">
        <v>0</v>
      </c>
      <c r="R96" s="184">
        <f t="shared" si="2"/>
        <v>0</v>
      </c>
      <c r="S96" s="184">
        <v>0</v>
      </c>
      <c r="T96" s="185">
        <f t="shared" si="3"/>
        <v>0</v>
      </c>
      <c r="AR96" s="24" t="s">
        <v>193</v>
      </c>
      <c r="AT96" s="24" t="s">
        <v>188</v>
      </c>
      <c r="AU96" s="24" t="s">
        <v>82</v>
      </c>
      <c r="AY96" s="24" t="s">
        <v>185</v>
      </c>
      <c r="BE96" s="186">
        <f t="shared" si="4"/>
        <v>0</v>
      </c>
      <c r="BF96" s="186">
        <f t="shared" si="5"/>
        <v>0</v>
      </c>
      <c r="BG96" s="186">
        <f t="shared" si="6"/>
        <v>0</v>
      </c>
      <c r="BH96" s="186">
        <f t="shared" si="7"/>
        <v>0</v>
      </c>
      <c r="BI96" s="186">
        <f t="shared" si="8"/>
        <v>0</v>
      </c>
      <c r="BJ96" s="24" t="s">
        <v>80</v>
      </c>
      <c r="BK96" s="186">
        <f t="shared" si="9"/>
        <v>0</v>
      </c>
      <c r="BL96" s="24" t="s">
        <v>193</v>
      </c>
      <c r="BM96" s="24" t="s">
        <v>282</v>
      </c>
    </row>
    <row r="97" spans="2:65" s="1" customFormat="1" ht="31.5" customHeight="1">
      <c r="B97" s="174"/>
      <c r="C97" s="175" t="s">
        <v>72</v>
      </c>
      <c r="D97" s="175" t="s">
        <v>188</v>
      </c>
      <c r="E97" s="176" t="s">
        <v>3796</v>
      </c>
      <c r="F97" s="177" t="s">
        <v>4109</v>
      </c>
      <c r="G97" s="178" t="s">
        <v>376</v>
      </c>
      <c r="H97" s="179">
        <v>6</v>
      </c>
      <c r="I97" s="180"/>
      <c r="J97" s="181">
        <f t="shared" si="0"/>
        <v>0</v>
      </c>
      <c r="K97" s="177" t="s">
        <v>5</v>
      </c>
      <c r="L97" s="41"/>
      <c r="M97" s="182" t="s">
        <v>5</v>
      </c>
      <c r="N97" s="183" t="s">
        <v>43</v>
      </c>
      <c r="O97" s="42"/>
      <c r="P97" s="184">
        <f t="shared" si="1"/>
        <v>0</v>
      </c>
      <c r="Q97" s="184">
        <v>0</v>
      </c>
      <c r="R97" s="184">
        <f t="shared" si="2"/>
        <v>0</v>
      </c>
      <c r="S97" s="184">
        <v>0</v>
      </c>
      <c r="T97" s="185">
        <f t="shared" si="3"/>
        <v>0</v>
      </c>
      <c r="AR97" s="24" t="s">
        <v>193</v>
      </c>
      <c r="AT97" s="24" t="s">
        <v>188</v>
      </c>
      <c r="AU97" s="24" t="s">
        <v>82</v>
      </c>
      <c r="AY97" s="24" t="s">
        <v>185</v>
      </c>
      <c r="BE97" s="186">
        <f t="shared" si="4"/>
        <v>0</v>
      </c>
      <c r="BF97" s="186">
        <f t="shared" si="5"/>
        <v>0</v>
      </c>
      <c r="BG97" s="186">
        <f t="shared" si="6"/>
        <v>0</v>
      </c>
      <c r="BH97" s="186">
        <f t="shared" si="7"/>
        <v>0</v>
      </c>
      <c r="BI97" s="186">
        <f t="shared" si="8"/>
        <v>0</v>
      </c>
      <c r="BJ97" s="24" t="s">
        <v>80</v>
      </c>
      <c r="BK97" s="186">
        <f t="shared" si="9"/>
        <v>0</v>
      </c>
      <c r="BL97" s="24" t="s">
        <v>193</v>
      </c>
      <c r="BM97" s="24" t="s">
        <v>261</v>
      </c>
    </row>
    <row r="98" spans="2:65" s="1" customFormat="1" ht="31.5" customHeight="1">
      <c r="B98" s="174"/>
      <c r="C98" s="175" t="s">
        <v>72</v>
      </c>
      <c r="D98" s="175" t="s">
        <v>188</v>
      </c>
      <c r="E98" s="176" t="s">
        <v>3798</v>
      </c>
      <c r="F98" s="177" t="s">
        <v>4110</v>
      </c>
      <c r="G98" s="178" t="s">
        <v>376</v>
      </c>
      <c r="H98" s="179">
        <v>9</v>
      </c>
      <c r="I98" s="180"/>
      <c r="J98" s="181">
        <f t="shared" si="0"/>
        <v>0</v>
      </c>
      <c r="K98" s="177" t="s">
        <v>5</v>
      </c>
      <c r="L98" s="41"/>
      <c r="M98" s="182" t="s">
        <v>5</v>
      </c>
      <c r="N98" s="183" t="s">
        <v>43</v>
      </c>
      <c r="O98" s="42"/>
      <c r="P98" s="184">
        <f t="shared" si="1"/>
        <v>0</v>
      </c>
      <c r="Q98" s="184">
        <v>0</v>
      </c>
      <c r="R98" s="184">
        <f t="shared" si="2"/>
        <v>0</v>
      </c>
      <c r="S98" s="184">
        <v>0</v>
      </c>
      <c r="T98" s="185">
        <f t="shared" si="3"/>
        <v>0</v>
      </c>
      <c r="AR98" s="24" t="s">
        <v>193</v>
      </c>
      <c r="AT98" s="24" t="s">
        <v>188</v>
      </c>
      <c r="AU98" s="24" t="s">
        <v>82</v>
      </c>
      <c r="AY98" s="24" t="s">
        <v>185</v>
      </c>
      <c r="BE98" s="186">
        <f t="shared" si="4"/>
        <v>0</v>
      </c>
      <c r="BF98" s="186">
        <f t="shared" si="5"/>
        <v>0</v>
      </c>
      <c r="BG98" s="186">
        <f t="shared" si="6"/>
        <v>0</v>
      </c>
      <c r="BH98" s="186">
        <f t="shared" si="7"/>
        <v>0</v>
      </c>
      <c r="BI98" s="186">
        <f t="shared" si="8"/>
        <v>0</v>
      </c>
      <c r="BJ98" s="24" t="s">
        <v>80</v>
      </c>
      <c r="BK98" s="186">
        <f t="shared" si="9"/>
        <v>0</v>
      </c>
      <c r="BL98" s="24" t="s">
        <v>193</v>
      </c>
      <c r="BM98" s="24" t="s">
        <v>328</v>
      </c>
    </row>
    <row r="99" spans="2:65" s="1" customFormat="1" ht="31.5" customHeight="1">
      <c r="B99" s="174"/>
      <c r="C99" s="175" t="s">
        <v>72</v>
      </c>
      <c r="D99" s="175" t="s">
        <v>188</v>
      </c>
      <c r="E99" s="176" t="s">
        <v>3800</v>
      </c>
      <c r="F99" s="177" t="s">
        <v>4111</v>
      </c>
      <c r="G99" s="178" t="s">
        <v>376</v>
      </c>
      <c r="H99" s="179">
        <v>65</v>
      </c>
      <c r="I99" s="180"/>
      <c r="J99" s="181">
        <f t="shared" si="0"/>
        <v>0</v>
      </c>
      <c r="K99" s="177" t="s">
        <v>5</v>
      </c>
      <c r="L99" s="41"/>
      <c r="M99" s="182" t="s">
        <v>5</v>
      </c>
      <c r="N99" s="183" t="s">
        <v>43</v>
      </c>
      <c r="O99" s="42"/>
      <c r="P99" s="184">
        <f t="shared" si="1"/>
        <v>0</v>
      </c>
      <c r="Q99" s="184">
        <v>0</v>
      </c>
      <c r="R99" s="184">
        <f t="shared" si="2"/>
        <v>0</v>
      </c>
      <c r="S99" s="184">
        <v>0</v>
      </c>
      <c r="T99" s="185">
        <f t="shared" si="3"/>
        <v>0</v>
      </c>
      <c r="AR99" s="24" t="s">
        <v>193</v>
      </c>
      <c r="AT99" s="24" t="s">
        <v>188</v>
      </c>
      <c r="AU99" s="24" t="s">
        <v>82</v>
      </c>
      <c r="AY99" s="24" t="s">
        <v>185</v>
      </c>
      <c r="BE99" s="186">
        <f t="shared" si="4"/>
        <v>0</v>
      </c>
      <c r="BF99" s="186">
        <f t="shared" si="5"/>
        <v>0</v>
      </c>
      <c r="BG99" s="186">
        <f t="shared" si="6"/>
        <v>0</v>
      </c>
      <c r="BH99" s="186">
        <f t="shared" si="7"/>
        <v>0</v>
      </c>
      <c r="BI99" s="186">
        <f t="shared" si="8"/>
        <v>0</v>
      </c>
      <c r="BJ99" s="24" t="s">
        <v>80</v>
      </c>
      <c r="BK99" s="186">
        <f t="shared" si="9"/>
        <v>0</v>
      </c>
      <c r="BL99" s="24" t="s">
        <v>193</v>
      </c>
      <c r="BM99" s="24" t="s">
        <v>336</v>
      </c>
    </row>
    <row r="100" spans="2:65" s="1" customFormat="1" ht="44.25" customHeight="1">
      <c r="B100" s="174"/>
      <c r="C100" s="175" t="s">
        <v>72</v>
      </c>
      <c r="D100" s="175" t="s">
        <v>188</v>
      </c>
      <c r="E100" s="176" t="s">
        <v>3802</v>
      </c>
      <c r="F100" s="177" t="s">
        <v>4112</v>
      </c>
      <c r="G100" s="178" t="s">
        <v>232</v>
      </c>
      <c r="H100" s="179">
        <v>16</v>
      </c>
      <c r="I100" s="180"/>
      <c r="J100" s="181">
        <f t="shared" si="0"/>
        <v>0</v>
      </c>
      <c r="K100" s="177" t="s">
        <v>5</v>
      </c>
      <c r="L100" s="41"/>
      <c r="M100" s="182" t="s">
        <v>5</v>
      </c>
      <c r="N100" s="183" t="s">
        <v>43</v>
      </c>
      <c r="O100" s="42"/>
      <c r="P100" s="184">
        <f t="shared" si="1"/>
        <v>0</v>
      </c>
      <c r="Q100" s="184">
        <v>0</v>
      </c>
      <c r="R100" s="184">
        <f t="shared" si="2"/>
        <v>0</v>
      </c>
      <c r="S100" s="184">
        <v>0</v>
      </c>
      <c r="T100" s="185">
        <f t="shared" si="3"/>
        <v>0</v>
      </c>
      <c r="AR100" s="24" t="s">
        <v>193</v>
      </c>
      <c r="AT100" s="24" t="s">
        <v>188</v>
      </c>
      <c r="AU100" s="24" t="s">
        <v>82</v>
      </c>
      <c r="AY100" s="24" t="s">
        <v>185</v>
      </c>
      <c r="BE100" s="186">
        <f t="shared" si="4"/>
        <v>0</v>
      </c>
      <c r="BF100" s="186">
        <f t="shared" si="5"/>
        <v>0</v>
      </c>
      <c r="BG100" s="186">
        <f t="shared" si="6"/>
        <v>0</v>
      </c>
      <c r="BH100" s="186">
        <f t="shared" si="7"/>
        <v>0</v>
      </c>
      <c r="BI100" s="186">
        <f t="shared" si="8"/>
        <v>0</v>
      </c>
      <c r="BJ100" s="24" t="s">
        <v>80</v>
      </c>
      <c r="BK100" s="186">
        <f t="shared" si="9"/>
        <v>0</v>
      </c>
      <c r="BL100" s="24" t="s">
        <v>193</v>
      </c>
      <c r="BM100" s="24" t="s">
        <v>348</v>
      </c>
    </row>
    <row r="101" spans="2:65" s="1" customFormat="1" ht="22.5" customHeight="1">
      <c r="B101" s="174"/>
      <c r="C101" s="175" t="s">
        <v>72</v>
      </c>
      <c r="D101" s="175" t="s">
        <v>188</v>
      </c>
      <c r="E101" s="176" t="s">
        <v>3804</v>
      </c>
      <c r="F101" s="177" t="s">
        <v>4113</v>
      </c>
      <c r="G101" s="178" t="s">
        <v>547</v>
      </c>
      <c r="H101" s="179">
        <v>4</v>
      </c>
      <c r="I101" s="180"/>
      <c r="J101" s="181">
        <f t="shared" si="0"/>
        <v>0</v>
      </c>
      <c r="K101" s="177" t="s">
        <v>5</v>
      </c>
      <c r="L101" s="41"/>
      <c r="M101" s="182" t="s">
        <v>5</v>
      </c>
      <c r="N101" s="183" t="s">
        <v>43</v>
      </c>
      <c r="O101" s="42"/>
      <c r="P101" s="184">
        <f t="shared" si="1"/>
        <v>0</v>
      </c>
      <c r="Q101" s="184">
        <v>0</v>
      </c>
      <c r="R101" s="184">
        <f t="shared" si="2"/>
        <v>0</v>
      </c>
      <c r="S101" s="184">
        <v>0</v>
      </c>
      <c r="T101" s="185">
        <f t="shared" si="3"/>
        <v>0</v>
      </c>
      <c r="AR101" s="24" t="s">
        <v>193</v>
      </c>
      <c r="AT101" s="24" t="s">
        <v>188</v>
      </c>
      <c r="AU101" s="24" t="s">
        <v>82</v>
      </c>
      <c r="AY101" s="24" t="s">
        <v>185</v>
      </c>
      <c r="BE101" s="186">
        <f t="shared" si="4"/>
        <v>0</v>
      </c>
      <c r="BF101" s="186">
        <f t="shared" si="5"/>
        <v>0</v>
      </c>
      <c r="BG101" s="186">
        <f t="shared" si="6"/>
        <v>0</v>
      </c>
      <c r="BH101" s="186">
        <f t="shared" si="7"/>
        <v>0</v>
      </c>
      <c r="BI101" s="186">
        <f t="shared" si="8"/>
        <v>0</v>
      </c>
      <c r="BJ101" s="24" t="s">
        <v>80</v>
      </c>
      <c r="BK101" s="186">
        <f t="shared" si="9"/>
        <v>0</v>
      </c>
      <c r="BL101" s="24" t="s">
        <v>193</v>
      </c>
      <c r="BM101" s="24" t="s">
        <v>373</v>
      </c>
    </row>
    <row r="102" spans="2:65" s="1" customFormat="1" ht="22.5" customHeight="1">
      <c r="B102" s="174"/>
      <c r="C102" s="175" t="s">
        <v>72</v>
      </c>
      <c r="D102" s="175" t="s">
        <v>188</v>
      </c>
      <c r="E102" s="176" t="s">
        <v>3806</v>
      </c>
      <c r="F102" s="177" t="s">
        <v>4114</v>
      </c>
      <c r="G102" s="178" t="s">
        <v>1046</v>
      </c>
      <c r="H102" s="179">
        <v>2</v>
      </c>
      <c r="I102" s="180"/>
      <c r="J102" s="181">
        <f t="shared" si="0"/>
        <v>0</v>
      </c>
      <c r="K102" s="177" t="s">
        <v>5</v>
      </c>
      <c r="L102" s="41"/>
      <c r="M102" s="182" t="s">
        <v>5</v>
      </c>
      <c r="N102" s="183" t="s">
        <v>43</v>
      </c>
      <c r="O102" s="42"/>
      <c r="P102" s="184">
        <f t="shared" si="1"/>
        <v>0</v>
      </c>
      <c r="Q102" s="184">
        <v>0</v>
      </c>
      <c r="R102" s="184">
        <f t="shared" si="2"/>
        <v>0</v>
      </c>
      <c r="S102" s="184">
        <v>0</v>
      </c>
      <c r="T102" s="185">
        <f t="shared" si="3"/>
        <v>0</v>
      </c>
      <c r="AR102" s="24" t="s">
        <v>193</v>
      </c>
      <c r="AT102" s="24" t="s">
        <v>188</v>
      </c>
      <c r="AU102" s="24" t="s">
        <v>82</v>
      </c>
      <c r="AY102" s="24" t="s">
        <v>185</v>
      </c>
      <c r="BE102" s="186">
        <f t="shared" si="4"/>
        <v>0</v>
      </c>
      <c r="BF102" s="186">
        <f t="shared" si="5"/>
        <v>0</v>
      </c>
      <c r="BG102" s="186">
        <f t="shared" si="6"/>
        <v>0</v>
      </c>
      <c r="BH102" s="186">
        <f t="shared" si="7"/>
        <v>0</v>
      </c>
      <c r="BI102" s="186">
        <f t="shared" si="8"/>
        <v>0</v>
      </c>
      <c r="BJ102" s="24" t="s">
        <v>80</v>
      </c>
      <c r="BK102" s="186">
        <f t="shared" si="9"/>
        <v>0</v>
      </c>
      <c r="BL102" s="24" t="s">
        <v>193</v>
      </c>
      <c r="BM102" s="24" t="s">
        <v>397</v>
      </c>
    </row>
    <row r="103" spans="2:65" s="1" customFormat="1" ht="22.5" customHeight="1">
      <c r="B103" s="174"/>
      <c r="C103" s="175" t="s">
        <v>72</v>
      </c>
      <c r="D103" s="175" t="s">
        <v>188</v>
      </c>
      <c r="E103" s="176" t="s">
        <v>3808</v>
      </c>
      <c r="F103" s="177" t="s">
        <v>4115</v>
      </c>
      <c r="G103" s="178" t="s">
        <v>1046</v>
      </c>
      <c r="H103" s="179">
        <v>2</v>
      </c>
      <c r="I103" s="180"/>
      <c r="J103" s="181">
        <f t="shared" si="0"/>
        <v>0</v>
      </c>
      <c r="K103" s="177" t="s">
        <v>5</v>
      </c>
      <c r="L103" s="41"/>
      <c r="M103" s="182" t="s">
        <v>5</v>
      </c>
      <c r="N103" s="183" t="s">
        <v>43</v>
      </c>
      <c r="O103" s="42"/>
      <c r="P103" s="184">
        <f t="shared" si="1"/>
        <v>0</v>
      </c>
      <c r="Q103" s="184">
        <v>0</v>
      </c>
      <c r="R103" s="184">
        <f t="shared" si="2"/>
        <v>0</v>
      </c>
      <c r="S103" s="184">
        <v>0</v>
      </c>
      <c r="T103" s="185">
        <f t="shared" si="3"/>
        <v>0</v>
      </c>
      <c r="AR103" s="24" t="s">
        <v>193</v>
      </c>
      <c r="AT103" s="24" t="s">
        <v>188</v>
      </c>
      <c r="AU103" s="24" t="s">
        <v>82</v>
      </c>
      <c r="AY103" s="24" t="s">
        <v>185</v>
      </c>
      <c r="BE103" s="186">
        <f t="shared" si="4"/>
        <v>0</v>
      </c>
      <c r="BF103" s="186">
        <f t="shared" si="5"/>
        <v>0</v>
      </c>
      <c r="BG103" s="186">
        <f t="shared" si="6"/>
        <v>0</v>
      </c>
      <c r="BH103" s="186">
        <f t="shared" si="7"/>
        <v>0</v>
      </c>
      <c r="BI103" s="186">
        <f t="shared" si="8"/>
        <v>0</v>
      </c>
      <c r="BJ103" s="24" t="s">
        <v>80</v>
      </c>
      <c r="BK103" s="186">
        <f t="shared" si="9"/>
        <v>0</v>
      </c>
      <c r="BL103" s="24" t="s">
        <v>193</v>
      </c>
      <c r="BM103" s="24" t="s">
        <v>411</v>
      </c>
    </row>
    <row r="104" spans="2:65" s="1" customFormat="1" ht="22.5" customHeight="1">
      <c r="B104" s="174"/>
      <c r="C104" s="175" t="s">
        <v>72</v>
      </c>
      <c r="D104" s="175" t="s">
        <v>188</v>
      </c>
      <c r="E104" s="176" t="s">
        <v>3810</v>
      </c>
      <c r="F104" s="177" t="s">
        <v>4116</v>
      </c>
      <c r="G104" s="178" t="s">
        <v>232</v>
      </c>
      <c r="H104" s="179">
        <v>16</v>
      </c>
      <c r="I104" s="180"/>
      <c r="J104" s="181">
        <f t="shared" si="0"/>
        <v>0</v>
      </c>
      <c r="K104" s="177" t="s">
        <v>5</v>
      </c>
      <c r="L104" s="41"/>
      <c r="M104" s="182" t="s">
        <v>5</v>
      </c>
      <c r="N104" s="183" t="s">
        <v>43</v>
      </c>
      <c r="O104" s="42"/>
      <c r="P104" s="184">
        <f t="shared" si="1"/>
        <v>0</v>
      </c>
      <c r="Q104" s="184">
        <v>0</v>
      </c>
      <c r="R104" s="184">
        <f t="shared" si="2"/>
        <v>0</v>
      </c>
      <c r="S104" s="184">
        <v>0</v>
      </c>
      <c r="T104" s="185">
        <f t="shared" si="3"/>
        <v>0</v>
      </c>
      <c r="AR104" s="24" t="s">
        <v>193</v>
      </c>
      <c r="AT104" s="24" t="s">
        <v>188</v>
      </c>
      <c r="AU104" s="24" t="s">
        <v>82</v>
      </c>
      <c r="AY104" s="24" t="s">
        <v>185</v>
      </c>
      <c r="BE104" s="186">
        <f t="shared" si="4"/>
        <v>0</v>
      </c>
      <c r="BF104" s="186">
        <f t="shared" si="5"/>
        <v>0</v>
      </c>
      <c r="BG104" s="186">
        <f t="shared" si="6"/>
        <v>0</v>
      </c>
      <c r="BH104" s="186">
        <f t="shared" si="7"/>
        <v>0</v>
      </c>
      <c r="BI104" s="186">
        <f t="shared" si="8"/>
        <v>0</v>
      </c>
      <c r="BJ104" s="24" t="s">
        <v>80</v>
      </c>
      <c r="BK104" s="186">
        <f t="shared" si="9"/>
        <v>0</v>
      </c>
      <c r="BL104" s="24" t="s">
        <v>193</v>
      </c>
      <c r="BM104" s="24" t="s">
        <v>794</v>
      </c>
    </row>
    <row r="105" spans="2:65" s="1" customFormat="1" ht="22.5" customHeight="1">
      <c r="B105" s="174"/>
      <c r="C105" s="175" t="s">
        <v>72</v>
      </c>
      <c r="D105" s="175" t="s">
        <v>188</v>
      </c>
      <c r="E105" s="176" t="s">
        <v>3812</v>
      </c>
      <c r="F105" s="177" t="s">
        <v>4117</v>
      </c>
      <c r="G105" s="178" t="s">
        <v>232</v>
      </c>
      <c r="H105" s="179">
        <v>16</v>
      </c>
      <c r="I105" s="180"/>
      <c r="J105" s="181">
        <f t="shared" si="0"/>
        <v>0</v>
      </c>
      <c r="K105" s="177" t="s">
        <v>5</v>
      </c>
      <c r="L105" s="41"/>
      <c r="M105" s="182" t="s">
        <v>5</v>
      </c>
      <c r="N105" s="183" t="s">
        <v>43</v>
      </c>
      <c r="O105" s="42"/>
      <c r="P105" s="184">
        <f t="shared" si="1"/>
        <v>0</v>
      </c>
      <c r="Q105" s="184">
        <v>0</v>
      </c>
      <c r="R105" s="184">
        <f t="shared" si="2"/>
        <v>0</v>
      </c>
      <c r="S105" s="184">
        <v>0</v>
      </c>
      <c r="T105" s="185">
        <f t="shared" si="3"/>
        <v>0</v>
      </c>
      <c r="AR105" s="24" t="s">
        <v>193</v>
      </c>
      <c r="AT105" s="24" t="s">
        <v>188</v>
      </c>
      <c r="AU105" s="24" t="s">
        <v>82</v>
      </c>
      <c r="AY105" s="24" t="s">
        <v>185</v>
      </c>
      <c r="BE105" s="186">
        <f t="shared" si="4"/>
        <v>0</v>
      </c>
      <c r="BF105" s="186">
        <f t="shared" si="5"/>
        <v>0</v>
      </c>
      <c r="BG105" s="186">
        <f t="shared" si="6"/>
        <v>0</v>
      </c>
      <c r="BH105" s="186">
        <f t="shared" si="7"/>
        <v>0</v>
      </c>
      <c r="BI105" s="186">
        <f t="shared" si="8"/>
        <v>0</v>
      </c>
      <c r="BJ105" s="24" t="s">
        <v>80</v>
      </c>
      <c r="BK105" s="186">
        <f t="shared" si="9"/>
        <v>0</v>
      </c>
      <c r="BL105" s="24" t="s">
        <v>193</v>
      </c>
      <c r="BM105" s="24" t="s">
        <v>808</v>
      </c>
    </row>
    <row r="106" spans="2:65" s="1" customFormat="1" ht="27">
      <c r="B106" s="41"/>
      <c r="D106" s="208" t="s">
        <v>195</v>
      </c>
      <c r="F106" s="220" t="s">
        <v>4118</v>
      </c>
      <c r="I106" s="189"/>
      <c r="L106" s="41"/>
      <c r="M106" s="190"/>
      <c r="N106" s="42"/>
      <c r="O106" s="42"/>
      <c r="P106" s="42"/>
      <c r="Q106" s="42"/>
      <c r="R106" s="42"/>
      <c r="S106" s="42"/>
      <c r="T106" s="70"/>
      <c r="AT106" s="24" t="s">
        <v>195</v>
      </c>
      <c r="AU106" s="24" t="s">
        <v>82</v>
      </c>
    </row>
    <row r="107" spans="2:65" s="1" customFormat="1" ht="22.5" customHeight="1">
      <c r="B107" s="174"/>
      <c r="C107" s="175" t="s">
        <v>72</v>
      </c>
      <c r="D107" s="175" t="s">
        <v>188</v>
      </c>
      <c r="E107" s="176" t="s">
        <v>3814</v>
      </c>
      <c r="F107" s="177" t="s">
        <v>4119</v>
      </c>
      <c r="G107" s="178" t="s">
        <v>376</v>
      </c>
      <c r="H107" s="179">
        <v>8</v>
      </c>
      <c r="I107" s="180"/>
      <c r="J107" s="181">
        <f t="shared" ref="J107:J114" si="10">ROUND(I107*H107,2)</f>
        <v>0</v>
      </c>
      <c r="K107" s="177" t="s">
        <v>5</v>
      </c>
      <c r="L107" s="41"/>
      <c r="M107" s="182" t="s">
        <v>5</v>
      </c>
      <c r="N107" s="183" t="s">
        <v>43</v>
      </c>
      <c r="O107" s="42"/>
      <c r="P107" s="184">
        <f t="shared" ref="P107:P114" si="11">O107*H107</f>
        <v>0</v>
      </c>
      <c r="Q107" s="184">
        <v>0</v>
      </c>
      <c r="R107" s="184">
        <f t="shared" ref="R107:R114" si="12">Q107*H107</f>
        <v>0</v>
      </c>
      <c r="S107" s="184">
        <v>0</v>
      </c>
      <c r="T107" s="185">
        <f t="shared" ref="T107:T114" si="13">S107*H107</f>
        <v>0</v>
      </c>
      <c r="AR107" s="24" t="s">
        <v>193</v>
      </c>
      <c r="AT107" s="24" t="s">
        <v>188</v>
      </c>
      <c r="AU107" s="24" t="s">
        <v>82</v>
      </c>
      <c r="AY107" s="24" t="s">
        <v>185</v>
      </c>
      <c r="BE107" s="186">
        <f t="shared" ref="BE107:BE114" si="14">IF(N107="základní",J107,0)</f>
        <v>0</v>
      </c>
      <c r="BF107" s="186">
        <f t="shared" ref="BF107:BF114" si="15">IF(N107="snížená",J107,0)</f>
        <v>0</v>
      </c>
      <c r="BG107" s="186">
        <f t="shared" ref="BG107:BG114" si="16">IF(N107="zákl. přenesená",J107,0)</f>
        <v>0</v>
      </c>
      <c r="BH107" s="186">
        <f t="shared" ref="BH107:BH114" si="17">IF(N107="sníž. přenesená",J107,0)</f>
        <v>0</v>
      </c>
      <c r="BI107" s="186">
        <f t="shared" ref="BI107:BI114" si="18">IF(N107="nulová",J107,0)</f>
        <v>0</v>
      </c>
      <c r="BJ107" s="24" t="s">
        <v>80</v>
      </c>
      <c r="BK107" s="186">
        <f t="shared" ref="BK107:BK114" si="19">ROUND(I107*H107,2)</f>
        <v>0</v>
      </c>
      <c r="BL107" s="24" t="s">
        <v>193</v>
      </c>
      <c r="BM107" s="24" t="s">
        <v>817</v>
      </c>
    </row>
    <row r="108" spans="2:65" s="1" customFormat="1" ht="22.5" customHeight="1">
      <c r="B108" s="174"/>
      <c r="C108" s="175" t="s">
        <v>72</v>
      </c>
      <c r="D108" s="175" t="s">
        <v>188</v>
      </c>
      <c r="E108" s="176" t="s">
        <v>4120</v>
      </c>
      <c r="F108" s="177" t="s">
        <v>4121</v>
      </c>
      <c r="G108" s="178" t="s">
        <v>1046</v>
      </c>
      <c r="H108" s="179">
        <v>8</v>
      </c>
      <c r="I108" s="180"/>
      <c r="J108" s="181">
        <f t="shared" si="10"/>
        <v>0</v>
      </c>
      <c r="K108" s="177" t="s">
        <v>5</v>
      </c>
      <c r="L108" s="41"/>
      <c r="M108" s="182" t="s">
        <v>5</v>
      </c>
      <c r="N108" s="183" t="s">
        <v>43</v>
      </c>
      <c r="O108" s="42"/>
      <c r="P108" s="184">
        <f t="shared" si="11"/>
        <v>0</v>
      </c>
      <c r="Q108" s="184">
        <v>0</v>
      </c>
      <c r="R108" s="184">
        <f t="shared" si="12"/>
        <v>0</v>
      </c>
      <c r="S108" s="184">
        <v>0</v>
      </c>
      <c r="T108" s="185">
        <f t="shared" si="13"/>
        <v>0</v>
      </c>
      <c r="AR108" s="24" t="s">
        <v>193</v>
      </c>
      <c r="AT108" s="24" t="s">
        <v>188</v>
      </c>
      <c r="AU108" s="24" t="s">
        <v>82</v>
      </c>
      <c r="AY108" s="24" t="s">
        <v>185</v>
      </c>
      <c r="BE108" s="186">
        <f t="shared" si="14"/>
        <v>0</v>
      </c>
      <c r="BF108" s="186">
        <f t="shared" si="15"/>
        <v>0</v>
      </c>
      <c r="BG108" s="186">
        <f t="shared" si="16"/>
        <v>0</v>
      </c>
      <c r="BH108" s="186">
        <f t="shared" si="17"/>
        <v>0</v>
      </c>
      <c r="BI108" s="186">
        <f t="shared" si="18"/>
        <v>0</v>
      </c>
      <c r="BJ108" s="24" t="s">
        <v>80</v>
      </c>
      <c r="BK108" s="186">
        <f t="shared" si="19"/>
        <v>0</v>
      </c>
      <c r="BL108" s="24" t="s">
        <v>193</v>
      </c>
      <c r="BM108" s="24" t="s">
        <v>826</v>
      </c>
    </row>
    <row r="109" spans="2:65" s="1" customFormat="1" ht="22.5" customHeight="1">
      <c r="B109" s="174"/>
      <c r="C109" s="175" t="s">
        <v>72</v>
      </c>
      <c r="D109" s="175" t="s">
        <v>188</v>
      </c>
      <c r="E109" s="176" t="s">
        <v>4122</v>
      </c>
      <c r="F109" s="177" t="s">
        <v>4123</v>
      </c>
      <c r="G109" s="178" t="s">
        <v>376</v>
      </c>
      <c r="H109" s="179">
        <v>4</v>
      </c>
      <c r="I109" s="180"/>
      <c r="J109" s="181">
        <f t="shared" si="10"/>
        <v>0</v>
      </c>
      <c r="K109" s="177" t="s">
        <v>5</v>
      </c>
      <c r="L109" s="41"/>
      <c r="M109" s="182" t="s">
        <v>5</v>
      </c>
      <c r="N109" s="183" t="s">
        <v>43</v>
      </c>
      <c r="O109" s="42"/>
      <c r="P109" s="184">
        <f t="shared" si="11"/>
        <v>0</v>
      </c>
      <c r="Q109" s="184">
        <v>0</v>
      </c>
      <c r="R109" s="184">
        <f t="shared" si="12"/>
        <v>0</v>
      </c>
      <c r="S109" s="184">
        <v>0</v>
      </c>
      <c r="T109" s="185">
        <f t="shared" si="13"/>
        <v>0</v>
      </c>
      <c r="AR109" s="24" t="s">
        <v>193</v>
      </c>
      <c r="AT109" s="24" t="s">
        <v>188</v>
      </c>
      <c r="AU109" s="24" t="s">
        <v>82</v>
      </c>
      <c r="AY109" s="24" t="s">
        <v>185</v>
      </c>
      <c r="BE109" s="186">
        <f t="shared" si="14"/>
        <v>0</v>
      </c>
      <c r="BF109" s="186">
        <f t="shared" si="15"/>
        <v>0</v>
      </c>
      <c r="BG109" s="186">
        <f t="shared" si="16"/>
        <v>0</v>
      </c>
      <c r="BH109" s="186">
        <f t="shared" si="17"/>
        <v>0</v>
      </c>
      <c r="BI109" s="186">
        <f t="shared" si="18"/>
        <v>0</v>
      </c>
      <c r="BJ109" s="24" t="s">
        <v>80</v>
      </c>
      <c r="BK109" s="186">
        <f t="shared" si="19"/>
        <v>0</v>
      </c>
      <c r="BL109" s="24" t="s">
        <v>193</v>
      </c>
      <c r="BM109" s="24" t="s">
        <v>913</v>
      </c>
    </row>
    <row r="110" spans="2:65" s="1" customFormat="1" ht="22.5" customHeight="1">
      <c r="B110" s="174"/>
      <c r="C110" s="175" t="s">
        <v>72</v>
      </c>
      <c r="D110" s="175" t="s">
        <v>188</v>
      </c>
      <c r="E110" s="176" t="s">
        <v>4124</v>
      </c>
      <c r="F110" s="177" t="s">
        <v>4125</v>
      </c>
      <c r="G110" s="178" t="s">
        <v>1046</v>
      </c>
      <c r="H110" s="179">
        <v>4</v>
      </c>
      <c r="I110" s="180"/>
      <c r="J110" s="181">
        <f t="shared" si="10"/>
        <v>0</v>
      </c>
      <c r="K110" s="177" t="s">
        <v>5</v>
      </c>
      <c r="L110" s="41"/>
      <c r="M110" s="182" t="s">
        <v>5</v>
      </c>
      <c r="N110" s="183" t="s">
        <v>43</v>
      </c>
      <c r="O110" s="42"/>
      <c r="P110" s="184">
        <f t="shared" si="11"/>
        <v>0</v>
      </c>
      <c r="Q110" s="184">
        <v>0</v>
      </c>
      <c r="R110" s="184">
        <f t="shared" si="12"/>
        <v>0</v>
      </c>
      <c r="S110" s="184">
        <v>0</v>
      </c>
      <c r="T110" s="185">
        <f t="shared" si="13"/>
        <v>0</v>
      </c>
      <c r="AR110" s="24" t="s">
        <v>193</v>
      </c>
      <c r="AT110" s="24" t="s">
        <v>188</v>
      </c>
      <c r="AU110" s="24" t="s">
        <v>82</v>
      </c>
      <c r="AY110" s="24" t="s">
        <v>185</v>
      </c>
      <c r="BE110" s="186">
        <f t="shared" si="14"/>
        <v>0</v>
      </c>
      <c r="BF110" s="186">
        <f t="shared" si="15"/>
        <v>0</v>
      </c>
      <c r="BG110" s="186">
        <f t="shared" si="16"/>
        <v>0</v>
      </c>
      <c r="BH110" s="186">
        <f t="shared" si="17"/>
        <v>0</v>
      </c>
      <c r="BI110" s="186">
        <f t="shared" si="18"/>
        <v>0</v>
      </c>
      <c r="BJ110" s="24" t="s">
        <v>80</v>
      </c>
      <c r="BK110" s="186">
        <f t="shared" si="19"/>
        <v>0</v>
      </c>
      <c r="BL110" s="24" t="s">
        <v>193</v>
      </c>
      <c r="BM110" s="24" t="s">
        <v>932</v>
      </c>
    </row>
    <row r="111" spans="2:65" s="1" customFormat="1" ht="22.5" customHeight="1">
      <c r="B111" s="174"/>
      <c r="C111" s="175" t="s">
        <v>72</v>
      </c>
      <c r="D111" s="175" t="s">
        <v>188</v>
      </c>
      <c r="E111" s="176" t="s">
        <v>4124</v>
      </c>
      <c r="F111" s="177" t="s">
        <v>4125</v>
      </c>
      <c r="G111" s="178" t="s">
        <v>1046</v>
      </c>
      <c r="H111" s="179">
        <v>4</v>
      </c>
      <c r="I111" s="180"/>
      <c r="J111" s="181">
        <f t="shared" si="10"/>
        <v>0</v>
      </c>
      <c r="K111" s="177" t="s">
        <v>5</v>
      </c>
      <c r="L111" s="41"/>
      <c r="M111" s="182" t="s">
        <v>5</v>
      </c>
      <c r="N111" s="183" t="s">
        <v>43</v>
      </c>
      <c r="O111" s="42"/>
      <c r="P111" s="184">
        <f t="shared" si="11"/>
        <v>0</v>
      </c>
      <c r="Q111" s="184">
        <v>0</v>
      </c>
      <c r="R111" s="184">
        <f t="shared" si="12"/>
        <v>0</v>
      </c>
      <c r="S111" s="184">
        <v>0</v>
      </c>
      <c r="T111" s="185">
        <f t="shared" si="13"/>
        <v>0</v>
      </c>
      <c r="AR111" s="24" t="s">
        <v>193</v>
      </c>
      <c r="AT111" s="24" t="s">
        <v>188</v>
      </c>
      <c r="AU111" s="24" t="s">
        <v>82</v>
      </c>
      <c r="AY111" s="24" t="s">
        <v>185</v>
      </c>
      <c r="BE111" s="186">
        <f t="shared" si="14"/>
        <v>0</v>
      </c>
      <c r="BF111" s="186">
        <f t="shared" si="15"/>
        <v>0</v>
      </c>
      <c r="BG111" s="186">
        <f t="shared" si="16"/>
        <v>0</v>
      </c>
      <c r="BH111" s="186">
        <f t="shared" si="17"/>
        <v>0</v>
      </c>
      <c r="BI111" s="186">
        <f t="shared" si="18"/>
        <v>0</v>
      </c>
      <c r="BJ111" s="24" t="s">
        <v>80</v>
      </c>
      <c r="BK111" s="186">
        <f t="shared" si="19"/>
        <v>0</v>
      </c>
      <c r="BL111" s="24" t="s">
        <v>193</v>
      </c>
      <c r="BM111" s="24" t="s">
        <v>944</v>
      </c>
    </row>
    <row r="112" spans="2:65" s="1" customFormat="1" ht="22.5" customHeight="1">
      <c r="B112" s="174"/>
      <c r="C112" s="175" t="s">
        <v>72</v>
      </c>
      <c r="D112" s="175" t="s">
        <v>188</v>
      </c>
      <c r="E112" s="176" t="s">
        <v>4126</v>
      </c>
      <c r="F112" s="177" t="s">
        <v>4127</v>
      </c>
      <c r="G112" s="178" t="s">
        <v>376</v>
      </c>
      <c r="H112" s="179">
        <v>4</v>
      </c>
      <c r="I112" s="180"/>
      <c r="J112" s="181">
        <f t="shared" si="10"/>
        <v>0</v>
      </c>
      <c r="K112" s="177" t="s">
        <v>5</v>
      </c>
      <c r="L112" s="41"/>
      <c r="M112" s="182" t="s">
        <v>5</v>
      </c>
      <c r="N112" s="183" t="s">
        <v>43</v>
      </c>
      <c r="O112" s="42"/>
      <c r="P112" s="184">
        <f t="shared" si="11"/>
        <v>0</v>
      </c>
      <c r="Q112" s="184">
        <v>0</v>
      </c>
      <c r="R112" s="184">
        <f t="shared" si="12"/>
        <v>0</v>
      </c>
      <c r="S112" s="184">
        <v>0</v>
      </c>
      <c r="T112" s="185">
        <f t="shared" si="13"/>
        <v>0</v>
      </c>
      <c r="AR112" s="24" t="s">
        <v>193</v>
      </c>
      <c r="AT112" s="24" t="s">
        <v>188</v>
      </c>
      <c r="AU112" s="24" t="s">
        <v>82</v>
      </c>
      <c r="AY112" s="24" t="s">
        <v>185</v>
      </c>
      <c r="BE112" s="186">
        <f t="shared" si="14"/>
        <v>0</v>
      </c>
      <c r="BF112" s="186">
        <f t="shared" si="15"/>
        <v>0</v>
      </c>
      <c r="BG112" s="186">
        <f t="shared" si="16"/>
        <v>0</v>
      </c>
      <c r="BH112" s="186">
        <f t="shared" si="17"/>
        <v>0</v>
      </c>
      <c r="BI112" s="186">
        <f t="shared" si="18"/>
        <v>0</v>
      </c>
      <c r="BJ112" s="24" t="s">
        <v>80</v>
      </c>
      <c r="BK112" s="186">
        <f t="shared" si="19"/>
        <v>0</v>
      </c>
      <c r="BL112" s="24" t="s">
        <v>193</v>
      </c>
      <c r="BM112" s="24" t="s">
        <v>956</v>
      </c>
    </row>
    <row r="113" spans="2:65" s="1" customFormat="1" ht="22.5" customHeight="1">
      <c r="B113" s="174"/>
      <c r="C113" s="175" t="s">
        <v>72</v>
      </c>
      <c r="D113" s="175" t="s">
        <v>188</v>
      </c>
      <c r="E113" s="176" t="s">
        <v>4128</v>
      </c>
      <c r="F113" s="177" t="s">
        <v>4129</v>
      </c>
      <c r="G113" s="178" t="s">
        <v>1046</v>
      </c>
      <c r="H113" s="179">
        <v>2</v>
      </c>
      <c r="I113" s="180"/>
      <c r="J113" s="181">
        <f t="shared" si="10"/>
        <v>0</v>
      </c>
      <c r="K113" s="177" t="s">
        <v>5</v>
      </c>
      <c r="L113" s="41"/>
      <c r="M113" s="182" t="s">
        <v>5</v>
      </c>
      <c r="N113" s="183" t="s">
        <v>43</v>
      </c>
      <c r="O113" s="42"/>
      <c r="P113" s="184">
        <f t="shared" si="11"/>
        <v>0</v>
      </c>
      <c r="Q113" s="184">
        <v>0</v>
      </c>
      <c r="R113" s="184">
        <f t="shared" si="12"/>
        <v>0</v>
      </c>
      <c r="S113" s="184">
        <v>0</v>
      </c>
      <c r="T113" s="185">
        <f t="shared" si="13"/>
        <v>0</v>
      </c>
      <c r="AR113" s="24" t="s">
        <v>193</v>
      </c>
      <c r="AT113" s="24" t="s">
        <v>188</v>
      </c>
      <c r="AU113" s="24" t="s">
        <v>82</v>
      </c>
      <c r="AY113" s="24" t="s">
        <v>185</v>
      </c>
      <c r="BE113" s="186">
        <f t="shared" si="14"/>
        <v>0</v>
      </c>
      <c r="BF113" s="186">
        <f t="shared" si="15"/>
        <v>0</v>
      </c>
      <c r="BG113" s="186">
        <f t="shared" si="16"/>
        <v>0</v>
      </c>
      <c r="BH113" s="186">
        <f t="shared" si="17"/>
        <v>0</v>
      </c>
      <c r="BI113" s="186">
        <f t="shared" si="18"/>
        <v>0</v>
      </c>
      <c r="BJ113" s="24" t="s">
        <v>80</v>
      </c>
      <c r="BK113" s="186">
        <f t="shared" si="19"/>
        <v>0</v>
      </c>
      <c r="BL113" s="24" t="s">
        <v>193</v>
      </c>
      <c r="BM113" s="24" t="s">
        <v>964</v>
      </c>
    </row>
    <row r="114" spans="2:65" s="1" customFormat="1" ht="22.5" customHeight="1">
      <c r="B114" s="174"/>
      <c r="C114" s="175" t="s">
        <v>72</v>
      </c>
      <c r="D114" s="175" t="s">
        <v>188</v>
      </c>
      <c r="E114" s="176" t="s">
        <v>4130</v>
      </c>
      <c r="F114" s="177" t="s">
        <v>4131</v>
      </c>
      <c r="G114" s="178" t="s">
        <v>547</v>
      </c>
      <c r="H114" s="179">
        <v>1</v>
      </c>
      <c r="I114" s="180"/>
      <c r="J114" s="181">
        <f t="shared" si="10"/>
        <v>0</v>
      </c>
      <c r="K114" s="177" t="s">
        <v>5</v>
      </c>
      <c r="L114" s="41"/>
      <c r="M114" s="182" t="s">
        <v>5</v>
      </c>
      <c r="N114" s="183" t="s">
        <v>43</v>
      </c>
      <c r="O114" s="42"/>
      <c r="P114" s="184">
        <f t="shared" si="11"/>
        <v>0</v>
      </c>
      <c r="Q114" s="184">
        <v>0</v>
      </c>
      <c r="R114" s="184">
        <f t="shared" si="12"/>
        <v>0</v>
      </c>
      <c r="S114" s="184">
        <v>0</v>
      </c>
      <c r="T114" s="185">
        <f t="shared" si="13"/>
        <v>0</v>
      </c>
      <c r="AR114" s="24" t="s">
        <v>193</v>
      </c>
      <c r="AT114" s="24" t="s">
        <v>188</v>
      </c>
      <c r="AU114" s="24" t="s">
        <v>82</v>
      </c>
      <c r="AY114" s="24" t="s">
        <v>185</v>
      </c>
      <c r="BE114" s="186">
        <f t="shared" si="14"/>
        <v>0</v>
      </c>
      <c r="BF114" s="186">
        <f t="shared" si="15"/>
        <v>0</v>
      </c>
      <c r="BG114" s="186">
        <f t="shared" si="16"/>
        <v>0</v>
      </c>
      <c r="BH114" s="186">
        <f t="shared" si="17"/>
        <v>0</v>
      </c>
      <c r="BI114" s="186">
        <f t="shared" si="18"/>
        <v>0</v>
      </c>
      <c r="BJ114" s="24" t="s">
        <v>80</v>
      </c>
      <c r="BK114" s="186">
        <f t="shared" si="19"/>
        <v>0</v>
      </c>
      <c r="BL114" s="24" t="s">
        <v>193</v>
      </c>
      <c r="BM114" s="24" t="s">
        <v>974</v>
      </c>
    </row>
    <row r="115" spans="2:65" s="10" customFormat="1" ht="29.85" customHeight="1">
      <c r="B115" s="160"/>
      <c r="D115" s="171" t="s">
        <v>71</v>
      </c>
      <c r="E115" s="172" t="s">
        <v>4132</v>
      </c>
      <c r="F115" s="172" t="s">
        <v>4133</v>
      </c>
      <c r="I115" s="163"/>
      <c r="J115" s="173">
        <f>BK115</f>
        <v>0</v>
      </c>
      <c r="L115" s="160"/>
      <c r="M115" s="165"/>
      <c r="N115" s="166"/>
      <c r="O115" s="166"/>
      <c r="P115" s="167">
        <f>SUM(P116:P134)</f>
        <v>0</v>
      </c>
      <c r="Q115" s="166"/>
      <c r="R115" s="167">
        <f>SUM(R116:R134)</f>
        <v>0</v>
      </c>
      <c r="S115" s="166"/>
      <c r="T115" s="168">
        <f>SUM(T116:T134)</f>
        <v>0</v>
      </c>
      <c r="AR115" s="161" t="s">
        <v>80</v>
      </c>
      <c r="AT115" s="169" t="s">
        <v>71</v>
      </c>
      <c r="AU115" s="169" t="s">
        <v>80</v>
      </c>
      <c r="AY115" s="161" t="s">
        <v>185</v>
      </c>
      <c r="BK115" s="170">
        <f>SUM(BK116:BK134)</f>
        <v>0</v>
      </c>
    </row>
    <row r="116" spans="2:65" s="1" customFormat="1" ht="22.5" customHeight="1">
      <c r="B116" s="174"/>
      <c r="C116" s="175" t="s">
        <v>72</v>
      </c>
      <c r="D116" s="175" t="s">
        <v>188</v>
      </c>
      <c r="E116" s="176" t="s">
        <v>4134</v>
      </c>
      <c r="F116" s="177" t="s">
        <v>4135</v>
      </c>
      <c r="G116" s="178" t="s">
        <v>1046</v>
      </c>
      <c r="H116" s="179">
        <v>1</v>
      </c>
      <c r="I116" s="180"/>
      <c r="J116" s="181">
        <f>ROUND(I116*H116,2)</f>
        <v>0</v>
      </c>
      <c r="K116" s="177" t="s">
        <v>5</v>
      </c>
      <c r="L116" s="41"/>
      <c r="M116" s="182" t="s">
        <v>5</v>
      </c>
      <c r="N116" s="183" t="s">
        <v>43</v>
      </c>
      <c r="O116" s="42"/>
      <c r="P116" s="184">
        <f>O116*H116</f>
        <v>0</v>
      </c>
      <c r="Q116" s="184">
        <v>0</v>
      </c>
      <c r="R116" s="184">
        <f>Q116*H116</f>
        <v>0</v>
      </c>
      <c r="S116" s="184">
        <v>0</v>
      </c>
      <c r="T116" s="185">
        <f>S116*H116</f>
        <v>0</v>
      </c>
      <c r="AR116" s="24" t="s">
        <v>193</v>
      </c>
      <c r="AT116" s="24" t="s">
        <v>188</v>
      </c>
      <c r="AU116" s="24" t="s">
        <v>82</v>
      </c>
      <c r="AY116" s="24" t="s">
        <v>185</v>
      </c>
      <c r="BE116" s="186">
        <f>IF(N116="základní",J116,0)</f>
        <v>0</v>
      </c>
      <c r="BF116" s="186">
        <f>IF(N116="snížená",J116,0)</f>
        <v>0</v>
      </c>
      <c r="BG116" s="186">
        <f>IF(N116="zákl. přenesená",J116,0)</f>
        <v>0</v>
      </c>
      <c r="BH116" s="186">
        <f>IF(N116="sníž. přenesená",J116,0)</f>
        <v>0</v>
      </c>
      <c r="BI116" s="186">
        <f>IF(N116="nulová",J116,0)</f>
        <v>0</v>
      </c>
      <c r="BJ116" s="24" t="s">
        <v>80</v>
      </c>
      <c r="BK116" s="186">
        <f>ROUND(I116*H116,2)</f>
        <v>0</v>
      </c>
      <c r="BL116" s="24" t="s">
        <v>193</v>
      </c>
      <c r="BM116" s="24" t="s">
        <v>983</v>
      </c>
    </row>
    <row r="117" spans="2:65" s="1" customFormat="1" ht="40.5">
      <c r="B117" s="41"/>
      <c r="D117" s="208" t="s">
        <v>195</v>
      </c>
      <c r="F117" s="220" t="s">
        <v>4136</v>
      </c>
      <c r="I117" s="189"/>
      <c r="L117" s="41"/>
      <c r="M117" s="190"/>
      <c r="N117" s="42"/>
      <c r="O117" s="42"/>
      <c r="P117" s="42"/>
      <c r="Q117" s="42"/>
      <c r="R117" s="42"/>
      <c r="S117" s="42"/>
      <c r="T117" s="70"/>
      <c r="AT117" s="24" t="s">
        <v>195</v>
      </c>
      <c r="AU117" s="24" t="s">
        <v>82</v>
      </c>
    </row>
    <row r="118" spans="2:65" s="1" customFormat="1" ht="22.5" customHeight="1">
      <c r="B118" s="174"/>
      <c r="C118" s="175" t="s">
        <v>72</v>
      </c>
      <c r="D118" s="175" t="s">
        <v>188</v>
      </c>
      <c r="E118" s="176" t="s">
        <v>4137</v>
      </c>
      <c r="F118" s="177" t="s">
        <v>4138</v>
      </c>
      <c r="G118" s="178" t="s">
        <v>1046</v>
      </c>
      <c r="H118" s="179">
        <v>1</v>
      </c>
      <c r="I118" s="180"/>
      <c r="J118" s="181">
        <f t="shared" ref="J118:J131" si="20">ROUND(I118*H118,2)</f>
        <v>0</v>
      </c>
      <c r="K118" s="177" t="s">
        <v>5</v>
      </c>
      <c r="L118" s="41"/>
      <c r="M118" s="182" t="s">
        <v>5</v>
      </c>
      <c r="N118" s="183" t="s">
        <v>43</v>
      </c>
      <c r="O118" s="42"/>
      <c r="P118" s="184">
        <f t="shared" ref="P118:P131" si="21">O118*H118</f>
        <v>0</v>
      </c>
      <c r="Q118" s="184">
        <v>0</v>
      </c>
      <c r="R118" s="184">
        <f t="shared" ref="R118:R131" si="22">Q118*H118</f>
        <v>0</v>
      </c>
      <c r="S118" s="184">
        <v>0</v>
      </c>
      <c r="T118" s="185">
        <f t="shared" ref="T118:T131" si="23">S118*H118</f>
        <v>0</v>
      </c>
      <c r="AR118" s="24" t="s">
        <v>193</v>
      </c>
      <c r="AT118" s="24" t="s">
        <v>188</v>
      </c>
      <c r="AU118" s="24" t="s">
        <v>82</v>
      </c>
      <c r="AY118" s="24" t="s">
        <v>185</v>
      </c>
      <c r="BE118" s="186">
        <f t="shared" ref="BE118:BE131" si="24">IF(N118="základní",J118,0)</f>
        <v>0</v>
      </c>
      <c r="BF118" s="186">
        <f t="shared" ref="BF118:BF131" si="25">IF(N118="snížená",J118,0)</f>
        <v>0</v>
      </c>
      <c r="BG118" s="186">
        <f t="shared" ref="BG118:BG131" si="26">IF(N118="zákl. přenesená",J118,0)</f>
        <v>0</v>
      </c>
      <c r="BH118" s="186">
        <f t="shared" ref="BH118:BH131" si="27">IF(N118="sníž. přenesená",J118,0)</f>
        <v>0</v>
      </c>
      <c r="BI118" s="186">
        <f t="shared" ref="BI118:BI131" si="28">IF(N118="nulová",J118,0)</f>
        <v>0</v>
      </c>
      <c r="BJ118" s="24" t="s">
        <v>80</v>
      </c>
      <c r="BK118" s="186">
        <f t="shared" ref="BK118:BK131" si="29">ROUND(I118*H118,2)</f>
        <v>0</v>
      </c>
      <c r="BL118" s="24" t="s">
        <v>193</v>
      </c>
      <c r="BM118" s="24" t="s">
        <v>999</v>
      </c>
    </row>
    <row r="119" spans="2:65" s="1" customFormat="1" ht="22.5" customHeight="1">
      <c r="B119" s="174"/>
      <c r="C119" s="175" t="s">
        <v>72</v>
      </c>
      <c r="D119" s="175" t="s">
        <v>188</v>
      </c>
      <c r="E119" s="176" t="s">
        <v>4139</v>
      </c>
      <c r="F119" s="177" t="s">
        <v>4140</v>
      </c>
      <c r="G119" s="178" t="s">
        <v>1046</v>
      </c>
      <c r="H119" s="179">
        <v>1</v>
      </c>
      <c r="I119" s="180"/>
      <c r="J119" s="181">
        <f t="shared" si="20"/>
        <v>0</v>
      </c>
      <c r="K119" s="177" t="s">
        <v>5</v>
      </c>
      <c r="L119" s="41"/>
      <c r="M119" s="182" t="s">
        <v>5</v>
      </c>
      <c r="N119" s="183" t="s">
        <v>43</v>
      </c>
      <c r="O119" s="42"/>
      <c r="P119" s="184">
        <f t="shared" si="21"/>
        <v>0</v>
      </c>
      <c r="Q119" s="184">
        <v>0</v>
      </c>
      <c r="R119" s="184">
        <f t="shared" si="22"/>
        <v>0</v>
      </c>
      <c r="S119" s="184">
        <v>0</v>
      </c>
      <c r="T119" s="185">
        <f t="shared" si="23"/>
        <v>0</v>
      </c>
      <c r="AR119" s="24" t="s">
        <v>193</v>
      </c>
      <c r="AT119" s="24" t="s">
        <v>188</v>
      </c>
      <c r="AU119" s="24" t="s">
        <v>82</v>
      </c>
      <c r="AY119" s="24" t="s">
        <v>185</v>
      </c>
      <c r="BE119" s="186">
        <f t="shared" si="24"/>
        <v>0</v>
      </c>
      <c r="BF119" s="186">
        <f t="shared" si="25"/>
        <v>0</v>
      </c>
      <c r="BG119" s="186">
        <f t="shared" si="26"/>
        <v>0</v>
      </c>
      <c r="BH119" s="186">
        <f t="shared" si="27"/>
        <v>0</v>
      </c>
      <c r="BI119" s="186">
        <f t="shared" si="28"/>
        <v>0</v>
      </c>
      <c r="BJ119" s="24" t="s">
        <v>80</v>
      </c>
      <c r="BK119" s="186">
        <f t="shared" si="29"/>
        <v>0</v>
      </c>
      <c r="BL119" s="24" t="s">
        <v>193</v>
      </c>
      <c r="BM119" s="24" t="s">
        <v>1007</v>
      </c>
    </row>
    <row r="120" spans="2:65" s="1" customFormat="1" ht="22.5" customHeight="1">
      <c r="B120" s="174"/>
      <c r="C120" s="175" t="s">
        <v>72</v>
      </c>
      <c r="D120" s="175" t="s">
        <v>188</v>
      </c>
      <c r="E120" s="176" t="s">
        <v>4141</v>
      </c>
      <c r="F120" s="177" t="s">
        <v>4142</v>
      </c>
      <c r="G120" s="178" t="s">
        <v>376</v>
      </c>
      <c r="H120" s="179">
        <v>2</v>
      </c>
      <c r="I120" s="180"/>
      <c r="J120" s="181">
        <f t="shared" si="20"/>
        <v>0</v>
      </c>
      <c r="K120" s="177" t="s">
        <v>5</v>
      </c>
      <c r="L120" s="41"/>
      <c r="M120" s="182" t="s">
        <v>5</v>
      </c>
      <c r="N120" s="183" t="s">
        <v>43</v>
      </c>
      <c r="O120" s="42"/>
      <c r="P120" s="184">
        <f t="shared" si="21"/>
        <v>0</v>
      </c>
      <c r="Q120" s="184">
        <v>0</v>
      </c>
      <c r="R120" s="184">
        <f t="shared" si="22"/>
        <v>0</v>
      </c>
      <c r="S120" s="184">
        <v>0</v>
      </c>
      <c r="T120" s="185">
        <f t="shared" si="23"/>
        <v>0</v>
      </c>
      <c r="AR120" s="24" t="s">
        <v>193</v>
      </c>
      <c r="AT120" s="24" t="s">
        <v>188</v>
      </c>
      <c r="AU120" s="24" t="s">
        <v>82</v>
      </c>
      <c r="AY120" s="24" t="s">
        <v>185</v>
      </c>
      <c r="BE120" s="186">
        <f t="shared" si="24"/>
        <v>0</v>
      </c>
      <c r="BF120" s="186">
        <f t="shared" si="25"/>
        <v>0</v>
      </c>
      <c r="BG120" s="186">
        <f t="shared" si="26"/>
        <v>0</v>
      </c>
      <c r="BH120" s="186">
        <f t="shared" si="27"/>
        <v>0</v>
      </c>
      <c r="BI120" s="186">
        <f t="shared" si="28"/>
        <v>0</v>
      </c>
      <c r="BJ120" s="24" t="s">
        <v>80</v>
      </c>
      <c r="BK120" s="186">
        <f t="shared" si="29"/>
        <v>0</v>
      </c>
      <c r="BL120" s="24" t="s">
        <v>193</v>
      </c>
      <c r="BM120" s="24" t="s">
        <v>1015</v>
      </c>
    </row>
    <row r="121" spans="2:65" s="1" customFormat="1" ht="22.5" customHeight="1">
      <c r="B121" s="174"/>
      <c r="C121" s="175" t="s">
        <v>72</v>
      </c>
      <c r="D121" s="175" t="s">
        <v>188</v>
      </c>
      <c r="E121" s="176" t="s">
        <v>4143</v>
      </c>
      <c r="F121" s="177" t="s">
        <v>4144</v>
      </c>
      <c r="G121" s="178" t="s">
        <v>1046</v>
      </c>
      <c r="H121" s="179">
        <v>1</v>
      </c>
      <c r="I121" s="180"/>
      <c r="J121" s="181">
        <f t="shared" si="20"/>
        <v>0</v>
      </c>
      <c r="K121" s="177" t="s">
        <v>5</v>
      </c>
      <c r="L121" s="41"/>
      <c r="M121" s="182" t="s">
        <v>5</v>
      </c>
      <c r="N121" s="183" t="s">
        <v>43</v>
      </c>
      <c r="O121" s="42"/>
      <c r="P121" s="184">
        <f t="shared" si="21"/>
        <v>0</v>
      </c>
      <c r="Q121" s="184">
        <v>0</v>
      </c>
      <c r="R121" s="184">
        <f t="shared" si="22"/>
        <v>0</v>
      </c>
      <c r="S121" s="184">
        <v>0</v>
      </c>
      <c r="T121" s="185">
        <f t="shared" si="23"/>
        <v>0</v>
      </c>
      <c r="AR121" s="24" t="s">
        <v>193</v>
      </c>
      <c r="AT121" s="24" t="s">
        <v>188</v>
      </c>
      <c r="AU121" s="24" t="s">
        <v>82</v>
      </c>
      <c r="AY121" s="24" t="s">
        <v>185</v>
      </c>
      <c r="BE121" s="186">
        <f t="shared" si="24"/>
        <v>0</v>
      </c>
      <c r="BF121" s="186">
        <f t="shared" si="25"/>
        <v>0</v>
      </c>
      <c r="BG121" s="186">
        <f t="shared" si="26"/>
        <v>0</v>
      </c>
      <c r="BH121" s="186">
        <f t="shared" si="27"/>
        <v>0</v>
      </c>
      <c r="BI121" s="186">
        <f t="shared" si="28"/>
        <v>0</v>
      </c>
      <c r="BJ121" s="24" t="s">
        <v>80</v>
      </c>
      <c r="BK121" s="186">
        <f t="shared" si="29"/>
        <v>0</v>
      </c>
      <c r="BL121" s="24" t="s">
        <v>193</v>
      </c>
      <c r="BM121" s="24" t="s">
        <v>1023</v>
      </c>
    </row>
    <row r="122" spans="2:65" s="1" customFormat="1" ht="22.5" customHeight="1">
      <c r="B122" s="174"/>
      <c r="C122" s="175" t="s">
        <v>72</v>
      </c>
      <c r="D122" s="175" t="s">
        <v>188</v>
      </c>
      <c r="E122" s="176" t="s">
        <v>4145</v>
      </c>
      <c r="F122" s="177" t="s">
        <v>4146</v>
      </c>
      <c r="G122" s="178" t="s">
        <v>1046</v>
      </c>
      <c r="H122" s="179">
        <v>1</v>
      </c>
      <c r="I122" s="180"/>
      <c r="J122" s="181">
        <f t="shared" si="20"/>
        <v>0</v>
      </c>
      <c r="K122" s="177" t="s">
        <v>5</v>
      </c>
      <c r="L122" s="41"/>
      <c r="M122" s="182" t="s">
        <v>5</v>
      </c>
      <c r="N122" s="183" t="s">
        <v>43</v>
      </c>
      <c r="O122" s="42"/>
      <c r="P122" s="184">
        <f t="shared" si="21"/>
        <v>0</v>
      </c>
      <c r="Q122" s="184">
        <v>0</v>
      </c>
      <c r="R122" s="184">
        <f t="shared" si="22"/>
        <v>0</v>
      </c>
      <c r="S122" s="184">
        <v>0</v>
      </c>
      <c r="T122" s="185">
        <f t="shared" si="23"/>
        <v>0</v>
      </c>
      <c r="AR122" s="24" t="s">
        <v>193</v>
      </c>
      <c r="AT122" s="24" t="s">
        <v>188</v>
      </c>
      <c r="AU122" s="24" t="s">
        <v>82</v>
      </c>
      <c r="AY122" s="24" t="s">
        <v>185</v>
      </c>
      <c r="BE122" s="186">
        <f t="shared" si="24"/>
        <v>0</v>
      </c>
      <c r="BF122" s="186">
        <f t="shared" si="25"/>
        <v>0</v>
      </c>
      <c r="BG122" s="186">
        <f t="shared" si="26"/>
        <v>0</v>
      </c>
      <c r="BH122" s="186">
        <f t="shared" si="27"/>
        <v>0</v>
      </c>
      <c r="BI122" s="186">
        <f t="shared" si="28"/>
        <v>0</v>
      </c>
      <c r="BJ122" s="24" t="s">
        <v>80</v>
      </c>
      <c r="BK122" s="186">
        <f t="shared" si="29"/>
        <v>0</v>
      </c>
      <c r="BL122" s="24" t="s">
        <v>193</v>
      </c>
      <c r="BM122" s="24" t="s">
        <v>1031</v>
      </c>
    </row>
    <row r="123" spans="2:65" s="1" customFormat="1" ht="22.5" customHeight="1">
      <c r="B123" s="174"/>
      <c r="C123" s="175" t="s">
        <v>72</v>
      </c>
      <c r="D123" s="175" t="s">
        <v>188</v>
      </c>
      <c r="E123" s="176" t="s">
        <v>4147</v>
      </c>
      <c r="F123" s="177" t="s">
        <v>4148</v>
      </c>
      <c r="G123" s="178" t="s">
        <v>1046</v>
      </c>
      <c r="H123" s="179">
        <v>1</v>
      </c>
      <c r="I123" s="180"/>
      <c r="J123" s="181">
        <f t="shared" si="20"/>
        <v>0</v>
      </c>
      <c r="K123" s="177" t="s">
        <v>5</v>
      </c>
      <c r="L123" s="41"/>
      <c r="M123" s="182" t="s">
        <v>5</v>
      </c>
      <c r="N123" s="183" t="s">
        <v>43</v>
      </c>
      <c r="O123" s="42"/>
      <c r="P123" s="184">
        <f t="shared" si="21"/>
        <v>0</v>
      </c>
      <c r="Q123" s="184">
        <v>0</v>
      </c>
      <c r="R123" s="184">
        <f t="shared" si="22"/>
        <v>0</v>
      </c>
      <c r="S123" s="184">
        <v>0</v>
      </c>
      <c r="T123" s="185">
        <f t="shared" si="23"/>
        <v>0</v>
      </c>
      <c r="AR123" s="24" t="s">
        <v>193</v>
      </c>
      <c r="AT123" s="24" t="s">
        <v>188</v>
      </c>
      <c r="AU123" s="24" t="s">
        <v>82</v>
      </c>
      <c r="AY123" s="24" t="s">
        <v>185</v>
      </c>
      <c r="BE123" s="186">
        <f t="shared" si="24"/>
        <v>0</v>
      </c>
      <c r="BF123" s="186">
        <f t="shared" si="25"/>
        <v>0</v>
      </c>
      <c r="BG123" s="186">
        <f t="shared" si="26"/>
        <v>0</v>
      </c>
      <c r="BH123" s="186">
        <f t="shared" si="27"/>
        <v>0</v>
      </c>
      <c r="BI123" s="186">
        <f t="shared" si="28"/>
        <v>0</v>
      </c>
      <c r="BJ123" s="24" t="s">
        <v>80</v>
      </c>
      <c r="BK123" s="186">
        <f t="shared" si="29"/>
        <v>0</v>
      </c>
      <c r="BL123" s="24" t="s">
        <v>193</v>
      </c>
      <c r="BM123" s="24" t="s">
        <v>1039</v>
      </c>
    </row>
    <row r="124" spans="2:65" s="1" customFormat="1" ht="31.5" customHeight="1">
      <c r="B124" s="174"/>
      <c r="C124" s="175" t="s">
        <v>72</v>
      </c>
      <c r="D124" s="175" t="s">
        <v>188</v>
      </c>
      <c r="E124" s="176" t="s">
        <v>3798</v>
      </c>
      <c r="F124" s="177" t="s">
        <v>4110</v>
      </c>
      <c r="G124" s="178" t="s">
        <v>376</v>
      </c>
      <c r="H124" s="179">
        <v>12</v>
      </c>
      <c r="I124" s="180"/>
      <c r="J124" s="181">
        <f t="shared" si="20"/>
        <v>0</v>
      </c>
      <c r="K124" s="177" t="s">
        <v>5</v>
      </c>
      <c r="L124" s="41"/>
      <c r="M124" s="182" t="s">
        <v>5</v>
      </c>
      <c r="N124" s="183" t="s">
        <v>43</v>
      </c>
      <c r="O124" s="42"/>
      <c r="P124" s="184">
        <f t="shared" si="21"/>
        <v>0</v>
      </c>
      <c r="Q124" s="184">
        <v>0</v>
      </c>
      <c r="R124" s="184">
        <f t="shared" si="22"/>
        <v>0</v>
      </c>
      <c r="S124" s="184">
        <v>0</v>
      </c>
      <c r="T124" s="185">
        <f t="shared" si="23"/>
        <v>0</v>
      </c>
      <c r="AR124" s="24" t="s">
        <v>193</v>
      </c>
      <c r="AT124" s="24" t="s">
        <v>188</v>
      </c>
      <c r="AU124" s="24" t="s">
        <v>82</v>
      </c>
      <c r="AY124" s="24" t="s">
        <v>185</v>
      </c>
      <c r="BE124" s="186">
        <f t="shared" si="24"/>
        <v>0</v>
      </c>
      <c r="BF124" s="186">
        <f t="shared" si="25"/>
        <v>0</v>
      </c>
      <c r="BG124" s="186">
        <f t="shared" si="26"/>
        <v>0</v>
      </c>
      <c r="BH124" s="186">
        <f t="shared" si="27"/>
        <v>0</v>
      </c>
      <c r="BI124" s="186">
        <f t="shared" si="28"/>
        <v>0</v>
      </c>
      <c r="BJ124" s="24" t="s">
        <v>80</v>
      </c>
      <c r="BK124" s="186">
        <f t="shared" si="29"/>
        <v>0</v>
      </c>
      <c r="BL124" s="24" t="s">
        <v>193</v>
      </c>
      <c r="BM124" s="24" t="s">
        <v>1048</v>
      </c>
    </row>
    <row r="125" spans="2:65" s="1" customFormat="1" ht="44.25" customHeight="1">
      <c r="B125" s="174"/>
      <c r="C125" s="175" t="s">
        <v>72</v>
      </c>
      <c r="D125" s="175" t="s">
        <v>188</v>
      </c>
      <c r="E125" s="176" t="s">
        <v>3802</v>
      </c>
      <c r="F125" s="177" t="s">
        <v>4112</v>
      </c>
      <c r="G125" s="178" t="s">
        <v>232</v>
      </c>
      <c r="H125" s="179">
        <v>81</v>
      </c>
      <c r="I125" s="180"/>
      <c r="J125" s="181">
        <f t="shared" si="20"/>
        <v>0</v>
      </c>
      <c r="K125" s="177" t="s">
        <v>5</v>
      </c>
      <c r="L125" s="41"/>
      <c r="M125" s="182" t="s">
        <v>5</v>
      </c>
      <c r="N125" s="183" t="s">
        <v>43</v>
      </c>
      <c r="O125" s="42"/>
      <c r="P125" s="184">
        <f t="shared" si="21"/>
        <v>0</v>
      </c>
      <c r="Q125" s="184">
        <v>0</v>
      </c>
      <c r="R125" s="184">
        <f t="shared" si="22"/>
        <v>0</v>
      </c>
      <c r="S125" s="184">
        <v>0</v>
      </c>
      <c r="T125" s="185">
        <f t="shared" si="23"/>
        <v>0</v>
      </c>
      <c r="AR125" s="24" t="s">
        <v>193</v>
      </c>
      <c r="AT125" s="24" t="s">
        <v>188</v>
      </c>
      <c r="AU125" s="24" t="s">
        <v>82</v>
      </c>
      <c r="AY125" s="24" t="s">
        <v>185</v>
      </c>
      <c r="BE125" s="186">
        <f t="shared" si="24"/>
        <v>0</v>
      </c>
      <c r="BF125" s="186">
        <f t="shared" si="25"/>
        <v>0</v>
      </c>
      <c r="BG125" s="186">
        <f t="shared" si="26"/>
        <v>0</v>
      </c>
      <c r="BH125" s="186">
        <f t="shared" si="27"/>
        <v>0</v>
      </c>
      <c r="BI125" s="186">
        <f t="shared" si="28"/>
        <v>0</v>
      </c>
      <c r="BJ125" s="24" t="s">
        <v>80</v>
      </c>
      <c r="BK125" s="186">
        <f t="shared" si="29"/>
        <v>0</v>
      </c>
      <c r="BL125" s="24" t="s">
        <v>193</v>
      </c>
      <c r="BM125" s="24" t="s">
        <v>1057</v>
      </c>
    </row>
    <row r="126" spans="2:65" s="1" customFormat="1" ht="22.5" customHeight="1">
      <c r="B126" s="174"/>
      <c r="C126" s="175" t="s">
        <v>72</v>
      </c>
      <c r="D126" s="175" t="s">
        <v>188</v>
      </c>
      <c r="E126" s="176" t="s">
        <v>4149</v>
      </c>
      <c r="F126" s="177" t="s">
        <v>4150</v>
      </c>
      <c r="G126" s="178" t="s">
        <v>547</v>
      </c>
      <c r="H126" s="179">
        <v>4</v>
      </c>
      <c r="I126" s="180"/>
      <c r="J126" s="181">
        <f t="shared" si="20"/>
        <v>0</v>
      </c>
      <c r="K126" s="177" t="s">
        <v>5</v>
      </c>
      <c r="L126" s="41"/>
      <c r="M126" s="182" t="s">
        <v>5</v>
      </c>
      <c r="N126" s="183" t="s">
        <v>43</v>
      </c>
      <c r="O126" s="42"/>
      <c r="P126" s="184">
        <f t="shared" si="21"/>
        <v>0</v>
      </c>
      <c r="Q126" s="184">
        <v>0</v>
      </c>
      <c r="R126" s="184">
        <f t="shared" si="22"/>
        <v>0</v>
      </c>
      <c r="S126" s="184">
        <v>0</v>
      </c>
      <c r="T126" s="185">
        <f t="shared" si="23"/>
        <v>0</v>
      </c>
      <c r="AR126" s="24" t="s">
        <v>193</v>
      </c>
      <c r="AT126" s="24" t="s">
        <v>188</v>
      </c>
      <c r="AU126" s="24" t="s">
        <v>82</v>
      </c>
      <c r="AY126" s="24" t="s">
        <v>185</v>
      </c>
      <c r="BE126" s="186">
        <f t="shared" si="24"/>
        <v>0</v>
      </c>
      <c r="BF126" s="186">
        <f t="shared" si="25"/>
        <v>0</v>
      </c>
      <c r="BG126" s="186">
        <f t="shared" si="26"/>
        <v>0</v>
      </c>
      <c r="BH126" s="186">
        <f t="shared" si="27"/>
        <v>0</v>
      </c>
      <c r="BI126" s="186">
        <f t="shared" si="28"/>
        <v>0</v>
      </c>
      <c r="BJ126" s="24" t="s">
        <v>80</v>
      </c>
      <c r="BK126" s="186">
        <f t="shared" si="29"/>
        <v>0</v>
      </c>
      <c r="BL126" s="24" t="s">
        <v>193</v>
      </c>
      <c r="BM126" s="24" t="s">
        <v>1068</v>
      </c>
    </row>
    <row r="127" spans="2:65" s="1" customFormat="1" ht="22.5" customHeight="1">
      <c r="B127" s="174"/>
      <c r="C127" s="175" t="s">
        <v>72</v>
      </c>
      <c r="D127" s="175" t="s">
        <v>188</v>
      </c>
      <c r="E127" s="176" t="s">
        <v>4151</v>
      </c>
      <c r="F127" s="177" t="s">
        <v>4152</v>
      </c>
      <c r="G127" s="178" t="s">
        <v>1046</v>
      </c>
      <c r="H127" s="179">
        <v>2</v>
      </c>
      <c r="I127" s="180"/>
      <c r="J127" s="181">
        <f t="shared" si="20"/>
        <v>0</v>
      </c>
      <c r="K127" s="177" t="s">
        <v>5</v>
      </c>
      <c r="L127" s="41"/>
      <c r="M127" s="182" t="s">
        <v>5</v>
      </c>
      <c r="N127" s="183" t="s">
        <v>43</v>
      </c>
      <c r="O127" s="42"/>
      <c r="P127" s="184">
        <f t="shared" si="21"/>
        <v>0</v>
      </c>
      <c r="Q127" s="184">
        <v>0</v>
      </c>
      <c r="R127" s="184">
        <f t="shared" si="22"/>
        <v>0</v>
      </c>
      <c r="S127" s="184">
        <v>0</v>
      </c>
      <c r="T127" s="185">
        <f t="shared" si="23"/>
        <v>0</v>
      </c>
      <c r="AR127" s="24" t="s">
        <v>193</v>
      </c>
      <c r="AT127" s="24" t="s">
        <v>188</v>
      </c>
      <c r="AU127" s="24" t="s">
        <v>82</v>
      </c>
      <c r="AY127" s="24" t="s">
        <v>185</v>
      </c>
      <c r="BE127" s="186">
        <f t="shared" si="24"/>
        <v>0</v>
      </c>
      <c r="BF127" s="186">
        <f t="shared" si="25"/>
        <v>0</v>
      </c>
      <c r="BG127" s="186">
        <f t="shared" si="26"/>
        <v>0</v>
      </c>
      <c r="BH127" s="186">
        <f t="shared" si="27"/>
        <v>0</v>
      </c>
      <c r="BI127" s="186">
        <f t="shared" si="28"/>
        <v>0</v>
      </c>
      <c r="BJ127" s="24" t="s">
        <v>80</v>
      </c>
      <c r="BK127" s="186">
        <f t="shared" si="29"/>
        <v>0</v>
      </c>
      <c r="BL127" s="24" t="s">
        <v>193</v>
      </c>
      <c r="BM127" s="24" t="s">
        <v>1077</v>
      </c>
    </row>
    <row r="128" spans="2:65" s="1" customFormat="1" ht="22.5" customHeight="1">
      <c r="B128" s="174"/>
      <c r="C128" s="175" t="s">
        <v>72</v>
      </c>
      <c r="D128" s="175" t="s">
        <v>188</v>
      </c>
      <c r="E128" s="176" t="s">
        <v>4153</v>
      </c>
      <c r="F128" s="177" t="s">
        <v>4154</v>
      </c>
      <c r="G128" s="178" t="s">
        <v>1046</v>
      </c>
      <c r="H128" s="179">
        <v>1</v>
      </c>
      <c r="I128" s="180"/>
      <c r="J128" s="181">
        <f t="shared" si="20"/>
        <v>0</v>
      </c>
      <c r="K128" s="177" t="s">
        <v>5</v>
      </c>
      <c r="L128" s="41"/>
      <c r="M128" s="182" t="s">
        <v>5</v>
      </c>
      <c r="N128" s="183" t="s">
        <v>43</v>
      </c>
      <c r="O128" s="42"/>
      <c r="P128" s="184">
        <f t="shared" si="21"/>
        <v>0</v>
      </c>
      <c r="Q128" s="184">
        <v>0</v>
      </c>
      <c r="R128" s="184">
        <f t="shared" si="22"/>
        <v>0</v>
      </c>
      <c r="S128" s="184">
        <v>0</v>
      </c>
      <c r="T128" s="185">
        <f t="shared" si="23"/>
        <v>0</v>
      </c>
      <c r="AR128" s="24" t="s">
        <v>193</v>
      </c>
      <c r="AT128" s="24" t="s">
        <v>188</v>
      </c>
      <c r="AU128" s="24" t="s">
        <v>82</v>
      </c>
      <c r="AY128" s="24" t="s">
        <v>185</v>
      </c>
      <c r="BE128" s="186">
        <f t="shared" si="24"/>
        <v>0</v>
      </c>
      <c r="BF128" s="186">
        <f t="shared" si="25"/>
        <v>0</v>
      </c>
      <c r="BG128" s="186">
        <f t="shared" si="26"/>
        <v>0</v>
      </c>
      <c r="BH128" s="186">
        <f t="shared" si="27"/>
        <v>0</v>
      </c>
      <c r="BI128" s="186">
        <f t="shared" si="28"/>
        <v>0</v>
      </c>
      <c r="BJ128" s="24" t="s">
        <v>80</v>
      </c>
      <c r="BK128" s="186">
        <f t="shared" si="29"/>
        <v>0</v>
      </c>
      <c r="BL128" s="24" t="s">
        <v>193</v>
      </c>
      <c r="BM128" s="24" t="s">
        <v>1085</v>
      </c>
    </row>
    <row r="129" spans="2:65" s="1" customFormat="1" ht="22.5" customHeight="1">
      <c r="B129" s="174"/>
      <c r="C129" s="175" t="s">
        <v>72</v>
      </c>
      <c r="D129" s="175" t="s">
        <v>188</v>
      </c>
      <c r="E129" s="176" t="s">
        <v>4153</v>
      </c>
      <c r="F129" s="177" t="s">
        <v>4154</v>
      </c>
      <c r="G129" s="178" t="s">
        <v>1046</v>
      </c>
      <c r="H129" s="179">
        <v>1</v>
      </c>
      <c r="I129" s="180"/>
      <c r="J129" s="181">
        <f t="shared" si="20"/>
        <v>0</v>
      </c>
      <c r="K129" s="177" t="s">
        <v>5</v>
      </c>
      <c r="L129" s="41"/>
      <c r="M129" s="182" t="s">
        <v>5</v>
      </c>
      <c r="N129" s="183" t="s">
        <v>43</v>
      </c>
      <c r="O129" s="42"/>
      <c r="P129" s="184">
        <f t="shared" si="21"/>
        <v>0</v>
      </c>
      <c r="Q129" s="184">
        <v>0</v>
      </c>
      <c r="R129" s="184">
        <f t="shared" si="22"/>
        <v>0</v>
      </c>
      <c r="S129" s="184">
        <v>0</v>
      </c>
      <c r="T129" s="185">
        <f t="shared" si="23"/>
        <v>0</v>
      </c>
      <c r="AR129" s="24" t="s">
        <v>193</v>
      </c>
      <c r="AT129" s="24" t="s">
        <v>188</v>
      </c>
      <c r="AU129" s="24" t="s">
        <v>82</v>
      </c>
      <c r="AY129" s="24" t="s">
        <v>185</v>
      </c>
      <c r="BE129" s="186">
        <f t="shared" si="24"/>
        <v>0</v>
      </c>
      <c r="BF129" s="186">
        <f t="shared" si="25"/>
        <v>0</v>
      </c>
      <c r="BG129" s="186">
        <f t="shared" si="26"/>
        <v>0</v>
      </c>
      <c r="BH129" s="186">
        <f t="shared" si="27"/>
        <v>0</v>
      </c>
      <c r="BI129" s="186">
        <f t="shared" si="28"/>
        <v>0</v>
      </c>
      <c r="BJ129" s="24" t="s">
        <v>80</v>
      </c>
      <c r="BK129" s="186">
        <f t="shared" si="29"/>
        <v>0</v>
      </c>
      <c r="BL129" s="24" t="s">
        <v>193</v>
      </c>
      <c r="BM129" s="24" t="s">
        <v>1096</v>
      </c>
    </row>
    <row r="130" spans="2:65" s="1" customFormat="1" ht="22.5" customHeight="1">
      <c r="B130" s="174"/>
      <c r="C130" s="175" t="s">
        <v>72</v>
      </c>
      <c r="D130" s="175" t="s">
        <v>188</v>
      </c>
      <c r="E130" s="176" t="s">
        <v>3810</v>
      </c>
      <c r="F130" s="177" t="s">
        <v>4116</v>
      </c>
      <c r="G130" s="178" t="s">
        <v>232</v>
      </c>
      <c r="H130" s="179">
        <v>49</v>
      </c>
      <c r="I130" s="180"/>
      <c r="J130" s="181">
        <f t="shared" si="20"/>
        <v>0</v>
      </c>
      <c r="K130" s="177" t="s">
        <v>5</v>
      </c>
      <c r="L130" s="41"/>
      <c r="M130" s="182" t="s">
        <v>5</v>
      </c>
      <c r="N130" s="183" t="s">
        <v>43</v>
      </c>
      <c r="O130" s="42"/>
      <c r="P130" s="184">
        <f t="shared" si="21"/>
        <v>0</v>
      </c>
      <c r="Q130" s="184">
        <v>0</v>
      </c>
      <c r="R130" s="184">
        <f t="shared" si="22"/>
        <v>0</v>
      </c>
      <c r="S130" s="184">
        <v>0</v>
      </c>
      <c r="T130" s="185">
        <f t="shared" si="23"/>
        <v>0</v>
      </c>
      <c r="AR130" s="24" t="s">
        <v>193</v>
      </c>
      <c r="AT130" s="24" t="s">
        <v>188</v>
      </c>
      <c r="AU130" s="24" t="s">
        <v>82</v>
      </c>
      <c r="AY130" s="24" t="s">
        <v>185</v>
      </c>
      <c r="BE130" s="186">
        <f t="shared" si="24"/>
        <v>0</v>
      </c>
      <c r="BF130" s="186">
        <f t="shared" si="25"/>
        <v>0</v>
      </c>
      <c r="BG130" s="186">
        <f t="shared" si="26"/>
        <v>0</v>
      </c>
      <c r="BH130" s="186">
        <f t="shared" si="27"/>
        <v>0</v>
      </c>
      <c r="BI130" s="186">
        <f t="shared" si="28"/>
        <v>0</v>
      </c>
      <c r="BJ130" s="24" t="s">
        <v>80</v>
      </c>
      <c r="BK130" s="186">
        <f t="shared" si="29"/>
        <v>0</v>
      </c>
      <c r="BL130" s="24" t="s">
        <v>193</v>
      </c>
      <c r="BM130" s="24" t="s">
        <v>1106</v>
      </c>
    </row>
    <row r="131" spans="2:65" s="1" customFormat="1" ht="22.5" customHeight="1">
      <c r="B131" s="174"/>
      <c r="C131" s="175" t="s">
        <v>72</v>
      </c>
      <c r="D131" s="175" t="s">
        <v>188</v>
      </c>
      <c r="E131" s="176" t="s">
        <v>3812</v>
      </c>
      <c r="F131" s="177" t="s">
        <v>4117</v>
      </c>
      <c r="G131" s="178" t="s">
        <v>232</v>
      </c>
      <c r="H131" s="179">
        <v>32</v>
      </c>
      <c r="I131" s="180"/>
      <c r="J131" s="181">
        <f t="shared" si="20"/>
        <v>0</v>
      </c>
      <c r="K131" s="177" t="s">
        <v>5</v>
      </c>
      <c r="L131" s="41"/>
      <c r="M131" s="182" t="s">
        <v>5</v>
      </c>
      <c r="N131" s="183" t="s">
        <v>43</v>
      </c>
      <c r="O131" s="42"/>
      <c r="P131" s="184">
        <f t="shared" si="21"/>
        <v>0</v>
      </c>
      <c r="Q131" s="184">
        <v>0</v>
      </c>
      <c r="R131" s="184">
        <f t="shared" si="22"/>
        <v>0</v>
      </c>
      <c r="S131" s="184">
        <v>0</v>
      </c>
      <c r="T131" s="185">
        <f t="shared" si="23"/>
        <v>0</v>
      </c>
      <c r="AR131" s="24" t="s">
        <v>193</v>
      </c>
      <c r="AT131" s="24" t="s">
        <v>188</v>
      </c>
      <c r="AU131" s="24" t="s">
        <v>82</v>
      </c>
      <c r="AY131" s="24" t="s">
        <v>185</v>
      </c>
      <c r="BE131" s="186">
        <f t="shared" si="24"/>
        <v>0</v>
      </c>
      <c r="BF131" s="186">
        <f t="shared" si="25"/>
        <v>0</v>
      </c>
      <c r="BG131" s="186">
        <f t="shared" si="26"/>
        <v>0</v>
      </c>
      <c r="BH131" s="186">
        <f t="shared" si="27"/>
        <v>0</v>
      </c>
      <c r="BI131" s="186">
        <f t="shared" si="28"/>
        <v>0</v>
      </c>
      <c r="BJ131" s="24" t="s">
        <v>80</v>
      </c>
      <c r="BK131" s="186">
        <f t="shared" si="29"/>
        <v>0</v>
      </c>
      <c r="BL131" s="24" t="s">
        <v>193</v>
      </c>
      <c r="BM131" s="24" t="s">
        <v>1115</v>
      </c>
    </row>
    <row r="132" spans="2:65" s="1" customFormat="1" ht="27">
      <c r="B132" s="41"/>
      <c r="D132" s="208" t="s">
        <v>195</v>
      </c>
      <c r="F132" s="220" t="s">
        <v>4118</v>
      </c>
      <c r="I132" s="189"/>
      <c r="L132" s="41"/>
      <c r="M132" s="190"/>
      <c r="N132" s="42"/>
      <c r="O132" s="42"/>
      <c r="P132" s="42"/>
      <c r="Q132" s="42"/>
      <c r="R132" s="42"/>
      <c r="S132" s="42"/>
      <c r="T132" s="70"/>
      <c r="AT132" s="24" t="s">
        <v>195</v>
      </c>
      <c r="AU132" s="24" t="s">
        <v>82</v>
      </c>
    </row>
    <row r="133" spans="2:65" s="1" customFormat="1" ht="22.5" customHeight="1">
      <c r="B133" s="174"/>
      <c r="C133" s="175" t="s">
        <v>72</v>
      </c>
      <c r="D133" s="175" t="s">
        <v>188</v>
      </c>
      <c r="E133" s="176" t="s">
        <v>4128</v>
      </c>
      <c r="F133" s="177" t="s">
        <v>4129</v>
      </c>
      <c r="G133" s="178" t="s">
        <v>1046</v>
      </c>
      <c r="H133" s="179">
        <v>4</v>
      </c>
      <c r="I133" s="180"/>
      <c r="J133" s="181">
        <f>ROUND(I133*H133,2)</f>
        <v>0</v>
      </c>
      <c r="K133" s="177" t="s">
        <v>5</v>
      </c>
      <c r="L133" s="41"/>
      <c r="M133" s="182" t="s">
        <v>5</v>
      </c>
      <c r="N133" s="183" t="s">
        <v>43</v>
      </c>
      <c r="O133" s="42"/>
      <c r="P133" s="184">
        <f>O133*H133</f>
        <v>0</v>
      </c>
      <c r="Q133" s="184">
        <v>0</v>
      </c>
      <c r="R133" s="184">
        <f>Q133*H133</f>
        <v>0</v>
      </c>
      <c r="S133" s="184">
        <v>0</v>
      </c>
      <c r="T133" s="185">
        <f>S133*H133</f>
        <v>0</v>
      </c>
      <c r="AR133" s="24" t="s">
        <v>193</v>
      </c>
      <c r="AT133" s="24" t="s">
        <v>188</v>
      </c>
      <c r="AU133" s="24" t="s">
        <v>82</v>
      </c>
      <c r="AY133" s="24" t="s">
        <v>185</v>
      </c>
      <c r="BE133" s="186">
        <f>IF(N133="základní",J133,0)</f>
        <v>0</v>
      </c>
      <c r="BF133" s="186">
        <f>IF(N133="snížená",J133,0)</f>
        <v>0</v>
      </c>
      <c r="BG133" s="186">
        <f>IF(N133="zákl. přenesená",J133,0)</f>
        <v>0</v>
      </c>
      <c r="BH133" s="186">
        <f>IF(N133="sníž. přenesená",J133,0)</f>
        <v>0</v>
      </c>
      <c r="BI133" s="186">
        <f>IF(N133="nulová",J133,0)</f>
        <v>0</v>
      </c>
      <c r="BJ133" s="24" t="s">
        <v>80</v>
      </c>
      <c r="BK133" s="186">
        <f>ROUND(I133*H133,2)</f>
        <v>0</v>
      </c>
      <c r="BL133" s="24" t="s">
        <v>193</v>
      </c>
      <c r="BM133" s="24" t="s">
        <v>668</v>
      </c>
    </row>
    <row r="134" spans="2:65" s="1" customFormat="1" ht="22.5" customHeight="1">
      <c r="B134" s="174"/>
      <c r="C134" s="175" t="s">
        <v>72</v>
      </c>
      <c r="D134" s="175" t="s">
        <v>188</v>
      </c>
      <c r="E134" s="176" t="s">
        <v>4155</v>
      </c>
      <c r="F134" s="177" t="s">
        <v>4131</v>
      </c>
      <c r="G134" s="178" t="s">
        <v>547</v>
      </c>
      <c r="H134" s="179">
        <v>1</v>
      </c>
      <c r="I134" s="180"/>
      <c r="J134" s="181">
        <f>ROUND(I134*H134,2)</f>
        <v>0</v>
      </c>
      <c r="K134" s="177" t="s">
        <v>5</v>
      </c>
      <c r="L134" s="41"/>
      <c r="M134" s="182" t="s">
        <v>5</v>
      </c>
      <c r="N134" s="183" t="s">
        <v>43</v>
      </c>
      <c r="O134" s="42"/>
      <c r="P134" s="184">
        <f>O134*H134</f>
        <v>0</v>
      </c>
      <c r="Q134" s="184">
        <v>0</v>
      </c>
      <c r="R134" s="184">
        <f>Q134*H134</f>
        <v>0</v>
      </c>
      <c r="S134" s="184">
        <v>0</v>
      </c>
      <c r="T134" s="185">
        <f>S134*H134</f>
        <v>0</v>
      </c>
      <c r="AR134" s="24" t="s">
        <v>193</v>
      </c>
      <c r="AT134" s="24" t="s">
        <v>188</v>
      </c>
      <c r="AU134" s="24" t="s">
        <v>82</v>
      </c>
      <c r="AY134" s="24" t="s">
        <v>185</v>
      </c>
      <c r="BE134" s="186">
        <f>IF(N134="základní",J134,0)</f>
        <v>0</v>
      </c>
      <c r="BF134" s="186">
        <f>IF(N134="snížená",J134,0)</f>
        <v>0</v>
      </c>
      <c r="BG134" s="186">
        <f>IF(N134="zákl. přenesená",J134,0)</f>
        <v>0</v>
      </c>
      <c r="BH134" s="186">
        <f>IF(N134="sníž. přenesená",J134,0)</f>
        <v>0</v>
      </c>
      <c r="BI134" s="186">
        <f>IF(N134="nulová",J134,0)</f>
        <v>0</v>
      </c>
      <c r="BJ134" s="24" t="s">
        <v>80</v>
      </c>
      <c r="BK134" s="186">
        <f>ROUND(I134*H134,2)</f>
        <v>0</v>
      </c>
      <c r="BL134" s="24" t="s">
        <v>193</v>
      </c>
      <c r="BM134" s="24" t="s">
        <v>1159</v>
      </c>
    </row>
    <row r="135" spans="2:65" s="10" customFormat="1" ht="29.85" customHeight="1">
      <c r="B135" s="160"/>
      <c r="D135" s="171" t="s">
        <v>71</v>
      </c>
      <c r="E135" s="172" t="s">
        <v>4156</v>
      </c>
      <c r="F135" s="172" t="s">
        <v>4157</v>
      </c>
      <c r="I135" s="163"/>
      <c r="J135" s="173">
        <f>BK135</f>
        <v>0</v>
      </c>
      <c r="L135" s="160"/>
      <c r="M135" s="165"/>
      <c r="N135" s="166"/>
      <c r="O135" s="166"/>
      <c r="P135" s="167">
        <f>SUM(P136:P156)</f>
        <v>0</v>
      </c>
      <c r="Q135" s="166"/>
      <c r="R135" s="167">
        <f>SUM(R136:R156)</f>
        <v>0</v>
      </c>
      <c r="S135" s="166"/>
      <c r="T135" s="168">
        <f>SUM(T136:T156)</f>
        <v>0</v>
      </c>
      <c r="AR135" s="161" t="s">
        <v>80</v>
      </c>
      <c r="AT135" s="169" t="s">
        <v>71</v>
      </c>
      <c r="AU135" s="169" t="s">
        <v>80</v>
      </c>
      <c r="AY135" s="161" t="s">
        <v>185</v>
      </c>
      <c r="BK135" s="170">
        <f>SUM(BK136:BK156)</f>
        <v>0</v>
      </c>
    </row>
    <row r="136" spans="2:65" s="1" customFormat="1" ht="22.5" customHeight="1">
      <c r="B136" s="174"/>
      <c r="C136" s="175" t="s">
        <v>72</v>
      </c>
      <c r="D136" s="175" t="s">
        <v>188</v>
      </c>
      <c r="E136" s="176" t="s">
        <v>4158</v>
      </c>
      <c r="F136" s="177" t="s">
        <v>4135</v>
      </c>
      <c r="G136" s="178" t="s">
        <v>1046</v>
      </c>
      <c r="H136" s="179">
        <v>1</v>
      </c>
      <c r="I136" s="180"/>
      <c r="J136" s="181">
        <f>ROUND(I136*H136,2)</f>
        <v>0</v>
      </c>
      <c r="K136" s="177" t="s">
        <v>5</v>
      </c>
      <c r="L136" s="41"/>
      <c r="M136" s="182" t="s">
        <v>5</v>
      </c>
      <c r="N136" s="183" t="s">
        <v>43</v>
      </c>
      <c r="O136" s="42"/>
      <c r="P136" s="184">
        <f>O136*H136</f>
        <v>0</v>
      </c>
      <c r="Q136" s="184">
        <v>0</v>
      </c>
      <c r="R136" s="184">
        <f>Q136*H136</f>
        <v>0</v>
      </c>
      <c r="S136" s="184">
        <v>0</v>
      </c>
      <c r="T136" s="185">
        <f>S136*H136</f>
        <v>0</v>
      </c>
      <c r="AR136" s="24" t="s">
        <v>193</v>
      </c>
      <c r="AT136" s="24" t="s">
        <v>188</v>
      </c>
      <c r="AU136" s="24" t="s">
        <v>82</v>
      </c>
      <c r="AY136" s="24" t="s">
        <v>185</v>
      </c>
      <c r="BE136" s="186">
        <f>IF(N136="základní",J136,0)</f>
        <v>0</v>
      </c>
      <c r="BF136" s="186">
        <f>IF(N136="snížená",J136,0)</f>
        <v>0</v>
      </c>
      <c r="BG136" s="186">
        <f>IF(N136="zákl. přenesená",J136,0)</f>
        <v>0</v>
      </c>
      <c r="BH136" s="186">
        <f>IF(N136="sníž. přenesená",J136,0)</f>
        <v>0</v>
      </c>
      <c r="BI136" s="186">
        <f>IF(N136="nulová",J136,0)</f>
        <v>0</v>
      </c>
      <c r="BJ136" s="24" t="s">
        <v>80</v>
      </c>
      <c r="BK136" s="186">
        <f>ROUND(I136*H136,2)</f>
        <v>0</v>
      </c>
      <c r="BL136" s="24" t="s">
        <v>193</v>
      </c>
      <c r="BM136" s="24" t="s">
        <v>1199</v>
      </c>
    </row>
    <row r="137" spans="2:65" s="1" customFormat="1" ht="40.5">
      <c r="B137" s="41"/>
      <c r="D137" s="208" t="s">
        <v>195</v>
      </c>
      <c r="F137" s="220" t="s">
        <v>4159</v>
      </c>
      <c r="I137" s="189"/>
      <c r="L137" s="41"/>
      <c r="M137" s="190"/>
      <c r="N137" s="42"/>
      <c r="O137" s="42"/>
      <c r="P137" s="42"/>
      <c r="Q137" s="42"/>
      <c r="R137" s="42"/>
      <c r="S137" s="42"/>
      <c r="T137" s="70"/>
      <c r="AT137" s="24" t="s">
        <v>195</v>
      </c>
      <c r="AU137" s="24" t="s">
        <v>82</v>
      </c>
    </row>
    <row r="138" spans="2:65" s="1" customFormat="1" ht="22.5" customHeight="1">
      <c r="B138" s="174"/>
      <c r="C138" s="175" t="s">
        <v>72</v>
      </c>
      <c r="D138" s="175" t="s">
        <v>188</v>
      </c>
      <c r="E138" s="176" t="s">
        <v>4137</v>
      </c>
      <c r="F138" s="177" t="s">
        <v>4138</v>
      </c>
      <c r="G138" s="178" t="s">
        <v>1046</v>
      </c>
      <c r="H138" s="179">
        <v>1</v>
      </c>
      <c r="I138" s="180"/>
      <c r="J138" s="181">
        <f t="shared" ref="J138:J151" si="30">ROUND(I138*H138,2)</f>
        <v>0</v>
      </c>
      <c r="K138" s="177" t="s">
        <v>5</v>
      </c>
      <c r="L138" s="41"/>
      <c r="M138" s="182" t="s">
        <v>5</v>
      </c>
      <c r="N138" s="183" t="s">
        <v>43</v>
      </c>
      <c r="O138" s="42"/>
      <c r="P138" s="184">
        <f t="shared" ref="P138:P151" si="31">O138*H138</f>
        <v>0</v>
      </c>
      <c r="Q138" s="184">
        <v>0</v>
      </c>
      <c r="R138" s="184">
        <f t="shared" ref="R138:R151" si="32">Q138*H138</f>
        <v>0</v>
      </c>
      <c r="S138" s="184">
        <v>0</v>
      </c>
      <c r="T138" s="185">
        <f t="shared" ref="T138:T151" si="33">S138*H138</f>
        <v>0</v>
      </c>
      <c r="AR138" s="24" t="s">
        <v>193</v>
      </c>
      <c r="AT138" s="24" t="s">
        <v>188</v>
      </c>
      <c r="AU138" s="24" t="s">
        <v>82</v>
      </c>
      <c r="AY138" s="24" t="s">
        <v>185</v>
      </c>
      <c r="BE138" s="186">
        <f t="shared" ref="BE138:BE151" si="34">IF(N138="základní",J138,0)</f>
        <v>0</v>
      </c>
      <c r="BF138" s="186">
        <f t="shared" ref="BF138:BF151" si="35">IF(N138="snížená",J138,0)</f>
        <v>0</v>
      </c>
      <c r="BG138" s="186">
        <f t="shared" ref="BG138:BG151" si="36">IF(N138="zákl. přenesená",J138,0)</f>
        <v>0</v>
      </c>
      <c r="BH138" s="186">
        <f t="shared" ref="BH138:BH151" si="37">IF(N138="sníž. přenesená",J138,0)</f>
        <v>0</v>
      </c>
      <c r="BI138" s="186">
        <f t="shared" ref="BI138:BI151" si="38">IF(N138="nulová",J138,0)</f>
        <v>0</v>
      </c>
      <c r="BJ138" s="24" t="s">
        <v>80</v>
      </c>
      <c r="BK138" s="186">
        <f t="shared" ref="BK138:BK151" si="39">ROUND(I138*H138,2)</f>
        <v>0</v>
      </c>
      <c r="BL138" s="24" t="s">
        <v>193</v>
      </c>
      <c r="BM138" s="24" t="s">
        <v>1208</v>
      </c>
    </row>
    <row r="139" spans="2:65" s="1" customFormat="1" ht="22.5" customHeight="1">
      <c r="B139" s="174"/>
      <c r="C139" s="175" t="s">
        <v>72</v>
      </c>
      <c r="D139" s="175" t="s">
        <v>188</v>
      </c>
      <c r="E139" s="176" t="s">
        <v>4139</v>
      </c>
      <c r="F139" s="177" t="s">
        <v>4140</v>
      </c>
      <c r="G139" s="178" t="s">
        <v>1046</v>
      </c>
      <c r="H139" s="179">
        <v>1</v>
      </c>
      <c r="I139" s="180"/>
      <c r="J139" s="181">
        <f t="shared" si="30"/>
        <v>0</v>
      </c>
      <c r="K139" s="177" t="s">
        <v>5</v>
      </c>
      <c r="L139" s="41"/>
      <c r="M139" s="182" t="s">
        <v>5</v>
      </c>
      <c r="N139" s="183" t="s">
        <v>43</v>
      </c>
      <c r="O139" s="42"/>
      <c r="P139" s="184">
        <f t="shared" si="31"/>
        <v>0</v>
      </c>
      <c r="Q139" s="184">
        <v>0</v>
      </c>
      <c r="R139" s="184">
        <f t="shared" si="32"/>
        <v>0</v>
      </c>
      <c r="S139" s="184">
        <v>0</v>
      </c>
      <c r="T139" s="185">
        <f t="shared" si="33"/>
        <v>0</v>
      </c>
      <c r="AR139" s="24" t="s">
        <v>193</v>
      </c>
      <c r="AT139" s="24" t="s">
        <v>188</v>
      </c>
      <c r="AU139" s="24" t="s">
        <v>82</v>
      </c>
      <c r="AY139" s="24" t="s">
        <v>185</v>
      </c>
      <c r="BE139" s="186">
        <f t="shared" si="34"/>
        <v>0</v>
      </c>
      <c r="BF139" s="186">
        <f t="shared" si="35"/>
        <v>0</v>
      </c>
      <c r="BG139" s="186">
        <f t="shared" si="36"/>
        <v>0</v>
      </c>
      <c r="BH139" s="186">
        <f t="shared" si="37"/>
        <v>0</v>
      </c>
      <c r="BI139" s="186">
        <f t="shared" si="38"/>
        <v>0</v>
      </c>
      <c r="BJ139" s="24" t="s">
        <v>80</v>
      </c>
      <c r="BK139" s="186">
        <f t="shared" si="39"/>
        <v>0</v>
      </c>
      <c r="BL139" s="24" t="s">
        <v>193</v>
      </c>
      <c r="BM139" s="24" t="s">
        <v>1221</v>
      </c>
    </row>
    <row r="140" spans="2:65" s="1" customFormat="1" ht="22.5" customHeight="1">
      <c r="B140" s="174"/>
      <c r="C140" s="175" t="s">
        <v>72</v>
      </c>
      <c r="D140" s="175" t="s">
        <v>188</v>
      </c>
      <c r="E140" s="176" t="s">
        <v>4141</v>
      </c>
      <c r="F140" s="177" t="s">
        <v>4142</v>
      </c>
      <c r="G140" s="178" t="s">
        <v>376</v>
      </c>
      <c r="H140" s="179">
        <v>2</v>
      </c>
      <c r="I140" s="180"/>
      <c r="J140" s="181">
        <f t="shared" si="30"/>
        <v>0</v>
      </c>
      <c r="K140" s="177" t="s">
        <v>5</v>
      </c>
      <c r="L140" s="41"/>
      <c r="M140" s="182" t="s">
        <v>5</v>
      </c>
      <c r="N140" s="183" t="s">
        <v>43</v>
      </c>
      <c r="O140" s="42"/>
      <c r="P140" s="184">
        <f t="shared" si="31"/>
        <v>0</v>
      </c>
      <c r="Q140" s="184">
        <v>0</v>
      </c>
      <c r="R140" s="184">
        <f t="shared" si="32"/>
        <v>0</v>
      </c>
      <c r="S140" s="184">
        <v>0</v>
      </c>
      <c r="T140" s="185">
        <f t="shared" si="33"/>
        <v>0</v>
      </c>
      <c r="AR140" s="24" t="s">
        <v>193</v>
      </c>
      <c r="AT140" s="24" t="s">
        <v>188</v>
      </c>
      <c r="AU140" s="24" t="s">
        <v>82</v>
      </c>
      <c r="AY140" s="24" t="s">
        <v>185</v>
      </c>
      <c r="BE140" s="186">
        <f t="shared" si="34"/>
        <v>0</v>
      </c>
      <c r="BF140" s="186">
        <f t="shared" si="35"/>
        <v>0</v>
      </c>
      <c r="BG140" s="186">
        <f t="shared" si="36"/>
        <v>0</v>
      </c>
      <c r="BH140" s="186">
        <f t="shared" si="37"/>
        <v>0</v>
      </c>
      <c r="BI140" s="186">
        <f t="shared" si="38"/>
        <v>0</v>
      </c>
      <c r="BJ140" s="24" t="s">
        <v>80</v>
      </c>
      <c r="BK140" s="186">
        <f t="shared" si="39"/>
        <v>0</v>
      </c>
      <c r="BL140" s="24" t="s">
        <v>193</v>
      </c>
      <c r="BM140" s="24" t="s">
        <v>1233</v>
      </c>
    </row>
    <row r="141" spans="2:65" s="1" customFormat="1" ht="22.5" customHeight="1">
      <c r="B141" s="174"/>
      <c r="C141" s="175" t="s">
        <v>72</v>
      </c>
      <c r="D141" s="175" t="s">
        <v>188</v>
      </c>
      <c r="E141" s="176" t="s">
        <v>4143</v>
      </c>
      <c r="F141" s="177" t="s">
        <v>4144</v>
      </c>
      <c r="G141" s="178" t="s">
        <v>1046</v>
      </c>
      <c r="H141" s="179">
        <v>1</v>
      </c>
      <c r="I141" s="180"/>
      <c r="J141" s="181">
        <f t="shared" si="30"/>
        <v>0</v>
      </c>
      <c r="K141" s="177" t="s">
        <v>5</v>
      </c>
      <c r="L141" s="41"/>
      <c r="M141" s="182" t="s">
        <v>5</v>
      </c>
      <c r="N141" s="183" t="s">
        <v>43</v>
      </c>
      <c r="O141" s="42"/>
      <c r="P141" s="184">
        <f t="shared" si="31"/>
        <v>0</v>
      </c>
      <c r="Q141" s="184">
        <v>0</v>
      </c>
      <c r="R141" s="184">
        <f t="shared" si="32"/>
        <v>0</v>
      </c>
      <c r="S141" s="184">
        <v>0</v>
      </c>
      <c r="T141" s="185">
        <f t="shared" si="33"/>
        <v>0</v>
      </c>
      <c r="AR141" s="24" t="s">
        <v>193</v>
      </c>
      <c r="AT141" s="24" t="s">
        <v>188</v>
      </c>
      <c r="AU141" s="24" t="s">
        <v>82</v>
      </c>
      <c r="AY141" s="24" t="s">
        <v>185</v>
      </c>
      <c r="BE141" s="186">
        <f t="shared" si="34"/>
        <v>0</v>
      </c>
      <c r="BF141" s="186">
        <f t="shared" si="35"/>
        <v>0</v>
      </c>
      <c r="BG141" s="186">
        <f t="shared" si="36"/>
        <v>0</v>
      </c>
      <c r="BH141" s="186">
        <f t="shared" si="37"/>
        <v>0</v>
      </c>
      <c r="BI141" s="186">
        <f t="shared" si="38"/>
        <v>0</v>
      </c>
      <c r="BJ141" s="24" t="s">
        <v>80</v>
      </c>
      <c r="BK141" s="186">
        <f t="shared" si="39"/>
        <v>0</v>
      </c>
      <c r="BL141" s="24" t="s">
        <v>193</v>
      </c>
      <c r="BM141" s="24" t="s">
        <v>1246</v>
      </c>
    </row>
    <row r="142" spans="2:65" s="1" customFormat="1" ht="22.5" customHeight="1">
      <c r="B142" s="174"/>
      <c r="C142" s="175" t="s">
        <v>72</v>
      </c>
      <c r="D142" s="175" t="s">
        <v>188</v>
      </c>
      <c r="E142" s="176" t="s">
        <v>4145</v>
      </c>
      <c r="F142" s="177" t="s">
        <v>4146</v>
      </c>
      <c r="G142" s="178" t="s">
        <v>1046</v>
      </c>
      <c r="H142" s="179">
        <v>1</v>
      </c>
      <c r="I142" s="180"/>
      <c r="J142" s="181">
        <f t="shared" si="30"/>
        <v>0</v>
      </c>
      <c r="K142" s="177" t="s">
        <v>5</v>
      </c>
      <c r="L142" s="41"/>
      <c r="M142" s="182" t="s">
        <v>5</v>
      </c>
      <c r="N142" s="183" t="s">
        <v>43</v>
      </c>
      <c r="O142" s="42"/>
      <c r="P142" s="184">
        <f t="shared" si="31"/>
        <v>0</v>
      </c>
      <c r="Q142" s="184">
        <v>0</v>
      </c>
      <c r="R142" s="184">
        <f t="shared" si="32"/>
        <v>0</v>
      </c>
      <c r="S142" s="184">
        <v>0</v>
      </c>
      <c r="T142" s="185">
        <f t="shared" si="33"/>
        <v>0</v>
      </c>
      <c r="AR142" s="24" t="s">
        <v>193</v>
      </c>
      <c r="AT142" s="24" t="s">
        <v>188</v>
      </c>
      <c r="AU142" s="24" t="s">
        <v>82</v>
      </c>
      <c r="AY142" s="24" t="s">
        <v>185</v>
      </c>
      <c r="BE142" s="186">
        <f t="shared" si="34"/>
        <v>0</v>
      </c>
      <c r="BF142" s="186">
        <f t="shared" si="35"/>
        <v>0</v>
      </c>
      <c r="BG142" s="186">
        <f t="shared" si="36"/>
        <v>0</v>
      </c>
      <c r="BH142" s="186">
        <f t="shared" si="37"/>
        <v>0</v>
      </c>
      <c r="BI142" s="186">
        <f t="shared" si="38"/>
        <v>0</v>
      </c>
      <c r="BJ142" s="24" t="s">
        <v>80</v>
      </c>
      <c r="BK142" s="186">
        <f t="shared" si="39"/>
        <v>0</v>
      </c>
      <c r="BL142" s="24" t="s">
        <v>193</v>
      </c>
      <c r="BM142" s="24" t="s">
        <v>1255</v>
      </c>
    </row>
    <row r="143" spans="2:65" s="1" customFormat="1" ht="22.5" customHeight="1">
      <c r="B143" s="174"/>
      <c r="C143" s="175" t="s">
        <v>72</v>
      </c>
      <c r="D143" s="175" t="s">
        <v>188</v>
      </c>
      <c r="E143" s="176" t="s">
        <v>4147</v>
      </c>
      <c r="F143" s="177" t="s">
        <v>4148</v>
      </c>
      <c r="G143" s="178" t="s">
        <v>1046</v>
      </c>
      <c r="H143" s="179">
        <v>1</v>
      </c>
      <c r="I143" s="180"/>
      <c r="J143" s="181">
        <f t="shared" si="30"/>
        <v>0</v>
      </c>
      <c r="K143" s="177" t="s">
        <v>5</v>
      </c>
      <c r="L143" s="41"/>
      <c r="M143" s="182" t="s">
        <v>5</v>
      </c>
      <c r="N143" s="183" t="s">
        <v>43</v>
      </c>
      <c r="O143" s="42"/>
      <c r="P143" s="184">
        <f t="shared" si="31"/>
        <v>0</v>
      </c>
      <c r="Q143" s="184">
        <v>0</v>
      </c>
      <c r="R143" s="184">
        <f t="shared" si="32"/>
        <v>0</v>
      </c>
      <c r="S143" s="184">
        <v>0</v>
      </c>
      <c r="T143" s="185">
        <f t="shared" si="33"/>
        <v>0</v>
      </c>
      <c r="AR143" s="24" t="s">
        <v>193</v>
      </c>
      <c r="AT143" s="24" t="s">
        <v>188</v>
      </c>
      <c r="AU143" s="24" t="s">
        <v>82</v>
      </c>
      <c r="AY143" s="24" t="s">
        <v>185</v>
      </c>
      <c r="BE143" s="186">
        <f t="shared" si="34"/>
        <v>0</v>
      </c>
      <c r="BF143" s="186">
        <f t="shared" si="35"/>
        <v>0</v>
      </c>
      <c r="BG143" s="186">
        <f t="shared" si="36"/>
        <v>0</v>
      </c>
      <c r="BH143" s="186">
        <f t="shared" si="37"/>
        <v>0</v>
      </c>
      <c r="BI143" s="186">
        <f t="shared" si="38"/>
        <v>0</v>
      </c>
      <c r="BJ143" s="24" t="s">
        <v>80</v>
      </c>
      <c r="BK143" s="186">
        <f t="shared" si="39"/>
        <v>0</v>
      </c>
      <c r="BL143" s="24" t="s">
        <v>193</v>
      </c>
      <c r="BM143" s="24" t="s">
        <v>1278</v>
      </c>
    </row>
    <row r="144" spans="2:65" s="1" customFormat="1" ht="31.5" customHeight="1">
      <c r="B144" s="174"/>
      <c r="C144" s="175" t="s">
        <v>72</v>
      </c>
      <c r="D144" s="175" t="s">
        <v>188</v>
      </c>
      <c r="E144" s="176" t="s">
        <v>4160</v>
      </c>
      <c r="F144" s="177" t="s">
        <v>4161</v>
      </c>
      <c r="G144" s="178" t="s">
        <v>376</v>
      </c>
      <c r="H144" s="179">
        <v>5</v>
      </c>
      <c r="I144" s="180"/>
      <c r="J144" s="181">
        <f t="shared" si="30"/>
        <v>0</v>
      </c>
      <c r="K144" s="177" t="s">
        <v>5</v>
      </c>
      <c r="L144" s="41"/>
      <c r="M144" s="182" t="s">
        <v>5</v>
      </c>
      <c r="N144" s="183" t="s">
        <v>43</v>
      </c>
      <c r="O144" s="42"/>
      <c r="P144" s="184">
        <f t="shared" si="31"/>
        <v>0</v>
      </c>
      <c r="Q144" s="184">
        <v>0</v>
      </c>
      <c r="R144" s="184">
        <f t="shared" si="32"/>
        <v>0</v>
      </c>
      <c r="S144" s="184">
        <v>0</v>
      </c>
      <c r="T144" s="185">
        <f t="shared" si="33"/>
        <v>0</v>
      </c>
      <c r="AR144" s="24" t="s">
        <v>193</v>
      </c>
      <c r="AT144" s="24" t="s">
        <v>188</v>
      </c>
      <c r="AU144" s="24" t="s">
        <v>82</v>
      </c>
      <c r="AY144" s="24" t="s">
        <v>185</v>
      </c>
      <c r="BE144" s="186">
        <f t="shared" si="34"/>
        <v>0</v>
      </c>
      <c r="BF144" s="186">
        <f t="shared" si="35"/>
        <v>0</v>
      </c>
      <c r="BG144" s="186">
        <f t="shared" si="36"/>
        <v>0</v>
      </c>
      <c r="BH144" s="186">
        <f t="shared" si="37"/>
        <v>0</v>
      </c>
      <c r="BI144" s="186">
        <f t="shared" si="38"/>
        <v>0</v>
      </c>
      <c r="BJ144" s="24" t="s">
        <v>80</v>
      </c>
      <c r="BK144" s="186">
        <f t="shared" si="39"/>
        <v>0</v>
      </c>
      <c r="BL144" s="24" t="s">
        <v>193</v>
      </c>
      <c r="BM144" s="24" t="s">
        <v>1305</v>
      </c>
    </row>
    <row r="145" spans="2:65" s="1" customFormat="1" ht="31.5" customHeight="1">
      <c r="B145" s="174"/>
      <c r="C145" s="175" t="s">
        <v>72</v>
      </c>
      <c r="D145" s="175" t="s">
        <v>188</v>
      </c>
      <c r="E145" s="176" t="s">
        <v>3798</v>
      </c>
      <c r="F145" s="177" t="s">
        <v>4110</v>
      </c>
      <c r="G145" s="178" t="s">
        <v>376</v>
      </c>
      <c r="H145" s="179">
        <v>21</v>
      </c>
      <c r="I145" s="180"/>
      <c r="J145" s="181">
        <f t="shared" si="30"/>
        <v>0</v>
      </c>
      <c r="K145" s="177" t="s">
        <v>5</v>
      </c>
      <c r="L145" s="41"/>
      <c r="M145" s="182" t="s">
        <v>5</v>
      </c>
      <c r="N145" s="183" t="s">
        <v>43</v>
      </c>
      <c r="O145" s="42"/>
      <c r="P145" s="184">
        <f t="shared" si="31"/>
        <v>0</v>
      </c>
      <c r="Q145" s="184">
        <v>0</v>
      </c>
      <c r="R145" s="184">
        <f t="shared" si="32"/>
        <v>0</v>
      </c>
      <c r="S145" s="184">
        <v>0</v>
      </c>
      <c r="T145" s="185">
        <f t="shared" si="33"/>
        <v>0</v>
      </c>
      <c r="AR145" s="24" t="s">
        <v>193</v>
      </c>
      <c r="AT145" s="24" t="s">
        <v>188</v>
      </c>
      <c r="AU145" s="24" t="s">
        <v>82</v>
      </c>
      <c r="AY145" s="24" t="s">
        <v>185</v>
      </c>
      <c r="BE145" s="186">
        <f t="shared" si="34"/>
        <v>0</v>
      </c>
      <c r="BF145" s="186">
        <f t="shared" si="35"/>
        <v>0</v>
      </c>
      <c r="BG145" s="186">
        <f t="shared" si="36"/>
        <v>0</v>
      </c>
      <c r="BH145" s="186">
        <f t="shared" si="37"/>
        <v>0</v>
      </c>
      <c r="BI145" s="186">
        <f t="shared" si="38"/>
        <v>0</v>
      </c>
      <c r="BJ145" s="24" t="s">
        <v>80</v>
      </c>
      <c r="BK145" s="186">
        <f t="shared" si="39"/>
        <v>0</v>
      </c>
      <c r="BL145" s="24" t="s">
        <v>193</v>
      </c>
      <c r="BM145" s="24" t="s">
        <v>1323</v>
      </c>
    </row>
    <row r="146" spans="2:65" s="1" customFormat="1" ht="44.25" customHeight="1">
      <c r="B146" s="174"/>
      <c r="C146" s="175" t="s">
        <v>72</v>
      </c>
      <c r="D146" s="175" t="s">
        <v>188</v>
      </c>
      <c r="E146" s="176" t="s">
        <v>3802</v>
      </c>
      <c r="F146" s="177" t="s">
        <v>4112</v>
      </c>
      <c r="G146" s="178" t="s">
        <v>232</v>
      </c>
      <c r="H146" s="179">
        <v>42</v>
      </c>
      <c r="I146" s="180"/>
      <c r="J146" s="181">
        <f t="shared" si="30"/>
        <v>0</v>
      </c>
      <c r="K146" s="177" t="s">
        <v>5</v>
      </c>
      <c r="L146" s="41"/>
      <c r="M146" s="182" t="s">
        <v>5</v>
      </c>
      <c r="N146" s="183" t="s">
        <v>43</v>
      </c>
      <c r="O146" s="42"/>
      <c r="P146" s="184">
        <f t="shared" si="31"/>
        <v>0</v>
      </c>
      <c r="Q146" s="184">
        <v>0</v>
      </c>
      <c r="R146" s="184">
        <f t="shared" si="32"/>
        <v>0</v>
      </c>
      <c r="S146" s="184">
        <v>0</v>
      </c>
      <c r="T146" s="185">
        <f t="shared" si="33"/>
        <v>0</v>
      </c>
      <c r="AR146" s="24" t="s">
        <v>193</v>
      </c>
      <c r="AT146" s="24" t="s">
        <v>188</v>
      </c>
      <c r="AU146" s="24" t="s">
        <v>82</v>
      </c>
      <c r="AY146" s="24" t="s">
        <v>185</v>
      </c>
      <c r="BE146" s="186">
        <f t="shared" si="34"/>
        <v>0</v>
      </c>
      <c r="BF146" s="186">
        <f t="shared" si="35"/>
        <v>0</v>
      </c>
      <c r="BG146" s="186">
        <f t="shared" si="36"/>
        <v>0</v>
      </c>
      <c r="BH146" s="186">
        <f t="shared" si="37"/>
        <v>0</v>
      </c>
      <c r="BI146" s="186">
        <f t="shared" si="38"/>
        <v>0</v>
      </c>
      <c r="BJ146" s="24" t="s">
        <v>80</v>
      </c>
      <c r="BK146" s="186">
        <f t="shared" si="39"/>
        <v>0</v>
      </c>
      <c r="BL146" s="24" t="s">
        <v>193</v>
      </c>
      <c r="BM146" s="24" t="s">
        <v>792</v>
      </c>
    </row>
    <row r="147" spans="2:65" s="1" customFormat="1" ht="22.5" customHeight="1">
      <c r="B147" s="174"/>
      <c r="C147" s="175" t="s">
        <v>72</v>
      </c>
      <c r="D147" s="175" t="s">
        <v>188</v>
      </c>
      <c r="E147" s="176" t="s">
        <v>4149</v>
      </c>
      <c r="F147" s="177" t="s">
        <v>4150</v>
      </c>
      <c r="G147" s="178" t="s">
        <v>547</v>
      </c>
      <c r="H147" s="179">
        <v>3</v>
      </c>
      <c r="I147" s="180"/>
      <c r="J147" s="181">
        <f t="shared" si="30"/>
        <v>0</v>
      </c>
      <c r="K147" s="177" t="s">
        <v>5</v>
      </c>
      <c r="L147" s="41"/>
      <c r="M147" s="182" t="s">
        <v>5</v>
      </c>
      <c r="N147" s="183" t="s">
        <v>43</v>
      </c>
      <c r="O147" s="42"/>
      <c r="P147" s="184">
        <f t="shared" si="31"/>
        <v>0</v>
      </c>
      <c r="Q147" s="184">
        <v>0</v>
      </c>
      <c r="R147" s="184">
        <f t="shared" si="32"/>
        <v>0</v>
      </c>
      <c r="S147" s="184">
        <v>0</v>
      </c>
      <c r="T147" s="185">
        <f t="shared" si="33"/>
        <v>0</v>
      </c>
      <c r="AR147" s="24" t="s">
        <v>193</v>
      </c>
      <c r="AT147" s="24" t="s">
        <v>188</v>
      </c>
      <c r="AU147" s="24" t="s">
        <v>82</v>
      </c>
      <c r="AY147" s="24" t="s">
        <v>185</v>
      </c>
      <c r="BE147" s="186">
        <f t="shared" si="34"/>
        <v>0</v>
      </c>
      <c r="BF147" s="186">
        <f t="shared" si="35"/>
        <v>0</v>
      </c>
      <c r="BG147" s="186">
        <f t="shared" si="36"/>
        <v>0</v>
      </c>
      <c r="BH147" s="186">
        <f t="shared" si="37"/>
        <v>0</v>
      </c>
      <c r="BI147" s="186">
        <f t="shared" si="38"/>
        <v>0</v>
      </c>
      <c r="BJ147" s="24" t="s">
        <v>80</v>
      </c>
      <c r="BK147" s="186">
        <f t="shared" si="39"/>
        <v>0</v>
      </c>
      <c r="BL147" s="24" t="s">
        <v>193</v>
      </c>
      <c r="BM147" s="24" t="s">
        <v>525</v>
      </c>
    </row>
    <row r="148" spans="2:65" s="1" customFormat="1" ht="22.5" customHeight="1">
      <c r="B148" s="174"/>
      <c r="C148" s="175" t="s">
        <v>72</v>
      </c>
      <c r="D148" s="175" t="s">
        <v>188</v>
      </c>
      <c r="E148" s="176" t="s">
        <v>4162</v>
      </c>
      <c r="F148" s="177" t="s">
        <v>4163</v>
      </c>
      <c r="G148" s="178" t="s">
        <v>547</v>
      </c>
      <c r="H148" s="179">
        <v>1</v>
      </c>
      <c r="I148" s="180"/>
      <c r="J148" s="181">
        <f t="shared" si="30"/>
        <v>0</v>
      </c>
      <c r="K148" s="177" t="s">
        <v>5</v>
      </c>
      <c r="L148" s="41"/>
      <c r="M148" s="182" t="s">
        <v>5</v>
      </c>
      <c r="N148" s="183" t="s">
        <v>43</v>
      </c>
      <c r="O148" s="42"/>
      <c r="P148" s="184">
        <f t="shared" si="31"/>
        <v>0</v>
      </c>
      <c r="Q148" s="184">
        <v>0</v>
      </c>
      <c r="R148" s="184">
        <f t="shared" si="32"/>
        <v>0</v>
      </c>
      <c r="S148" s="184">
        <v>0</v>
      </c>
      <c r="T148" s="185">
        <f t="shared" si="33"/>
        <v>0</v>
      </c>
      <c r="AR148" s="24" t="s">
        <v>193</v>
      </c>
      <c r="AT148" s="24" t="s">
        <v>188</v>
      </c>
      <c r="AU148" s="24" t="s">
        <v>82</v>
      </c>
      <c r="AY148" s="24" t="s">
        <v>185</v>
      </c>
      <c r="BE148" s="186">
        <f t="shared" si="34"/>
        <v>0</v>
      </c>
      <c r="BF148" s="186">
        <f t="shared" si="35"/>
        <v>0</v>
      </c>
      <c r="BG148" s="186">
        <f t="shared" si="36"/>
        <v>0</v>
      </c>
      <c r="BH148" s="186">
        <f t="shared" si="37"/>
        <v>0</v>
      </c>
      <c r="BI148" s="186">
        <f t="shared" si="38"/>
        <v>0</v>
      </c>
      <c r="BJ148" s="24" t="s">
        <v>80</v>
      </c>
      <c r="BK148" s="186">
        <f t="shared" si="39"/>
        <v>0</v>
      </c>
      <c r="BL148" s="24" t="s">
        <v>193</v>
      </c>
      <c r="BM148" s="24" t="s">
        <v>1353</v>
      </c>
    </row>
    <row r="149" spans="2:65" s="1" customFormat="1" ht="22.5" customHeight="1">
      <c r="B149" s="174"/>
      <c r="C149" s="175" t="s">
        <v>72</v>
      </c>
      <c r="D149" s="175" t="s">
        <v>188</v>
      </c>
      <c r="E149" s="176" t="s">
        <v>4151</v>
      </c>
      <c r="F149" s="177" t="s">
        <v>4152</v>
      </c>
      <c r="G149" s="178" t="s">
        <v>1046</v>
      </c>
      <c r="H149" s="179">
        <v>2</v>
      </c>
      <c r="I149" s="180"/>
      <c r="J149" s="181">
        <f t="shared" si="30"/>
        <v>0</v>
      </c>
      <c r="K149" s="177" t="s">
        <v>5</v>
      </c>
      <c r="L149" s="41"/>
      <c r="M149" s="182" t="s">
        <v>5</v>
      </c>
      <c r="N149" s="183" t="s">
        <v>43</v>
      </c>
      <c r="O149" s="42"/>
      <c r="P149" s="184">
        <f t="shared" si="31"/>
        <v>0</v>
      </c>
      <c r="Q149" s="184">
        <v>0</v>
      </c>
      <c r="R149" s="184">
        <f t="shared" si="32"/>
        <v>0</v>
      </c>
      <c r="S149" s="184">
        <v>0</v>
      </c>
      <c r="T149" s="185">
        <f t="shared" si="33"/>
        <v>0</v>
      </c>
      <c r="AR149" s="24" t="s">
        <v>193</v>
      </c>
      <c r="AT149" s="24" t="s">
        <v>188</v>
      </c>
      <c r="AU149" s="24" t="s">
        <v>82</v>
      </c>
      <c r="AY149" s="24" t="s">
        <v>185</v>
      </c>
      <c r="BE149" s="186">
        <f t="shared" si="34"/>
        <v>0</v>
      </c>
      <c r="BF149" s="186">
        <f t="shared" si="35"/>
        <v>0</v>
      </c>
      <c r="BG149" s="186">
        <f t="shared" si="36"/>
        <v>0</v>
      </c>
      <c r="BH149" s="186">
        <f t="shared" si="37"/>
        <v>0</v>
      </c>
      <c r="BI149" s="186">
        <f t="shared" si="38"/>
        <v>0</v>
      </c>
      <c r="BJ149" s="24" t="s">
        <v>80</v>
      </c>
      <c r="BK149" s="186">
        <f t="shared" si="39"/>
        <v>0</v>
      </c>
      <c r="BL149" s="24" t="s">
        <v>193</v>
      </c>
      <c r="BM149" s="24" t="s">
        <v>1361</v>
      </c>
    </row>
    <row r="150" spans="2:65" s="1" customFormat="1" ht="22.5" customHeight="1">
      <c r="B150" s="174"/>
      <c r="C150" s="175" t="s">
        <v>72</v>
      </c>
      <c r="D150" s="175" t="s">
        <v>188</v>
      </c>
      <c r="E150" s="176" t="s">
        <v>3810</v>
      </c>
      <c r="F150" s="177" t="s">
        <v>4116</v>
      </c>
      <c r="G150" s="178" t="s">
        <v>232</v>
      </c>
      <c r="H150" s="179">
        <v>16</v>
      </c>
      <c r="I150" s="180"/>
      <c r="J150" s="181">
        <f t="shared" si="30"/>
        <v>0</v>
      </c>
      <c r="K150" s="177" t="s">
        <v>5</v>
      </c>
      <c r="L150" s="41"/>
      <c r="M150" s="182" t="s">
        <v>5</v>
      </c>
      <c r="N150" s="183" t="s">
        <v>43</v>
      </c>
      <c r="O150" s="42"/>
      <c r="P150" s="184">
        <f t="shared" si="31"/>
        <v>0</v>
      </c>
      <c r="Q150" s="184">
        <v>0</v>
      </c>
      <c r="R150" s="184">
        <f t="shared" si="32"/>
        <v>0</v>
      </c>
      <c r="S150" s="184">
        <v>0</v>
      </c>
      <c r="T150" s="185">
        <f t="shared" si="33"/>
        <v>0</v>
      </c>
      <c r="AR150" s="24" t="s">
        <v>193</v>
      </c>
      <c r="AT150" s="24" t="s">
        <v>188</v>
      </c>
      <c r="AU150" s="24" t="s">
        <v>82</v>
      </c>
      <c r="AY150" s="24" t="s">
        <v>185</v>
      </c>
      <c r="BE150" s="186">
        <f t="shared" si="34"/>
        <v>0</v>
      </c>
      <c r="BF150" s="186">
        <f t="shared" si="35"/>
        <v>0</v>
      </c>
      <c r="BG150" s="186">
        <f t="shared" si="36"/>
        <v>0</v>
      </c>
      <c r="BH150" s="186">
        <f t="shared" si="37"/>
        <v>0</v>
      </c>
      <c r="BI150" s="186">
        <f t="shared" si="38"/>
        <v>0</v>
      </c>
      <c r="BJ150" s="24" t="s">
        <v>80</v>
      </c>
      <c r="BK150" s="186">
        <f t="shared" si="39"/>
        <v>0</v>
      </c>
      <c r="BL150" s="24" t="s">
        <v>193</v>
      </c>
      <c r="BM150" s="24" t="s">
        <v>1369</v>
      </c>
    </row>
    <row r="151" spans="2:65" s="1" customFormat="1" ht="22.5" customHeight="1">
      <c r="B151" s="174"/>
      <c r="C151" s="175" t="s">
        <v>72</v>
      </c>
      <c r="D151" s="175" t="s">
        <v>188</v>
      </c>
      <c r="E151" s="176" t="s">
        <v>3812</v>
      </c>
      <c r="F151" s="177" t="s">
        <v>4117</v>
      </c>
      <c r="G151" s="178" t="s">
        <v>232</v>
      </c>
      <c r="H151" s="179">
        <v>48</v>
      </c>
      <c r="I151" s="180"/>
      <c r="J151" s="181">
        <f t="shared" si="30"/>
        <v>0</v>
      </c>
      <c r="K151" s="177" t="s">
        <v>5</v>
      </c>
      <c r="L151" s="41"/>
      <c r="M151" s="182" t="s">
        <v>5</v>
      </c>
      <c r="N151" s="183" t="s">
        <v>43</v>
      </c>
      <c r="O151" s="42"/>
      <c r="P151" s="184">
        <f t="shared" si="31"/>
        <v>0</v>
      </c>
      <c r="Q151" s="184">
        <v>0</v>
      </c>
      <c r="R151" s="184">
        <f t="shared" si="32"/>
        <v>0</v>
      </c>
      <c r="S151" s="184">
        <v>0</v>
      </c>
      <c r="T151" s="185">
        <f t="shared" si="33"/>
        <v>0</v>
      </c>
      <c r="AR151" s="24" t="s">
        <v>193</v>
      </c>
      <c r="AT151" s="24" t="s">
        <v>188</v>
      </c>
      <c r="AU151" s="24" t="s">
        <v>82</v>
      </c>
      <c r="AY151" s="24" t="s">
        <v>185</v>
      </c>
      <c r="BE151" s="186">
        <f t="shared" si="34"/>
        <v>0</v>
      </c>
      <c r="BF151" s="186">
        <f t="shared" si="35"/>
        <v>0</v>
      </c>
      <c r="BG151" s="186">
        <f t="shared" si="36"/>
        <v>0</v>
      </c>
      <c r="BH151" s="186">
        <f t="shared" si="37"/>
        <v>0</v>
      </c>
      <c r="BI151" s="186">
        <f t="shared" si="38"/>
        <v>0</v>
      </c>
      <c r="BJ151" s="24" t="s">
        <v>80</v>
      </c>
      <c r="BK151" s="186">
        <f t="shared" si="39"/>
        <v>0</v>
      </c>
      <c r="BL151" s="24" t="s">
        <v>193</v>
      </c>
      <c r="BM151" s="24" t="s">
        <v>1381</v>
      </c>
    </row>
    <row r="152" spans="2:65" s="1" customFormat="1" ht="27">
      <c r="B152" s="41"/>
      <c r="D152" s="208" t="s">
        <v>195</v>
      </c>
      <c r="F152" s="220" t="s">
        <v>4118</v>
      </c>
      <c r="I152" s="189"/>
      <c r="L152" s="41"/>
      <c r="M152" s="190"/>
      <c r="N152" s="42"/>
      <c r="O152" s="42"/>
      <c r="P152" s="42"/>
      <c r="Q152" s="42"/>
      <c r="R152" s="42"/>
      <c r="S152" s="42"/>
      <c r="T152" s="70"/>
      <c r="AT152" s="24" t="s">
        <v>195</v>
      </c>
      <c r="AU152" s="24" t="s">
        <v>82</v>
      </c>
    </row>
    <row r="153" spans="2:65" s="1" customFormat="1" ht="22.5" customHeight="1">
      <c r="B153" s="174"/>
      <c r="C153" s="175" t="s">
        <v>72</v>
      </c>
      <c r="D153" s="175" t="s">
        <v>188</v>
      </c>
      <c r="E153" s="176" t="s">
        <v>4164</v>
      </c>
      <c r="F153" s="177" t="s">
        <v>4165</v>
      </c>
      <c r="G153" s="178" t="s">
        <v>1046</v>
      </c>
      <c r="H153" s="179">
        <v>18</v>
      </c>
      <c r="I153" s="180"/>
      <c r="J153" s="181">
        <f>ROUND(I153*H153,2)</f>
        <v>0</v>
      </c>
      <c r="K153" s="177" t="s">
        <v>5</v>
      </c>
      <c r="L153" s="41"/>
      <c r="M153" s="182" t="s">
        <v>5</v>
      </c>
      <c r="N153" s="183" t="s">
        <v>43</v>
      </c>
      <c r="O153" s="42"/>
      <c r="P153" s="184">
        <f>O153*H153</f>
        <v>0</v>
      </c>
      <c r="Q153" s="184">
        <v>0</v>
      </c>
      <c r="R153" s="184">
        <f>Q153*H153</f>
        <v>0</v>
      </c>
      <c r="S153" s="184">
        <v>0</v>
      </c>
      <c r="T153" s="185">
        <f>S153*H153</f>
        <v>0</v>
      </c>
      <c r="AR153" s="24" t="s">
        <v>193</v>
      </c>
      <c r="AT153" s="24" t="s">
        <v>188</v>
      </c>
      <c r="AU153" s="24" t="s">
        <v>82</v>
      </c>
      <c r="AY153" s="24" t="s">
        <v>185</v>
      </c>
      <c r="BE153" s="186">
        <f>IF(N153="základní",J153,0)</f>
        <v>0</v>
      </c>
      <c r="BF153" s="186">
        <f>IF(N153="snížená",J153,0)</f>
        <v>0</v>
      </c>
      <c r="BG153" s="186">
        <f>IF(N153="zákl. přenesená",J153,0)</f>
        <v>0</v>
      </c>
      <c r="BH153" s="186">
        <f>IF(N153="sníž. přenesená",J153,0)</f>
        <v>0</v>
      </c>
      <c r="BI153" s="186">
        <f>IF(N153="nulová",J153,0)</f>
        <v>0</v>
      </c>
      <c r="BJ153" s="24" t="s">
        <v>80</v>
      </c>
      <c r="BK153" s="186">
        <f>ROUND(I153*H153,2)</f>
        <v>0</v>
      </c>
      <c r="BL153" s="24" t="s">
        <v>193</v>
      </c>
      <c r="BM153" s="24" t="s">
        <v>1413</v>
      </c>
    </row>
    <row r="154" spans="2:65" s="1" customFormat="1" ht="22.5" customHeight="1">
      <c r="B154" s="174"/>
      <c r="C154" s="175" t="s">
        <v>72</v>
      </c>
      <c r="D154" s="175" t="s">
        <v>188</v>
      </c>
      <c r="E154" s="176" t="s">
        <v>4166</v>
      </c>
      <c r="F154" s="177" t="s">
        <v>4167</v>
      </c>
      <c r="G154" s="178" t="s">
        <v>1046</v>
      </c>
      <c r="H154" s="179">
        <v>3</v>
      </c>
      <c r="I154" s="180"/>
      <c r="J154" s="181">
        <f>ROUND(I154*H154,2)</f>
        <v>0</v>
      </c>
      <c r="K154" s="177" t="s">
        <v>5</v>
      </c>
      <c r="L154" s="41"/>
      <c r="M154" s="182" t="s">
        <v>5</v>
      </c>
      <c r="N154" s="183" t="s">
        <v>43</v>
      </c>
      <c r="O154" s="42"/>
      <c r="P154" s="184">
        <f>O154*H154</f>
        <v>0</v>
      </c>
      <c r="Q154" s="184">
        <v>0</v>
      </c>
      <c r="R154" s="184">
        <f>Q154*H154</f>
        <v>0</v>
      </c>
      <c r="S154" s="184">
        <v>0</v>
      </c>
      <c r="T154" s="185">
        <f>S154*H154</f>
        <v>0</v>
      </c>
      <c r="AR154" s="24" t="s">
        <v>193</v>
      </c>
      <c r="AT154" s="24" t="s">
        <v>188</v>
      </c>
      <c r="AU154" s="24" t="s">
        <v>82</v>
      </c>
      <c r="AY154" s="24" t="s">
        <v>185</v>
      </c>
      <c r="BE154" s="186">
        <f>IF(N154="základní",J154,0)</f>
        <v>0</v>
      </c>
      <c r="BF154" s="186">
        <f>IF(N154="snížená",J154,0)</f>
        <v>0</v>
      </c>
      <c r="BG154" s="186">
        <f>IF(N154="zákl. přenesená",J154,0)</f>
        <v>0</v>
      </c>
      <c r="BH154" s="186">
        <f>IF(N154="sníž. přenesená",J154,0)</f>
        <v>0</v>
      </c>
      <c r="BI154" s="186">
        <f>IF(N154="nulová",J154,0)</f>
        <v>0</v>
      </c>
      <c r="BJ154" s="24" t="s">
        <v>80</v>
      </c>
      <c r="BK154" s="186">
        <f>ROUND(I154*H154,2)</f>
        <v>0</v>
      </c>
      <c r="BL154" s="24" t="s">
        <v>193</v>
      </c>
      <c r="BM154" s="24" t="s">
        <v>1435</v>
      </c>
    </row>
    <row r="155" spans="2:65" s="1" customFormat="1" ht="22.5" customHeight="1">
      <c r="B155" s="174"/>
      <c r="C155" s="175" t="s">
        <v>72</v>
      </c>
      <c r="D155" s="175" t="s">
        <v>188</v>
      </c>
      <c r="E155" s="176" t="s">
        <v>4168</v>
      </c>
      <c r="F155" s="177" t="s">
        <v>4169</v>
      </c>
      <c r="G155" s="178" t="s">
        <v>1046</v>
      </c>
      <c r="H155" s="179">
        <v>3</v>
      </c>
      <c r="I155" s="180"/>
      <c r="J155" s="181">
        <f>ROUND(I155*H155,2)</f>
        <v>0</v>
      </c>
      <c r="K155" s="177" t="s">
        <v>5</v>
      </c>
      <c r="L155" s="41"/>
      <c r="M155" s="182" t="s">
        <v>5</v>
      </c>
      <c r="N155" s="183" t="s">
        <v>43</v>
      </c>
      <c r="O155" s="42"/>
      <c r="P155" s="184">
        <f>O155*H155</f>
        <v>0</v>
      </c>
      <c r="Q155" s="184">
        <v>0</v>
      </c>
      <c r="R155" s="184">
        <f>Q155*H155</f>
        <v>0</v>
      </c>
      <c r="S155" s="184">
        <v>0</v>
      </c>
      <c r="T155" s="185">
        <f>S155*H155</f>
        <v>0</v>
      </c>
      <c r="AR155" s="24" t="s">
        <v>193</v>
      </c>
      <c r="AT155" s="24" t="s">
        <v>188</v>
      </c>
      <c r="AU155" s="24" t="s">
        <v>82</v>
      </c>
      <c r="AY155" s="24" t="s">
        <v>185</v>
      </c>
      <c r="BE155" s="186">
        <f>IF(N155="základní",J155,0)</f>
        <v>0</v>
      </c>
      <c r="BF155" s="186">
        <f>IF(N155="snížená",J155,0)</f>
        <v>0</v>
      </c>
      <c r="BG155" s="186">
        <f>IF(N155="zákl. přenesená",J155,0)</f>
        <v>0</v>
      </c>
      <c r="BH155" s="186">
        <f>IF(N155="sníž. přenesená",J155,0)</f>
        <v>0</v>
      </c>
      <c r="BI155" s="186">
        <f>IF(N155="nulová",J155,0)</f>
        <v>0</v>
      </c>
      <c r="BJ155" s="24" t="s">
        <v>80</v>
      </c>
      <c r="BK155" s="186">
        <f>ROUND(I155*H155,2)</f>
        <v>0</v>
      </c>
      <c r="BL155" s="24" t="s">
        <v>193</v>
      </c>
      <c r="BM155" s="24" t="s">
        <v>1446</v>
      </c>
    </row>
    <row r="156" spans="2:65" s="1" customFormat="1" ht="22.5" customHeight="1">
      <c r="B156" s="174"/>
      <c r="C156" s="175" t="s">
        <v>72</v>
      </c>
      <c r="D156" s="175" t="s">
        <v>188</v>
      </c>
      <c r="E156" s="176" t="s">
        <v>4155</v>
      </c>
      <c r="F156" s="177" t="s">
        <v>4131</v>
      </c>
      <c r="G156" s="178" t="s">
        <v>547</v>
      </c>
      <c r="H156" s="179">
        <v>1</v>
      </c>
      <c r="I156" s="180"/>
      <c r="J156" s="181">
        <f>ROUND(I156*H156,2)</f>
        <v>0</v>
      </c>
      <c r="K156" s="177" t="s">
        <v>5</v>
      </c>
      <c r="L156" s="41"/>
      <c r="M156" s="182" t="s">
        <v>5</v>
      </c>
      <c r="N156" s="183" t="s">
        <v>43</v>
      </c>
      <c r="O156" s="42"/>
      <c r="P156" s="184">
        <f>O156*H156</f>
        <v>0</v>
      </c>
      <c r="Q156" s="184">
        <v>0</v>
      </c>
      <c r="R156" s="184">
        <f>Q156*H156</f>
        <v>0</v>
      </c>
      <c r="S156" s="184">
        <v>0</v>
      </c>
      <c r="T156" s="185">
        <f>S156*H156</f>
        <v>0</v>
      </c>
      <c r="AR156" s="24" t="s">
        <v>193</v>
      </c>
      <c r="AT156" s="24" t="s">
        <v>188</v>
      </c>
      <c r="AU156" s="24" t="s">
        <v>82</v>
      </c>
      <c r="AY156" s="24" t="s">
        <v>185</v>
      </c>
      <c r="BE156" s="186">
        <f>IF(N156="základní",J156,0)</f>
        <v>0</v>
      </c>
      <c r="BF156" s="186">
        <f>IF(N156="snížená",J156,0)</f>
        <v>0</v>
      </c>
      <c r="BG156" s="186">
        <f>IF(N156="zákl. přenesená",J156,0)</f>
        <v>0</v>
      </c>
      <c r="BH156" s="186">
        <f>IF(N156="sníž. přenesená",J156,0)</f>
        <v>0</v>
      </c>
      <c r="BI156" s="186">
        <f>IF(N156="nulová",J156,0)</f>
        <v>0</v>
      </c>
      <c r="BJ156" s="24" t="s">
        <v>80</v>
      </c>
      <c r="BK156" s="186">
        <f>ROUND(I156*H156,2)</f>
        <v>0</v>
      </c>
      <c r="BL156" s="24" t="s">
        <v>193</v>
      </c>
      <c r="BM156" s="24" t="s">
        <v>1455</v>
      </c>
    </row>
    <row r="157" spans="2:65" s="10" customFormat="1" ht="29.85" customHeight="1">
      <c r="B157" s="160"/>
      <c r="D157" s="171" t="s">
        <v>71</v>
      </c>
      <c r="E157" s="172" t="s">
        <v>4170</v>
      </c>
      <c r="F157" s="172" t="s">
        <v>4171</v>
      </c>
      <c r="I157" s="163"/>
      <c r="J157" s="173">
        <f>BK157</f>
        <v>0</v>
      </c>
      <c r="L157" s="160"/>
      <c r="M157" s="165"/>
      <c r="N157" s="166"/>
      <c r="O157" s="166"/>
      <c r="P157" s="167">
        <f>SUM(P158:P190)</f>
        <v>0</v>
      </c>
      <c r="Q157" s="166"/>
      <c r="R157" s="167">
        <f>SUM(R158:R190)</f>
        <v>0</v>
      </c>
      <c r="S157" s="166"/>
      <c r="T157" s="168">
        <f>SUM(T158:T190)</f>
        <v>0</v>
      </c>
      <c r="AR157" s="161" t="s">
        <v>80</v>
      </c>
      <c r="AT157" s="169" t="s">
        <v>71</v>
      </c>
      <c r="AU157" s="169" t="s">
        <v>80</v>
      </c>
      <c r="AY157" s="161" t="s">
        <v>185</v>
      </c>
      <c r="BK157" s="170">
        <f>SUM(BK158:BK190)</f>
        <v>0</v>
      </c>
    </row>
    <row r="158" spans="2:65" s="1" customFormat="1" ht="22.5" customHeight="1">
      <c r="B158" s="174"/>
      <c r="C158" s="175" t="s">
        <v>72</v>
      </c>
      <c r="D158" s="175" t="s">
        <v>188</v>
      </c>
      <c r="E158" s="176" t="s">
        <v>4172</v>
      </c>
      <c r="F158" s="177" t="s">
        <v>4173</v>
      </c>
      <c r="G158" s="178" t="s">
        <v>1046</v>
      </c>
      <c r="H158" s="179">
        <v>1</v>
      </c>
      <c r="I158" s="180"/>
      <c r="J158" s="181">
        <f>ROUND(I158*H158,2)</f>
        <v>0</v>
      </c>
      <c r="K158" s="177" t="s">
        <v>5</v>
      </c>
      <c r="L158" s="41"/>
      <c r="M158" s="182" t="s">
        <v>5</v>
      </c>
      <c r="N158" s="183" t="s">
        <v>43</v>
      </c>
      <c r="O158" s="42"/>
      <c r="P158" s="184">
        <f>O158*H158</f>
        <v>0</v>
      </c>
      <c r="Q158" s="184">
        <v>0</v>
      </c>
      <c r="R158" s="184">
        <f>Q158*H158</f>
        <v>0</v>
      </c>
      <c r="S158" s="184">
        <v>0</v>
      </c>
      <c r="T158" s="185">
        <f>S158*H158</f>
        <v>0</v>
      </c>
      <c r="AR158" s="24" t="s">
        <v>193</v>
      </c>
      <c r="AT158" s="24" t="s">
        <v>188</v>
      </c>
      <c r="AU158" s="24" t="s">
        <v>82</v>
      </c>
      <c r="AY158" s="24" t="s">
        <v>185</v>
      </c>
      <c r="BE158" s="186">
        <f>IF(N158="základní",J158,0)</f>
        <v>0</v>
      </c>
      <c r="BF158" s="186">
        <f>IF(N158="snížená",J158,0)</f>
        <v>0</v>
      </c>
      <c r="BG158" s="186">
        <f>IF(N158="zákl. přenesená",J158,0)</f>
        <v>0</v>
      </c>
      <c r="BH158" s="186">
        <f>IF(N158="sníž. přenesená",J158,0)</f>
        <v>0</v>
      </c>
      <c r="BI158" s="186">
        <f>IF(N158="nulová",J158,0)</f>
        <v>0</v>
      </c>
      <c r="BJ158" s="24" t="s">
        <v>80</v>
      </c>
      <c r="BK158" s="186">
        <f>ROUND(I158*H158,2)</f>
        <v>0</v>
      </c>
      <c r="BL158" s="24" t="s">
        <v>193</v>
      </c>
      <c r="BM158" s="24" t="s">
        <v>1463</v>
      </c>
    </row>
    <row r="159" spans="2:65" s="1" customFormat="1" ht="54">
      <c r="B159" s="41"/>
      <c r="D159" s="208" t="s">
        <v>195</v>
      </c>
      <c r="F159" s="220" t="s">
        <v>4174</v>
      </c>
      <c r="I159" s="189"/>
      <c r="L159" s="41"/>
      <c r="M159" s="190"/>
      <c r="N159" s="42"/>
      <c r="O159" s="42"/>
      <c r="P159" s="42"/>
      <c r="Q159" s="42"/>
      <c r="R159" s="42"/>
      <c r="S159" s="42"/>
      <c r="T159" s="70"/>
      <c r="AT159" s="24" t="s">
        <v>195</v>
      </c>
      <c r="AU159" s="24" t="s">
        <v>82</v>
      </c>
    </row>
    <row r="160" spans="2:65" s="1" customFormat="1" ht="22.5" customHeight="1">
      <c r="B160" s="174"/>
      <c r="C160" s="175" t="s">
        <v>72</v>
      </c>
      <c r="D160" s="175" t="s">
        <v>188</v>
      </c>
      <c r="E160" s="176" t="s">
        <v>4175</v>
      </c>
      <c r="F160" s="177" t="s">
        <v>4176</v>
      </c>
      <c r="G160" s="178" t="s">
        <v>547</v>
      </c>
      <c r="H160" s="179">
        <v>1</v>
      </c>
      <c r="I160" s="180"/>
      <c r="J160" s="181">
        <f t="shared" ref="J160:J170" si="40">ROUND(I160*H160,2)</f>
        <v>0</v>
      </c>
      <c r="K160" s="177" t="s">
        <v>5</v>
      </c>
      <c r="L160" s="41"/>
      <c r="M160" s="182" t="s">
        <v>5</v>
      </c>
      <c r="N160" s="183" t="s">
        <v>43</v>
      </c>
      <c r="O160" s="42"/>
      <c r="P160" s="184">
        <f t="shared" ref="P160:P170" si="41">O160*H160</f>
        <v>0</v>
      </c>
      <c r="Q160" s="184">
        <v>0</v>
      </c>
      <c r="R160" s="184">
        <f t="shared" ref="R160:R170" si="42">Q160*H160</f>
        <v>0</v>
      </c>
      <c r="S160" s="184">
        <v>0</v>
      </c>
      <c r="T160" s="185">
        <f t="shared" ref="T160:T170" si="43">S160*H160</f>
        <v>0</v>
      </c>
      <c r="AR160" s="24" t="s">
        <v>193</v>
      </c>
      <c r="AT160" s="24" t="s">
        <v>188</v>
      </c>
      <c r="AU160" s="24" t="s">
        <v>82</v>
      </c>
      <c r="AY160" s="24" t="s">
        <v>185</v>
      </c>
      <c r="BE160" s="186">
        <f t="shared" ref="BE160:BE170" si="44">IF(N160="základní",J160,0)</f>
        <v>0</v>
      </c>
      <c r="BF160" s="186">
        <f t="shared" ref="BF160:BF170" si="45">IF(N160="snížená",J160,0)</f>
        <v>0</v>
      </c>
      <c r="BG160" s="186">
        <f t="shared" ref="BG160:BG170" si="46">IF(N160="zákl. přenesená",J160,0)</f>
        <v>0</v>
      </c>
      <c r="BH160" s="186">
        <f t="shared" ref="BH160:BH170" si="47">IF(N160="sníž. přenesená",J160,0)</f>
        <v>0</v>
      </c>
      <c r="BI160" s="186">
        <f t="shared" ref="BI160:BI170" si="48">IF(N160="nulová",J160,0)</f>
        <v>0</v>
      </c>
      <c r="BJ160" s="24" t="s">
        <v>80</v>
      </c>
      <c r="BK160" s="186">
        <f t="shared" ref="BK160:BK170" si="49">ROUND(I160*H160,2)</f>
        <v>0</v>
      </c>
      <c r="BL160" s="24" t="s">
        <v>193</v>
      </c>
      <c r="BM160" s="24" t="s">
        <v>1471</v>
      </c>
    </row>
    <row r="161" spans="2:65" s="1" customFormat="1" ht="31.5" customHeight="1">
      <c r="B161" s="174"/>
      <c r="C161" s="175" t="s">
        <v>72</v>
      </c>
      <c r="D161" s="175" t="s">
        <v>188</v>
      </c>
      <c r="E161" s="176" t="s">
        <v>4177</v>
      </c>
      <c r="F161" s="177" t="s">
        <v>4178</v>
      </c>
      <c r="G161" s="178" t="s">
        <v>376</v>
      </c>
      <c r="H161" s="179">
        <v>9</v>
      </c>
      <c r="I161" s="180"/>
      <c r="J161" s="181">
        <f t="shared" si="40"/>
        <v>0</v>
      </c>
      <c r="K161" s="177" t="s">
        <v>5</v>
      </c>
      <c r="L161" s="41"/>
      <c r="M161" s="182" t="s">
        <v>5</v>
      </c>
      <c r="N161" s="183" t="s">
        <v>43</v>
      </c>
      <c r="O161" s="42"/>
      <c r="P161" s="184">
        <f t="shared" si="41"/>
        <v>0</v>
      </c>
      <c r="Q161" s="184">
        <v>0</v>
      </c>
      <c r="R161" s="184">
        <f t="shared" si="42"/>
        <v>0</v>
      </c>
      <c r="S161" s="184">
        <v>0</v>
      </c>
      <c r="T161" s="185">
        <f t="shared" si="43"/>
        <v>0</v>
      </c>
      <c r="AR161" s="24" t="s">
        <v>193</v>
      </c>
      <c r="AT161" s="24" t="s">
        <v>188</v>
      </c>
      <c r="AU161" s="24" t="s">
        <v>82</v>
      </c>
      <c r="AY161" s="24" t="s">
        <v>185</v>
      </c>
      <c r="BE161" s="186">
        <f t="shared" si="44"/>
        <v>0</v>
      </c>
      <c r="BF161" s="186">
        <f t="shared" si="45"/>
        <v>0</v>
      </c>
      <c r="BG161" s="186">
        <f t="shared" si="46"/>
        <v>0</v>
      </c>
      <c r="BH161" s="186">
        <f t="shared" si="47"/>
        <v>0</v>
      </c>
      <c r="BI161" s="186">
        <f t="shared" si="48"/>
        <v>0</v>
      </c>
      <c r="BJ161" s="24" t="s">
        <v>80</v>
      </c>
      <c r="BK161" s="186">
        <f t="shared" si="49"/>
        <v>0</v>
      </c>
      <c r="BL161" s="24" t="s">
        <v>193</v>
      </c>
      <c r="BM161" s="24" t="s">
        <v>3468</v>
      </c>
    </row>
    <row r="162" spans="2:65" s="1" customFormat="1" ht="31.5" customHeight="1">
      <c r="B162" s="174"/>
      <c r="C162" s="175" t="s">
        <v>72</v>
      </c>
      <c r="D162" s="175" t="s">
        <v>188</v>
      </c>
      <c r="E162" s="176" t="s">
        <v>3798</v>
      </c>
      <c r="F162" s="177" t="s">
        <v>4110</v>
      </c>
      <c r="G162" s="178" t="s">
        <v>376</v>
      </c>
      <c r="H162" s="179">
        <v>11</v>
      </c>
      <c r="I162" s="180"/>
      <c r="J162" s="181">
        <f t="shared" si="40"/>
        <v>0</v>
      </c>
      <c r="K162" s="177" t="s">
        <v>5</v>
      </c>
      <c r="L162" s="41"/>
      <c r="M162" s="182" t="s">
        <v>5</v>
      </c>
      <c r="N162" s="183" t="s">
        <v>43</v>
      </c>
      <c r="O162" s="42"/>
      <c r="P162" s="184">
        <f t="shared" si="41"/>
        <v>0</v>
      </c>
      <c r="Q162" s="184">
        <v>0</v>
      </c>
      <c r="R162" s="184">
        <f t="shared" si="42"/>
        <v>0</v>
      </c>
      <c r="S162" s="184">
        <v>0</v>
      </c>
      <c r="T162" s="185">
        <f t="shared" si="43"/>
        <v>0</v>
      </c>
      <c r="AR162" s="24" t="s">
        <v>193</v>
      </c>
      <c r="AT162" s="24" t="s">
        <v>188</v>
      </c>
      <c r="AU162" s="24" t="s">
        <v>82</v>
      </c>
      <c r="AY162" s="24" t="s">
        <v>185</v>
      </c>
      <c r="BE162" s="186">
        <f t="shared" si="44"/>
        <v>0</v>
      </c>
      <c r="BF162" s="186">
        <f t="shared" si="45"/>
        <v>0</v>
      </c>
      <c r="BG162" s="186">
        <f t="shared" si="46"/>
        <v>0</v>
      </c>
      <c r="BH162" s="186">
        <f t="shared" si="47"/>
        <v>0</v>
      </c>
      <c r="BI162" s="186">
        <f t="shared" si="48"/>
        <v>0</v>
      </c>
      <c r="BJ162" s="24" t="s">
        <v>80</v>
      </c>
      <c r="BK162" s="186">
        <f t="shared" si="49"/>
        <v>0</v>
      </c>
      <c r="BL162" s="24" t="s">
        <v>193</v>
      </c>
      <c r="BM162" s="24" t="s">
        <v>3519</v>
      </c>
    </row>
    <row r="163" spans="2:65" s="1" customFormat="1" ht="31.5" customHeight="1">
      <c r="B163" s="174"/>
      <c r="C163" s="175" t="s">
        <v>72</v>
      </c>
      <c r="D163" s="175" t="s">
        <v>188</v>
      </c>
      <c r="E163" s="176" t="s">
        <v>4107</v>
      </c>
      <c r="F163" s="177" t="s">
        <v>4108</v>
      </c>
      <c r="G163" s="178" t="s">
        <v>376</v>
      </c>
      <c r="H163" s="179">
        <v>21</v>
      </c>
      <c r="I163" s="180"/>
      <c r="J163" s="181">
        <f t="shared" si="40"/>
        <v>0</v>
      </c>
      <c r="K163" s="177" t="s">
        <v>5</v>
      </c>
      <c r="L163" s="41"/>
      <c r="M163" s="182" t="s">
        <v>5</v>
      </c>
      <c r="N163" s="183" t="s">
        <v>43</v>
      </c>
      <c r="O163" s="42"/>
      <c r="P163" s="184">
        <f t="shared" si="41"/>
        <v>0</v>
      </c>
      <c r="Q163" s="184">
        <v>0</v>
      </c>
      <c r="R163" s="184">
        <f t="shared" si="42"/>
        <v>0</v>
      </c>
      <c r="S163" s="184">
        <v>0</v>
      </c>
      <c r="T163" s="185">
        <f t="shared" si="43"/>
        <v>0</v>
      </c>
      <c r="AR163" s="24" t="s">
        <v>193</v>
      </c>
      <c r="AT163" s="24" t="s">
        <v>188</v>
      </c>
      <c r="AU163" s="24" t="s">
        <v>82</v>
      </c>
      <c r="AY163" s="24" t="s">
        <v>185</v>
      </c>
      <c r="BE163" s="186">
        <f t="shared" si="44"/>
        <v>0</v>
      </c>
      <c r="BF163" s="186">
        <f t="shared" si="45"/>
        <v>0</v>
      </c>
      <c r="BG163" s="186">
        <f t="shared" si="46"/>
        <v>0</v>
      </c>
      <c r="BH163" s="186">
        <f t="shared" si="47"/>
        <v>0</v>
      </c>
      <c r="BI163" s="186">
        <f t="shared" si="48"/>
        <v>0</v>
      </c>
      <c r="BJ163" s="24" t="s">
        <v>80</v>
      </c>
      <c r="BK163" s="186">
        <f t="shared" si="49"/>
        <v>0</v>
      </c>
      <c r="BL163" s="24" t="s">
        <v>193</v>
      </c>
      <c r="BM163" s="24" t="s">
        <v>3527</v>
      </c>
    </row>
    <row r="164" spans="2:65" s="1" customFormat="1" ht="44.25" customHeight="1">
      <c r="B164" s="174"/>
      <c r="C164" s="175" t="s">
        <v>72</v>
      </c>
      <c r="D164" s="175" t="s">
        <v>188</v>
      </c>
      <c r="E164" s="176" t="s">
        <v>3802</v>
      </c>
      <c r="F164" s="177" t="s">
        <v>4112</v>
      </c>
      <c r="G164" s="178" t="s">
        <v>232</v>
      </c>
      <c r="H164" s="179">
        <v>89</v>
      </c>
      <c r="I164" s="180"/>
      <c r="J164" s="181">
        <f t="shared" si="40"/>
        <v>0</v>
      </c>
      <c r="K164" s="177" t="s">
        <v>5</v>
      </c>
      <c r="L164" s="41"/>
      <c r="M164" s="182" t="s">
        <v>5</v>
      </c>
      <c r="N164" s="183" t="s">
        <v>43</v>
      </c>
      <c r="O164" s="42"/>
      <c r="P164" s="184">
        <f t="shared" si="41"/>
        <v>0</v>
      </c>
      <c r="Q164" s="184">
        <v>0</v>
      </c>
      <c r="R164" s="184">
        <f t="shared" si="42"/>
        <v>0</v>
      </c>
      <c r="S164" s="184">
        <v>0</v>
      </c>
      <c r="T164" s="185">
        <f t="shared" si="43"/>
        <v>0</v>
      </c>
      <c r="AR164" s="24" t="s">
        <v>193</v>
      </c>
      <c r="AT164" s="24" t="s">
        <v>188</v>
      </c>
      <c r="AU164" s="24" t="s">
        <v>82</v>
      </c>
      <c r="AY164" s="24" t="s">
        <v>185</v>
      </c>
      <c r="BE164" s="186">
        <f t="shared" si="44"/>
        <v>0</v>
      </c>
      <c r="BF164" s="186">
        <f t="shared" si="45"/>
        <v>0</v>
      </c>
      <c r="BG164" s="186">
        <f t="shared" si="46"/>
        <v>0</v>
      </c>
      <c r="BH164" s="186">
        <f t="shared" si="47"/>
        <v>0</v>
      </c>
      <c r="BI164" s="186">
        <f t="shared" si="48"/>
        <v>0</v>
      </c>
      <c r="BJ164" s="24" t="s">
        <v>80</v>
      </c>
      <c r="BK164" s="186">
        <f t="shared" si="49"/>
        <v>0</v>
      </c>
      <c r="BL164" s="24" t="s">
        <v>193</v>
      </c>
      <c r="BM164" s="24" t="s">
        <v>3535</v>
      </c>
    </row>
    <row r="165" spans="2:65" s="1" customFormat="1" ht="44.25" customHeight="1">
      <c r="B165" s="174"/>
      <c r="C165" s="175" t="s">
        <v>72</v>
      </c>
      <c r="D165" s="175" t="s">
        <v>188</v>
      </c>
      <c r="E165" s="176" t="s">
        <v>4179</v>
      </c>
      <c r="F165" s="177" t="s">
        <v>4180</v>
      </c>
      <c r="G165" s="178" t="s">
        <v>232</v>
      </c>
      <c r="H165" s="179">
        <v>81</v>
      </c>
      <c r="I165" s="180"/>
      <c r="J165" s="181">
        <f t="shared" si="40"/>
        <v>0</v>
      </c>
      <c r="K165" s="177" t="s">
        <v>5</v>
      </c>
      <c r="L165" s="41"/>
      <c r="M165" s="182" t="s">
        <v>5</v>
      </c>
      <c r="N165" s="183" t="s">
        <v>43</v>
      </c>
      <c r="O165" s="42"/>
      <c r="P165" s="184">
        <f t="shared" si="41"/>
        <v>0</v>
      </c>
      <c r="Q165" s="184">
        <v>0</v>
      </c>
      <c r="R165" s="184">
        <f t="shared" si="42"/>
        <v>0</v>
      </c>
      <c r="S165" s="184">
        <v>0</v>
      </c>
      <c r="T165" s="185">
        <f t="shared" si="43"/>
        <v>0</v>
      </c>
      <c r="AR165" s="24" t="s">
        <v>193</v>
      </c>
      <c r="AT165" s="24" t="s">
        <v>188</v>
      </c>
      <c r="AU165" s="24" t="s">
        <v>82</v>
      </c>
      <c r="AY165" s="24" t="s">
        <v>185</v>
      </c>
      <c r="BE165" s="186">
        <f t="shared" si="44"/>
        <v>0</v>
      </c>
      <c r="BF165" s="186">
        <f t="shared" si="45"/>
        <v>0</v>
      </c>
      <c r="BG165" s="186">
        <f t="shared" si="46"/>
        <v>0</v>
      </c>
      <c r="BH165" s="186">
        <f t="shared" si="47"/>
        <v>0</v>
      </c>
      <c r="BI165" s="186">
        <f t="shared" si="48"/>
        <v>0</v>
      </c>
      <c r="BJ165" s="24" t="s">
        <v>80</v>
      </c>
      <c r="BK165" s="186">
        <f t="shared" si="49"/>
        <v>0</v>
      </c>
      <c r="BL165" s="24" t="s">
        <v>193</v>
      </c>
      <c r="BM165" s="24" t="s">
        <v>3922</v>
      </c>
    </row>
    <row r="166" spans="2:65" s="1" customFormat="1" ht="22.5" customHeight="1">
      <c r="B166" s="174"/>
      <c r="C166" s="175" t="s">
        <v>72</v>
      </c>
      <c r="D166" s="175" t="s">
        <v>188</v>
      </c>
      <c r="E166" s="176" t="s">
        <v>4181</v>
      </c>
      <c r="F166" s="177" t="s">
        <v>4182</v>
      </c>
      <c r="G166" s="178" t="s">
        <v>547</v>
      </c>
      <c r="H166" s="179">
        <v>1</v>
      </c>
      <c r="I166" s="180"/>
      <c r="J166" s="181">
        <f t="shared" si="40"/>
        <v>0</v>
      </c>
      <c r="K166" s="177" t="s">
        <v>5</v>
      </c>
      <c r="L166" s="41"/>
      <c r="M166" s="182" t="s">
        <v>5</v>
      </c>
      <c r="N166" s="183" t="s">
        <v>43</v>
      </c>
      <c r="O166" s="42"/>
      <c r="P166" s="184">
        <f t="shared" si="41"/>
        <v>0</v>
      </c>
      <c r="Q166" s="184">
        <v>0</v>
      </c>
      <c r="R166" s="184">
        <f t="shared" si="42"/>
        <v>0</v>
      </c>
      <c r="S166" s="184">
        <v>0</v>
      </c>
      <c r="T166" s="185">
        <f t="shared" si="43"/>
        <v>0</v>
      </c>
      <c r="AR166" s="24" t="s">
        <v>193</v>
      </c>
      <c r="AT166" s="24" t="s">
        <v>188</v>
      </c>
      <c r="AU166" s="24" t="s">
        <v>82</v>
      </c>
      <c r="AY166" s="24" t="s">
        <v>185</v>
      </c>
      <c r="BE166" s="186">
        <f t="shared" si="44"/>
        <v>0</v>
      </c>
      <c r="BF166" s="186">
        <f t="shared" si="45"/>
        <v>0</v>
      </c>
      <c r="BG166" s="186">
        <f t="shared" si="46"/>
        <v>0</v>
      </c>
      <c r="BH166" s="186">
        <f t="shared" si="47"/>
        <v>0</v>
      </c>
      <c r="BI166" s="186">
        <f t="shared" si="48"/>
        <v>0</v>
      </c>
      <c r="BJ166" s="24" t="s">
        <v>80</v>
      </c>
      <c r="BK166" s="186">
        <f t="shared" si="49"/>
        <v>0</v>
      </c>
      <c r="BL166" s="24" t="s">
        <v>193</v>
      </c>
      <c r="BM166" s="24" t="s">
        <v>1904</v>
      </c>
    </row>
    <row r="167" spans="2:65" s="1" customFormat="1" ht="22.5" customHeight="1">
      <c r="B167" s="174"/>
      <c r="C167" s="175" t="s">
        <v>72</v>
      </c>
      <c r="D167" s="175" t="s">
        <v>188</v>
      </c>
      <c r="E167" s="176" t="s">
        <v>4162</v>
      </c>
      <c r="F167" s="177" t="s">
        <v>4163</v>
      </c>
      <c r="G167" s="178" t="s">
        <v>547</v>
      </c>
      <c r="H167" s="179">
        <v>1</v>
      </c>
      <c r="I167" s="180"/>
      <c r="J167" s="181">
        <f t="shared" si="40"/>
        <v>0</v>
      </c>
      <c r="K167" s="177" t="s">
        <v>5</v>
      </c>
      <c r="L167" s="41"/>
      <c r="M167" s="182" t="s">
        <v>5</v>
      </c>
      <c r="N167" s="183" t="s">
        <v>43</v>
      </c>
      <c r="O167" s="42"/>
      <c r="P167" s="184">
        <f t="shared" si="41"/>
        <v>0</v>
      </c>
      <c r="Q167" s="184">
        <v>0</v>
      </c>
      <c r="R167" s="184">
        <f t="shared" si="42"/>
        <v>0</v>
      </c>
      <c r="S167" s="184">
        <v>0</v>
      </c>
      <c r="T167" s="185">
        <f t="shared" si="43"/>
        <v>0</v>
      </c>
      <c r="AR167" s="24" t="s">
        <v>193</v>
      </c>
      <c r="AT167" s="24" t="s">
        <v>188</v>
      </c>
      <c r="AU167" s="24" t="s">
        <v>82</v>
      </c>
      <c r="AY167" s="24" t="s">
        <v>185</v>
      </c>
      <c r="BE167" s="186">
        <f t="shared" si="44"/>
        <v>0</v>
      </c>
      <c r="BF167" s="186">
        <f t="shared" si="45"/>
        <v>0</v>
      </c>
      <c r="BG167" s="186">
        <f t="shared" si="46"/>
        <v>0</v>
      </c>
      <c r="BH167" s="186">
        <f t="shared" si="47"/>
        <v>0</v>
      </c>
      <c r="BI167" s="186">
        <f t="shared" si="48"/>
        <v>0</v>
      </c>
      <c r="BJ167" s="24" t="s">
        <v>80</v>
      </c>
      <c r="BK167" s="186">
        <f t="shared" si="49"/>
        <v>0</v>
      </c>
      <c r="BL167" s="24" t="s">
        <v>193</v>
      </c>
      <c r="BM167" s="24" t="s">
        <v>1912</v>
      </c>
    </row>
    <row r="168" spans="2:65" s="1" customFormat="1" ht="22.5" customHeight="1">
      <c r="B168" s="174"/>
      <c r="C168" s="175" t="s">
        <v>72</v>
      </c>
      <c r="D168" s="175" t="s">
        <v>188</v>
      </c>
      <c r="E168" s="176" t="s">
        <v>4183</v>
      </c>
      <c r="F168" s="177" t="s">
        <v>4184</v>
      </c>
      <c r="G168" s="178" t="s">
        <v>1046</v>
      </c>
      <c r="H168" s="179">
        <v>1</v>
      </c>
      <c r="I168" s="180"/>
      <c r="J168" s="181">
        <f t="shared" si="40"/>
        <v>0</v>
      </c>
      <c r="K168" s="177" t="s">
        <v>5</v>
      </c>
      <c r="L168" s="41"/>
      <c r="M168" s="182" t="s">
        <v>5</v>
      </c>
      <c r="N168" s="183" t="s">
        <v>43</v>
      </c>
      <c r="O168" s="42"/>
      <c r="P168" s="184">
        <f t="shared" si="41"/>
        <v>0</v>
      </c>
      <c r="Q168" s="184">
        <v>0</v>
      </c>
      <c r="R168" s="184">
        <f t="shared" si="42"/>
        <v>0</v>
      </c>
      <c r="S168" s="184">
        <v>0</v>
      </c>
      <c r="T168" s="185">
        <f t="shared" si="43"/>
        <v>0</v>
      </c>
      <c r="AR168" s="24" t="s">
        <v>193</v>
      </c>
      <c r="AT168" s="24" t="s">
        <v>188</v>
      </c>
      <c r="AU168" s="24" t="s">
        <v>82</v>
      </c>
      <c r="AY168" s="24" t="s">
        <v>185</v>
      </c>
      <c r="BE168" s="186">
        <f t="shared" si="44"/>
        <v>0</v>
      </c>
      <c r="BF168" s="186">
        <f t="shared" si="45"/>
        <v>0</v>
      </c>
      <c r="BG168" s="186">
        <f t="shared" si="46"/>
        <v>0</v>
      </c>
      <c r="BH168" s="186">
        <f t="shared" si="47"/>
        <v>0</v>
      </c>
      <c r="BI168" s="186">
        <f t="shared" si="48"/>
        <v>0</v>
      </c>
      <c r="BJ168" s="24" t="s">
        <v>80</v>
      </c>
      <c r="BK168" s="186">
        <f t="shared" si="49"/>
        <v>0</v>
      </c>
      <c r="BL168" s="24" t="s">
        <v>193</v>
      </c>
      <c r="BM168" s="24" t="s">
        <v>912</v>
      </c>
    </row>
    <row r="169" spans="2:65" s="1" customFormat="1" ht="22.5" customHeight="1">
      <c r="B169" s="174"/>
      <c r="C169" s="175" t="s">
        <v>72</v>
      </c>
      <c r="D169" s="175" t="s">
        <v>188</v>
      </c>
      <c r="E169" s="176" t="s">
        <v>3810</v>
      </c>
      <c r="F169" s="177" t="s">
        <v>4116</v>
      </c>
      <c r="G169" s="178" t="s">
        <v>232</v>
      </c>
      <c r="H169" s="179">
        <v>11</v>
      </c>
      <c r="I169" s="180"/>
      <c r="J169" s="181">
        <f t="shared" si="40"/>
        <v>0</v>
      </c>
      <c r="K169" s="177" t="s">
        <v>5</v>
      </c>
      <c r="L169" s="41"/>
      <c r="M169" s="182" t="s">
        <v>5</v>
      </c>
      <c r="N169" s="183" t="s">
        <v>43</v>
      </c>
      <c r="O169" s="42"/>
      <c r="P169" s="184">
        <f t="shared" si="41"/>
        <v>0</v>
      </c>
      <c r="Q169" s="184">
        <v>0</v>
      </c>
      <c r="R169" s="184">
        <f t="shared" si="42"/>
        <v>0</v>
      </c>
      <c r="S169" s="184">
        <v>0</v>
      </c>
      <c r="T169" s="185">
        <f t="shared" si="43"/>
        <v>0</v>
      </c>
      <c r="AR169" s="24" t="s">
        <v>193</v>
      </c>
      <c r="AT169" s="24" t="s">
        <v>188</v>
      </c>
      <c r="AU169" s="24" t="s">
        <v>82</v>
      </c>
      <c r="AY169" s="24" t="s">
        <v>185</v>
      </c>
      <c r="BE169" s="186">
        <f t="shared" si="44"/>
        <v>0</v>
      </c>
      <c r="BF169" s="186">
        <f t="shared" si="45"/>
        <v>0</v>
      </c>
      <c r="BG169" s="186">
        <f t="shared" si="46"/>
        <v>0</v>
      </c>
      <c r="BH169" s="186">
        <f t="shared" si="47"/>
        <v>0</v>
      </c>
      <c r="BI169" s="186">
        <f t="shared" si="48"/>
        <v>0</v>
      </c>
      <c r="BJ169" s="24" t="s">
        <v>80</v>
      </c>
      <c r="BK169" s="186">
        <f t="shared" si="49"/>
        <v>0</v>
      </c>
      <c r="BL169" s="24" t="s">
        <v>193</v>
      </c>
      <c r="BM169" s="24" t="s">
        <v>2132</v>
      </c>
    </row>
    <row r="170" spans="2:65" s="1" customFormat="1" ht="22.5" customHeight="1">
      <c r="B170" s="174"/>
      <c r="C170" s="175" t="s">
        <v>72</v>
      </c>
      <c r="D170" s="175" t="s">
        <v>188</v>
      </c>
      <c r="E170" s="176" t="s">
        <v>3812</v>
      </c>
      <c r="F170" s="177" t="s">
        <v>4117</v>
      </c>
      <c r="G170" s="178" t="s">
        <v>232</v>
      </c>
      <c r="H170" s="179">
        <v>2</v>
      </c>
      <c r="I170" s="180"/>
      <c r="J170" s="181">
        <f t="shared" si="40"/>
        <v>0</v>
      </c>
      <c r="K170" s="177" t="s">
        <v>5</v>
      </c>
      <c r="L170" s="41"/>
      <c r="M170" s="182" t="s">
        <v>5</v>
      </c>
      <c r="N170" s="183" t="s">
        <v>43</v>
      </c>
      <c r="O170" s="42"/>
      <c r="P170" s="184">
        <f t="shared" si="41"/>
        <v>0</v>
      </c>
      <c r="Q170" s="184">
        <v>0</v>
      </c>
      <c r="R170" s="184">
        <f t="shared" si="42"/>
        <v>0</v>
      </c>
      <c r="S170" s="184">
        <v>0</v>
      </c>
      <c r="T170" s="185">
        <f t="shared" si="43"/>
        <v>0</v>
      </c>
      <c r="AR170" s="24" t="s">
        <v>193</v>
      </c>
      <c r="AT170" s="24" t="s">
        <v>188</v>
      </c>
      <c r="AU170" s="24" t="s">
        <v>82</v>
      </c>
      <c r="AY170" s="24" t="s">
        <v>185</v>
      </c>
      <c r="BE170" s="186">
        <f t="shared" si="44"/>
        <v>0</v>
      </c>
      <c r="BF170" s="186">
        <f t="shared" si="45"/>
        <v>0</v>
      </c>
      <c r="BG170" s="186">
        <f t="shared" si="46"/>
        <v>0</v>
      </c>
      <c r="BH170" s="186">
        <f t="shared" si="47"/>
        <v>0</v>
      </c>
      <c r="BI170" s="186">
        <f t="shared" si="48"/>
        <v>0</v>
      </c>
      <c r="BJ170" s="24" t="s">
        <v>80</v>
      </c>
      <c r="BK170" s="186">
        <f t="shared" si="49"/>
        <v>0</v>
      </c>
      <c r="BL170" s="24" t="s">
        <v>193</v>
      </c>
      <c r="BM170" s="24" t="s">
        <v>2106</v>
      </c>
    </row>
    <row r="171" spans="2:65" s="1" customFormat="1" ht="27">
      <c r="B171" s="41"/>
      <c r="D171" s="208" t="s">
        <v>195</v>
      </c>
      <c r="F171" s="220" t="s">
        <v>4118</v>
      </c>
      <c r="I171" s="189"/>
      <c r="L171" s="41"/>
      <c r="M171" s="190"/>
      <c r="N171" s="42"/>
      <c r="O171" s="42"/>
      <c r="P171" s="42"/>
      <c r="Q171" s="42"/>
      <c r="R171" s="42"/>
      <c r="S171" s="42"/>
      <c r="T171" s="70"/>
      <c r="AT171" s="24" t="s">
        <v>195</v>
      </c>
      <c r="AU171" s="24" t="s">
        <v>82</v>
      </c>
    </row>
    <row r="172" spans="2:65" s="1" customFormat="1" ht="22.5" customHeight="1">
      <c r="B172" s="174"/>
      <c r="C172" s="175" t="s">
        <v>72</v>
      </c>
      <c r="D172" s="175" t="s">
        <v>188</v>
      </c>
      <c r="E172" s="176" t="s">
        <v>3874</v>
      </c>
      <c r="F172" s="177" t="s">
        <v>4185</v>
      </c>
      <c r="G172" s="178" t="s">
        <v>232</v>
      </c>
      <c r="H172" s="179">
        <v>33</v>
      </c>
      <c r="I172" s="180"/>
      <c r="J172" s="181">
        <f>ROUND(I172*H172,2)</f>
        <v>0</v>
      </c>
      <c r="K172" s="177" t="s">
        <v>5</v>
      </c>
      <c r="L172" s="41"/>
      <c r="M172" s="182" t="s">
        <v>5</v>
      </c>
      <c r="N172" s="183" t="s">
        <v>43</v>
      </c>
      <c r="O172" s="42"/>
      <c r="P172" s="184">
        <f>O172*H172</f>
        <v>0</v>
      </c>
      <c r="Q172" s="184">
        <v>0</v>
      </c>
      <c r="R172" s="184">
        <f>Q172*H172</f>
        <v>0</v>
      </c>
      <c r="S172" s="184">
        <v>0</v>
      </c>
      <c r="T172" s="185">
        <f>S172*H172</f>
        <v>0</v>
      </c>
      <c r="AR172" s="24" t="s">
        <v>193</v>
      </c>
      <c r="AT172" s="24" t="s">
        <v>188</v>
      </c>
      <c r="AU172" s="24" t="s">
        <v>82</v>
      </c>
      <c r="AY172" s="24" t="s">
        <v>185</v>
      </c>
      <c r="BE172" s="186">
        <f>IF(N172="základní",J172,0)</f>
        <v>0</v>
      </c>
      <c r="BF172" s="186">
        <f>IF(N172="snížená",J172,0)</f>
        <v>0</v>
      </c>
      <c r="BG172" s="186">
        <f>IF(N172="zákl. přenesená",J172,0)</f>
        <v>0</v>
      </c>
      <c r="BH172" s="186">
        <f>IF(N172="sníž. přenesená",J172,0)</f>
        <v>0</v>
      </c>
      <c r="BI172" s="186">
        <f>IF(N172="nulová",J172,0)</f>
        <v>0</v>
      </c>
      <c r="BJ172" s="24" t="s">
        <v>80</v>
      </c>
      <c r="BK172" s="186">
        <f>ROUND(I172*H172,2)</f>
        <v>0</v>
      </c>
      <c r="BL172" s="24" t="s">
        <v>193</v>
      </c>
      <c r="BM172" s="24" t="s">
        <v>1889</v>
      </c>
    </row>
    <row r="173" spans="2:65" s="1" customFormat="1" ht="27">
      <c r="B173" s="41"/>
      <c r="D173" s="208" t="s">
        <v>195</v>
      </c>
      <c r="F173" s="220" t="s">
        <v>4186</v>
      </c>
      <c r="I173" s="189"/>
      <c r="L173" s="41"/>
      <c r="M173" s="190"/>
      <c r="N173" s="42"/>
      <c r="O173" s="42"/>
      <c r="P173" s="42"/>
      <c r="Q173" s="42"/>
      <c r="R173" s="42"/>
      <c r="S173" s="42"/>
      <c r="T173" s="70"/>
      <c r="AT173" s="24" t="s">
        <v>195</v>
      </c>
      <c r="AU173" s="24" t="s">
        <v>82</v>
      </c>
    </row>
    <row r="174" spans="2:65" s="1" customFormat="1" ht="22.5" customHeight="1">
      <c r="B174" s="174"/>
      <c r="C174" s="175" t="s">
        <v>72</v>
      </c>
      <c r="D174" s="175" t="s">
        <v>188</v>
      </c>
      <c r="E174" s="176" t="s">
        <v>4187</v>
      </c>
      <c r="F174" s="177" t="s">
        <v>4188</v>
      </c>
      <c r="G174" s="178" t="s">
        <v>232</v>
      </c>
      <c r="H174" s="179">
        <v>11</v>
      </c>
      <c r="I174" s="180"/>
      <c r="J174" s="181">
        <f>ROUND(I174*H174,2)</f>
        <v>0</v>
      </c>
      <c r="K174" s="177" t="s">
        <v>5</v>
      </c>
      <c r="L174" s="41"/>
      <c r="M174" s="182" t="s">
        <v>5</v>
      </c>
      <c r="N174" s="183" t="s">
        <v>43</v>
      </c>
      <c r="O174" s="42"/>
      <c r="P174" s="184">
        <f>O174*H174</f>
        <v>0</v>
      </c>
      <c r="Q174" s="184">
        <v>0</v>
      </c>
      <c r="R174" s="184">
        <f>Q174*H174</f>
        <v>0</v>
      </c>
      <c r="S174" s="184">
        <v>0</v>
      </c>
      <c r="T174" s="185">
        <f>S174*H174</f>
        <v>0</v>
      </c>
      <c r="AR174" s="24" t="s">
        <v>193</v>
      </c>
      <c r="AT174" s="24" t="s">
        <v>188</v>
      </c>
      <c r="AU174" s="24" t="s">
        <v>82</v>
      </c>
      <c r="AY174" s="24" t="s">
        <v>185</v>
      </c>
      <c r="BE174" s="186">
        <f>IF(N174="základní",J174,0)</f>
        <v>0</v>
      </c>
      <c r="BF174" s="186">
        <f>IF(N174="snížená",J174,0)</f>
        <v>0</v>
      </c>
      <c r="BG174" s="186">
        <f>IF(N174="zákl. přenesená",J174,0)</f>
        <v>0</v>
      </c>
      <c r="BH174" s="186">
        <f>IF(N174="sníž. přenesená",J174,0)</f>
        <v>0</v>
      </c>
      <c r="BI174" s="186">
        <f>IF(N174="nulová",J174,0)</f>
        <v>0</v>
      </c>
      <c r="BJ174" s="24" t="s">
        <v>80</v>
      </c>
      <c r="BK174" s="186">
        <f>ROUND(I174*H174,2)</f>
        <v>0</v>
      </c>
      <c r="BL174" s="24" t="s">
        <v>193</v>
      </c>
      <c r="BM174" s="24" t="s">
        <v>2142</v>
      </c>
    </row>
    <row r="175" spans="2:65" s="1" customFormat="1" ht="27">
      <c r="B175" s="41"/>
      <c r="D175" s="208" t="s">
        <v>195</v>
      </c>
      <c r="F175" s="220" t="s">
        <v>4189</v>
      </c>
      <c r="I175" s="189"/>
      <c r="L175" s="41"/>
      <c r="M175" s="190"/>
      <c r="N175" s="42"/>
      <c r="O175" s="42"/>
      <c r="P175" s="42"/>
      <c r="Q175" s="42"/>
      <c r="R175" s="42"/>
      <c r="S175" s="42"/>
      <c r="T175" s="70"/>
      <c r="AT175" s="24" t="s">
        <v>195</v>
      </c>
      <c r="AU175" s="24" t="s">
        <v>82</v>
      </c>
    </row>
    <row r="176" spans="2:65" s="1" customFormat="1" ht="22.5" customHeight="1">
      <c r="B176" s="174"/>
      <c r="C176" s="175" t="s">
        <v>72</v>
      </c>
      <c r="D176" s="175" t="s">
        <v>188</v>
      </c>
      <c r="E176" s="176" t="s">
        <v>4128</v>
      </c>
      <c r="F176" s="177" t="s">
        <v>4129</v>
      </c>
      <c r="G176" s="178" t="s">
        <v>1046</v>
      </c>
      <c r="H176" s="179">
        <v>4</v>
      </c>
      <c r="I176" s="180"/>
      <c r="J176" s="181">
        <f t="shared" ref="J176:J190" si="50">ROUND(I176*H176,2)</f>
        <v>0</v>
      </c>
      <c r="K176" s="177" t="s">
        <v>5</v>
      </c>
      <c r="L176" s="41"/>
      <c r="M176" s="182" t="s">
        <v>5</v>
      </c>
      <c r="N176" s="183" t="s">
        <v>43</v>
      </c>
      <c r="O176" s="42"/>
      <c r="P176" s="184">
        <f t="shared" ref="P176:P190" si="51">O176*H176</f>
        <v>0</v>
      </c>
      <c r="Q176" s="184">
        <v>0</v>
      </c>
      <c r="R176" s="184">
        <f t="shared" ref="R176:R190" si="52">Q176*H176</f>
        <v>0</v>
      </c>
      <c r="S176" s="184">
        <v>0</v>
      </c>
      <c r="T176" s="185">
        <f t="shared" ref="T176:T190" si="53">S176*H176</f>
        <v>0</v>
      </c>
      <c r="AR176" s="24" t="s">
        <v>193</v>
      </c>
      <c r="AT176" s="24" t="s">
        <v>188</v>
      </c>
      <c r="AU176" s="24" t="s">
        <v>82</v>
      </c>
      <c r="AY176" s="24" t="s">
        <v>185</v>
      </c>
      <c r="BE176" s="186">
        <f t="shared" ref="BE176:BE190" si="54">IF(N176="základní",J176,0)</f>
        <v>0</v>
      </c>
      <c r="BF176" s="186">
        <f t="shared" ref="BF176:BF190" si="55">IF(N176="snížená",J176,0)</f>
        <v>0</v>
      </c>
      <c r="BG176" s="186">
        <f t="shared" ref="BG176:BG190" si="56">IF(N176="zákl. přenesená",J176,0)</f>
        <v>0</v>
      </c>
      <c r="BH176" s="186">
        <f t="shared" ref="BH176:BH190" si="57">IF(N176="sníž. přenesená",J176,0)</f>
        <v>0</v>
      </c>
      <c r="BI176" s="186">
        <f t="shared" ref="BI176:BI190" si="58">IF(N176="nulová",J176,0)</f>
        <v>0</v>
      </c>
      <c r="BJ176" s="24" t="s">
        <v>80</v>
      </c>
      <c r="BK176" s="186">
        <f t="shared" ref="BK176:BK190" si="59">ROUND(I176*H176,2)</f>
        <v>0</v>
      </c>
      <c r="BL176" s="24" t="s">
        <v>193</v>
      </c>
      <c r="BM176" s="24" t="s">
        <v>2150</v>
      </c>
    </row>
    <row r="177" spans="2:65" s="1" customFormat="1" ht="22.5" customHeight="1">
      <c r="B177" s="174"/>
      <c r="C177" s="175" t="s">
        <v>72</v>
      </c>
      <c r="D177" s="175" t="s">
        <v>188</v>
      </c>
      <c r="E177" s="176" t="s">
        <v>4190</v>
      </c>
      <c r="F177" s="177" t="s">
        <v>4191</v>
      </c>
      <c r="G177" s="178" t="s">
        <v>1046</v>
      </c>
      <c r="H177" s="179">
        <v>6</v>
      </c>
      <c r="I177" s="180"/>
      <c r="J177" s="181">
        <f t="shared" si="50"/>
        <v>0</v>
      </c>
      <c r="K177" s="177" t="s">
        <v>5</v>
      </c>
      <c r="L177" s="41"/>
      <c r="M177" s="182" t="s">
        <v>5</v>
      </c>
      <c r="N177" s="183" t="s">
        <v>43</v>
      </c>
      <c r="O177" s="42"/>
      <c r="P177" s="184">
        <f t="shared" si="51"/>
        <v>0</v>
      </c>
      <c r="Q177" s="184">
        <v>0</v>
      </c>
      <c r="R177" s="184">
        <f t="shared" si="52"/>
        <v>0</v>
      </c>
      <c r="S177" s="184">
        <v>0</v>
      </c>
      <c r="T177" s="185">
        <f t="shared" si="53"/>
        <v>0</v>
      </c>
      <c r="AR177" s="24" t="s">
        <v>193</v>
      </c>
      <c r="AT177" s="24" t="s">
        <v>188</v>
      </c>
      <c r="AU177" s="24" t="s">
        <v>82</v>
      </c>
      <c r="AY177" s="24" t="s">
        <v>185</v>
      </c>
      <c r="BE177" s="186">
        <f t="shared" si="54"/>
        <v>0</v>
      </c>
      <c r="BF177" s="186">
        <f t="shared" si="55"/>
        <v>0</v>
      </c>
      <c r="BG177" s="186">
        <f t="shared" si="56"/>
        <v>0</v>
      </c>
      <c r="BH177" s="186">
        <f t="shared" si="57"/>
        <v>0</v>
      </c>
      <c r="BI177" s="186">
        <f t="shared" si="58"/>
        <v>0</v>
      </c>
      <c r="BJ177" s="24" t="s">
        <v>80</v>
      </c>
      <c r="BK177" s="186">
        <f t="shared" si="59"/>
        <v>0</v>
      </c>
      <c r="BL177" s="24" t="s">
        <v>193</v>
      </c>
      <c r="BM177" s="24" t="s">
        <v>2158</v>
      </c>
    </row>
    <row r="178" spans="2:65" s="1" customFormat="1" ht="22.5" customHeight="1">
      <c r="B178" s="174"/>
      <c r="C178" s="175" t="s">
        <v>72</v>
      </c>
      <c r="D178" s="175" t="s">
        <v>188</v>
      </c>
      <c r="E178" s="176" t="s">
        <v>4192</v>
      </c>
      <c r="F178" s="177" t="s">
        <v>4193</v>
      </c>
      <c r="G178" s="178" t="s">
        <v>1046</v>
      </c>
      <c r="H178" s="179">
        <v>6</v>
      </c>
      <c r="I178" s="180"/>
      <c r="J178" s="181">
        <f t="shared" si="50"/>
        <v>0</v>
      </c>
      <c r="K178" s="177" t="s">
        <v>5</v>
      </c>
      <c r="L178" s="41"/>
      <c r="M178" s="182" t="s">
        <v>5</v>
      </c>
      <c r="N178" s="183" t="s">
        <v>43</v>
      </c>
      <c r="O178" s="42"/>
      <c r="P178" s="184">
        <f t="shared" si="51"/>
        <v>0</v>
      </c>
      <c r="Q178" s="184">
        <v>0</v>
      </c>
      <c r="R178" s="184">
        <f t="shared" si="52"/>
        <v>0</v>
      </c>
      <c r="S178" s="184">
        <v>0</v>
      </c>
      <c r="T178" s="185">
        <f t="shared" si="53"/>
        <v>0</v>
      </c>
      <c r="AR178" s="24" t="s">
        <v>193</v>
      </c>
      <c r="AT178" s="24" t="s">
        <v>188</v>
      </c>
      <c r="AU178" s="24" t="s">
        <v>82</v>
      </c>
      <c r="AY178" s="24" t="s">
        <v>185</v>
      </c>
      <c r="BE178" s="186">
        <f t="shared" si="54"/>
        <v>0</v>
      </c>
      <c r="BF178" s="186">
        <f t="shared" si="55"/>
        <v>0</v>
      </c>
      <c r="BG178" s="186">
        <f t="shared" si="56"/>
        <v>0</v>
      </c>
      <c r="BH178" s="186">
        <f t="shared" si="57"/>
        <v>0</v>
      </c>
      <c r="BI178" s="186">
        <f t="shared" si="58"/>
        <v>0</v>
      </c>
      <c r="BJ178" s="24" t="s">
        <v>80</v>
      </c>
      <c r="BK178" s="186">
        <f t="shared" si="59"/>
        <v>0</v>
      </c>
      <c r="BL178" s="24" t="s">
        <v>193</v>
      </c>
      <c r="BM178" s="24" t="s">
        <v>2166</v>
      </c>
    </row>
    <row r="179" spans="2:65" s="1" customFormat="1" ht="22.5" customHeight="1">
      <c r="B179" s="174"/>
      <c r="C179" s="175" t="s">
        <v>72</v>
      </c>
      <c r="D179" s="175" t="s">
        <v>188</v>
      </c>
      <c r="E179" s="176" t="s">
        <v>4194</v>
      </c>
      <c r="F179" s="177" t="s">
        <v>4195</v>
      </c>
      <c r="G179" s="178" t="s">
        <v>1046</v>
      </c>
      <c r="H179" s="179">
        <v>1</v>
      </c>
      <c r="I179" s="180"/>
      <c r="J179" s="181">
        <f t="shared" si="50"/>
        <v>0</v>
      </c>
      <c r="K179" s="177" t="s">
        <v>5</v>
      </c>
      <c r="L179" s="41"/>
      <c r="M179" s="182" t="s">
        <v>5</v>
      </c>
      <c r="N179" s="183" t="s">
        <v>43</v>
      </c>
      <c r="O179" s="42"/>
      <c r="P179" s="184">
        <f t="shared" si="51"/>
        <v>0</v>
      </c>
      <c r="Q179" s="184">
        <v>0</v>
      </c>
      <c r="R179" s="184">
        <f t="shared" si="52"/>
        <v>0</v>
      </c>
      <c r="S179" s="184">
        <v>0</v>
      </c>
      <c r="T179" s="185">
        <f t="shared" si="53"/>
        <v>0</v>
      </c>
      <c r="AR179" s="24" t="s">
        <v>193</v>
      </c>
      <c r="AT179" s="24" t="s">
        <v>188</v>
      </c>
      <c r="AU179" s="24" t="s">
        <v>82</v>
      </c>
      <c r="AY179" s="24" t="s">
        <v>185</v>
      </c>
      <c r="BE179" s="186">
        <f t="shared" si="54"/>
        <v>0</v>
      </c>
      <c r="BF179" s="186">
        <f t="shared" si="55"/>
        <v>0</v>
      </c>
      <c r="BG179" s="186">
        <f t="shared" si="56"/>
        <v>0</v>
      </c>
      <c r="BH179" s="186">
        <f t="shared" si="57"/>
        <v>0</v>
      </c>
      <c r="BI179" s="186">
        <f t="shared" si="58"/>
        <v>0</v>
      </c>
      <c r="BJ179" s="24" t="s">
        <v>80</v>
      </c>
      <c r="BK179" s="186">
        <f t="shared" si="59"/>
        <v>0</v>
      </c>
      <c r="BL179" s="24" t="s">
        <v>193</v>
      </c>
      <c r="BM179" s="24" t="s">
        <v>1880</v>
      </c>
    </row>
    <row r="180" spans="2:65" s="1" customFormat="1" ht="22.5" customHeight="1">
      <c r="B180" s="174"/>
      <c r="C180" s="175" t="s">
        <v>72</v>
      </c>
      <c r="D180" s="175" t="s">
        <v>188</v>
      </c>
      <c r="E180" s="176" t="s">
        <v>4196</v>
      </c>
      <c r="F180" s="177" t="s">
        <v>4197</v>
      </c>
      <c r="G180" s="178" t="s">
        <v>1046</v>
      </c>
      <c r="H180" s="179">
        <v>1</v>
      </c>
      <c r="I180" s="180"/>
      <c r="J180" s="181">
        <f t="shared" si="50"/>
        <v>0</v>
      </c>
      <c r="K180" s="177" t="s">
        <v>5</v>
      </c>
      <c r="L180" s="41"/>
      <c r="M180" s="182" t="s">
        <v>5</v>
      </c>
      <c r="N180" s="183" t="s">
        <v>43</v>
      </c>
      <c r="O180" s="42"/>
      <c r="P180" s="184">
        <f t="shared" si="51"/>
        <v>0</v>
      </c>
      <c r="Q180" s="184">
        <v>0</v>
      </c>
      <c r="R180" s="184">
        <f t="shared" si="52"/>
        <v>0</v>
      </c>
      <c r="S180" s="184">
        <v>0</v>
      </c>
      <c r="T180" s="185">
        <f t="shared" si="53"/>
        <v>0</v>
      </c>
      <c r="AR180" s="24" t="s">
        <v>193</v>
      </c>
      <c r="AT180" s="24" t="s">
        <v>188</v>
      </c>
      <c r="AU180" s="24" t="s">
        <v>82</v>
      </c>
      <c r="AY180" s="24" t="s">
        <v>185</v>
      </c>
      <c r="BE180" s="186">
        <f t="shared" si="54"/>
        <v>0</v>
      </c>
      <c r="BF180" s="186">
        <f t="shared" si="55"/>
        <v>0</v>
      </c>
      <c r="BG180" s="186">
        <f t="shared" si="56"/>
        <v>0</v>
      </c>
      <c r="BH180" s="186">
        <f t="shared" si="57"/>
        <v>0</v>
      </c>
      <c r="BI180" s="186">
        <f t="shared" si="58"/>
        <v>0</v>
      </c>
      <c r="BJ180" s="24" t="s">
        <v>80</v>
      </c>
      <c r="BK180" s="186">
        <f t="shared" si="59"/>
        <v>0</v>
      </c>
      <c r="BL180" s="24" t="s">
        <v>193</v>
      </c>
      <c r="BM180" s="24" t="s">
        <v>1696</v>
      </c>
    </row>
    <row r="181" spans="2:65" s="1" customFormat="1" ht="22.5" customHeight="1">
      <c r="B181" s="174"/>
      <c r="C181" s="175" t="s">
        <v>72</v>
      </c>
      <c r="D181" s="175" t="s">
        <v>188</v>
      </c>
      <c r="E181" s="176" t="s">
        <v>4120</v>
      </c>
      <c r="F181" s="177" t="s">
        <v>4121</v>
      </c>
      <c r="G181" s="178" t="s">
        <v>1046</v>
      </c>
      <c r="H181" s="179">
        <v>2</v>
      </c>
      <c r="I181" s="180"/>
      <c r="J181" s="181">
        <f t="shared" si="50"/>
        <v>0</v>
      </c>
      <c r="K181" s="177" t="s">
        <v>5</v>
      </c>
      <c r="L181" s="41"/>
      <c r="M181" s="182" t="s">
        <v>5</v>
      </c>
      <c r="N181" s="183" t="s">
        <v>43</v>
      </c>
      <c r="O181" s="42"/>
      <c r="P181" s="184">
        <f t="shared" si="51"/>
        <v>0</v>
      </c>
      <c r="Q181" s="184">
        <v>0</v>
      </c>
      <c r="R181" s="184">
        <f t="shared" si="52"/>
        <v>0</v>
      </c>
      <c r="S181" s="184">
        <v>0</v>
      </c>
      <c r="T181" s="185">
        <f t="shared" si="53"/>
        <v>0</v>
      </c>
      <c r="AR181" s="24" t="s">
        <v>193</v>
      </c>
      <c r="AT181" s="24" t="s">
        <v>188</v>
      </c>
      <c r="AU181" s="24" t="s">
        <v>82</v>
      </c>
      <c r="AY181" s="24" t="s">
        <v>185</v>
      </c>
      <c r="BE181" s="186">
        <f t="shared" si="54"/>
        <v>0</v>
      </c>
      <c r="BF181" s="186">
        <f t="shared" si="55"/>
        <v>0</v>
      </c>
      <c r="BG181" s="186">
        <f t="shared" si="56"/>
        <v>0</v>
      </c>
      <c r="BH181" s="186">
        <f t="shared" si="57"/>
        <v>0</v>
      </c>
      <c r="BI181" s="186">
        <f t="shared" si="58"/>
        <v>0</v>
      </c>
      <c r="BJ181" s="24" t="s">
        <v>80</v>
      </c>
      <c r="BK181" s="186">
        <f t="shared" si="59"/>
        <v>0</v>
      </c>
      <c r="BL181" s="24" t="s">
        <v>193</v>
      </c>
      <c r="BM181" s="24" t="s">
        <v>1700</v>
      </c>
    </row>
    <row r="182" spans="2:65" s="1" customFormat="1" ht="22.5" customHeight="1">
      <c r="B182" s="174"/>
      <c r="C182" s="175" t="s">
        <v>72</v>
      </c>
      <c r="D182" s="175" t="s">
        <v>188</v>
      </c>
      <c r="E182" s="176" t="s">
        <v>4198</v>
      </c>
      <c r="F182" s="177" t="s">
        <v>4199</v>
      </c>
      <c r="G182" s="178" t="s">
        <v>1046</v>
      </c>
      <c r="H182" s="179">
        <v>2</v>
      </c>
      <c r="I182" s="180"/>
      <c r="J182" s="181">
        <f t="shared" si="50"/>
        <v>0</v>
      </c>
      <c r="K182" s="177" t="s">
        <v>5</v>
      </c>
      <c r="L182" s="41"/>
      <c r="M182" s="182" t="s">
        <v>5</v>
      </c>
      <c r="N182" s="183" t="s">
        <v>43</v>
      </c>
      <c r="O182" s="42"/>
      <c r="P182" s="184">
        <f t="shared" si="51"/>
        <v>0</v>
      </c>
      <c r="Q182" s="184">
        <v>0</v>
      </c>
      <c r="R182" s="184">
        <f t="shared" si="52"/>
        <v>0</v>
      </c>
      <c r="S182" s="184">
        <v>0</v>
      </c>
      <c r="T182" s="185">
        <f t="shared" si="53"/>
        <v>0</v>
      </c>
      <c r="AR182" s="24" t="s">
        <v>193</v>
      </c>
      <c r="AT182" s="24" t="s">
        <v>188</v>
      </c>
      <c r="AU182" s="24" t="s">
        <v>82</v>
      </c>
      <c r="AY182" s="24" t="s">
        <v>185</v>
      </c>
      <c r="BE182" s="186">
        <f t="shared" si="54"/>
        <v>0</v>
      </c>
      <c r="BF182" s="186">
        <f t="shared" si="55"/>
        <v>0</v>
      </c>
      <c r="BG182" s="186">
        <f t="shared" si="56"/>
        <v>0</v>
      </c>
      <c r="BH182" s="186">
        <f t="shared" si="57"/>
        <v>0</v>
      </c>
      <c r="BI182" s="186">
        <f t="shared" si="58"/>
        <v>0</v>
      </c>
      <c r="BJ182" s="24" t="s">
        <v>80</v>
      </c>
      <c r="BK182" s="186">
        <f t="shared" si="59"/>
        <v>0</v>
      </c>
      <c r="BL182" s="24" t="s">
        <v>193</v>
      </c>
      <c r="BM182" s="24" t="s">
        <v>1712</v>
      </c>
    </row>
    <row r="183" spans="2:65" s="1" customFormat="1" ht="22.5" customHeight="1">
      <c r="B183" s="174"/>
      <c r="C183" s="175" t="s">
        <v>72</v>
      </c>
      <c r="D183" s="175" t="s">
        <v>188</v>
      </c>
      <c r="E183" s="176" t="s">
        <v>3890</v>
      </c>
      <c r="F183" s="177" t="s">
        <v>4200</v>
      </c>
      <c r="G183" s="178" t="s">
        <v>1046</v>
      </c>
      <c r="H183" s="179">
        <v>1</v>
      </c>
      <c r="I183" s="180"/>
      <c r="J183" s="181">
        <f t="shared" si="50"/>
        <v>0</v>
      </c>
      <c r="K183" s="177" t="s">
        <v>5</v>
      </c>
      <c r="L183" s="41"/>
      <c r="M183" s="182" t="s">
        <v>5</v>
      </c>
      <c r="N183" s="183" t="s">
        <v>43</v>
      </c>
      <c r="O183" s="42"/>
      <c r="P183" s="184">
        <f t="shared" si="51"/>
        <v>0</v>
      </c>
      <c r="Q183" s="184">
        <v>0</v>
      </c>
      <c r="R183" s="184">
        <f t="shared" si="52"/>
        <v>0</v>
      </c>
      <c r="S183" s="184">
        <v>0</v>
      </c>
      <c r="T183" s="185">
        <f t="shared" si="53"/>
        <v>0</v>
      </c>
      <c r="AR183" s="24" t="s">
        <v>193</v>
      </c>
      <c r="AT183" s="24" t="s">
        <v>188</v>
      </c>
      <c r="AU183" s="24" t="s">
        <v>82</v>
      </c>
      <c r="AY183" s="24" t="s">
        <v>185</v>
      </c>
      <c r="BE183" s="186">
        <f t="shared" si="54"/>
        <v>0</v>
      </c>
      <c r="BF183" s="186">
        <f t="shared" si="55"/>
        <v>0</v>
      </c>
      <c r="BG183" s="186">
        <f t="shared" si="56"/>
        <v>0</v>
      </c>
      <c r="BH183" s="186">
        <f t="shared" si="57"/>
        <v>0</v>
      </c>
      <c r="BI183" s="186">
        <f t="shared" si="58"/>
        <v>0</v>
      </c>
      <c r="BJ183" s="24" t="s">
        <v>80</v>
      </c>
      <c r="BK183" s="186">
        <f t="shared" si="59"/>
        <v>0</v>
      </c>
      <c r="BL183" s="24" t="s">
        <v>193</v>
      </c>
      <c r="BM183" s="24" t="s">
        <v>1728</v>
      </c>
    </row>
    <row r="184" spans="2:65" s="1" customFormat="1" ht="22.5" customHeight="1">
      <c r="B184" s="174"/>
      <c r="C184" s="175" t="s">
        <v>72</v>
      </c>
      <c r="D184" s="175" t="s">
        <v>188</v>
      </c>
      <c r="E184" s="176" t="s">
        <v>4201</v>
      </c>
      <c r="F184" s="177" t="s">
        <v>4202</v>
      </c>
      <c r="G184" s="178" t="s">
        <v>1046</v>
      </c>
      <c r="H184" s="179">
        <v>2</v>
      </c>
      <c r="I184" s="180"/>
      <c r="J184" s="181">
        <f t="shared" si="50"/>
        <v>0</v>
      </c>
      <c r="K184" s="177" t="s">
        <v>5</v>
      </c>
      <c r="L184" s="41"/>
      <c r="M184" s="182" t="s">
        <v>5</v>
      </c>
      <c r="N184" s="183" t="s">
        <v>43</v>
      </c>
      <c r="O184" s="42"/>
      <c r="P184" s="184">
        <f t="shared" si="51"/>
        <v>0</v>
      </c>
      <c r="Q184" s="184">
        <v>0</v>
      </c>
      <c r="R184" s="184">
        <f t="shared" si="52"/>
        <v>0</v>
      </c>
      <c r="S184" s="184">
        <v>0</v>
      </c>
      <c r="T184" s="185">
        <f t="shared" si="53"/>
        <v>0</v>
      </c>
      <c r="AR184" s="24" t="s">
        <v>193</v>
      </c>
      <c r="AT184" s="24" t="s">
        <v>188</v>
      </c>
      <c r="AU184" s="24" t="s">
        <v>82</v>
      </c>
      <c r="AY184" s="24" t="s">
        <v>185</v>
      </c>
      <c r="BE184" s="186">
        <f t="shared" si="54"/>
        <v>0</v>
      </c>
      <c r="BF184" s="186">
        <f t="shared" si="55"/>
        <v>0</v>
      </c>
      <c r="BG184" s="186">
        <f t="shared" si="56"/>
        <v>0</v>
      </c>
      <c r="BH184" s="186">
        <f t="shared" si="57"/>
        <v>0</v>
      </c>
      <c r="BI184" s="186">
        <f t="shared" si="58"/>
        <v>0</v>
      </c>
      <c r="BJ184" s="24" t="s">
        <v>80</v>
      </c>
      <c r="BK184" s="186">
        <f t="shared" si="59"/>
        <v>0</v>
      </c>
      <c r="BL184" s="24" t="s">
        <v>193</v>
      </c>
      <c r="BM184" s="24" t="s">
        <v>1720</v>
      </c>
    </row>
    <row r="185" spans="2:65" s="1" customFormat="1" ht="22.5" customHeight="1">
      <c r="B185" s="174"/>
      <c r="C185" s="175" t="s">
        <v>72</v>
      </c>
      <c r="D185" s="175" t="s">
        <v>188</v>
      </c>
      <c r="E185" s="176" t="s">
        <v>4203</v>
      </c>
      <c r="F185" s="177" t="s">
        <v>4204</v>
      </c>
      <c r="G185" s="178" t="s">
        <v>1046</v>
      </c>
      <c r="H185" s="179">
        <v>2</v>
      </c>
      <c r="I185" s="180"/>
      <c r="J185" s="181">
        <f t="shared" si="50"/>
        <v>0</v>
      </c>
      <c r="K185" s="177" t="s">
        <v>5</v>
      </c>
      <c r="L185" s="41"/>
      <c r="M185" s="182" t="s">
        <v>5</v>
      </c>
      <c r="N185" s="183" t="s">
        <v>43</v>
      </c>
      <c r="O185" s="42"/>
      <c r="P185" s="184">
        <f t="shared" si="51"/>
        <v>0</v>
      </c>
      <c r="Q185" s="184">
        <v>0</v>
      </c>
      <c r="R185" s="184">
        <f t="shared" si="52"/>
        <v>0</v>
      </c>
      <c r="S185" s="184">
        <v>0</v>
      </c>
      <c r="T185" s="185">
        <f t="shared" si="53"/>
        <v>0</v>
      </c>
      <c r="AR185" s="24" t="s">
        <v>193</v>
      </c>
      <c r="AT185" s="24" t="s">
        <v>188</v>
      </c>
      <c r="AU185" s="24" t="s">
        <v>82</v>
      </c>
      <c r="AY185" s="24" t="s">
        <v>185</v>
      </c>
      <c r="BE185" s="186">
        <f t="shared" si="54"/>
        <v>0</v>
      </c>
      <c r="BF185" s="186">
        <f t="shared" si="55"/>
        <v>0</v>
      </c>
      <c r="BG185" s="186">
        <f t="shared" si="56"/>
        <v>0</v>
      </c>
      <c r="BH185" s="186">
        <f t="shared" si="57"/>
        <v>0</v>
      </c>
      <c r="BI185" s="186">
        <f t="shared" si="58"/>
        <v>0</v>
      </c>
      <c r="BJ185" s="24" t="s">
        <v>80</v>
      </c>
      <c r="BK185" s="186">
        <f t="shared" si="59"/>
        <v>0</v>
      </c>
      <c r="BL185" s="24" t="s">
        <v>193</v>
      </c>
      <c r="BM185" s="24" t="s">
        <v>257</v>
      </c>
    </row>
    <row r="186" spans="2:65" s="1" customFormat="1" ht="31.5" customHeight="1">
      <c r="B186" s="174"/>
      <c r="C186" s="175" t="s">
        <v>199</v>
      </c>
      <c r="D186" s="175" t="s">
        <v>188</v>
      </c>
      <c r="E186" s="176" t="s">
        <v>4004</v>
      </c>
      <c r="F186" s="177" t="s">
        <v>4205</v>
      </c>
      <c r="G186" s="178" t="s">
        <v>1046</v>
      </c>
      <c r="H186" s="179">
        <v>1</v>
      </c>
      <c r="I186" s="180"/>
      <c r="J186" s="181">
        <f t="shared" si="50"/>
        <v>0</v>
      </c>
      <c r="K186" s="177" t="s">
        <v>5</v>
      </c>
      <c r="L186" s="41"/>
      <c r="M186" s="182" t="s">
        <v>5</v>
      </c>
      <c r="N186" s="183" t="s">
        <v>43</v>
      </c>
      <c r="O186" s="42"/>
      <c r="P186" s="184">
        <f t="shared" si="51"/>
        <v>0</v>
      </c>
      <c r="Q186" s="184">
        <v>0</v>
      </c>
      <c r="R186" s="184">
        <f t="shared" si="52"/>
        <v>0</v>
      </c>
      <c r="S186" s="184">
        <v>0</v>
      </c>
      <c r="T186" s="185">
        <f t="shared" si="53"/>
        <v>0</v>
      </c>
      <c r="AR186" s="24" t="s">
        <v>193</v>
      </c>
      <c r="AT186" s="24" t="s">
        <v>188</v>
      </c>
      <c r="AU186" s="24" t="s">
        <v>82</v>
      </c>
      <c r="AY186" s="24" t="s">
        <v>185</v>
      </c>
      <c r="BE186" s="186">
        <f t="shared" si="54"/>
        <v>0</v>
      </c>
      <c r="BF186" s="186">
        <f t="shared" si="55"/>
        <v>0</v>
      </c>
      <c r="BG186" s="186">
        <f t="shared" si="56"/>
        <v>0</v>
      </c>
      <c r="BH186" s="186">
        <f t="shared" si="57"/>
        <v>0</v>
      </c>
      <c r="BI186" s="186">
        <f t="shared" si="58"/>
        <v>0</v>
      </c>
      <c r="BJ186" s="24" t="s">
        <v>80</v>
      </c>
      <c r="BK186" s="186">
        <f t="shared" si="59"/>
        <v>0</v>
      </c>
      <c r="BL186" s="24" t="s">
        <v>193</v>
      </c>
      <c r="BM186" s="24" t="s">
        <v>4206</v>
      </c>
    </row>
    <row r="187" spans="2:65" s="1" customFormat="1" ht="31.5" customHeight="1">
      <c r="B187" s="174"/>
      <c r="C187" s="175" t="s">
        <v>193</v>
      </c>
      <c r="D187" s="175" t="s">
        <v>188</v>
      </c>
      <c r="E187" s="176" t="s">
        <v>4007</v>
      </c>
      <c r="F187" s="177" t="s">
        <v>4207</v>
      </c>
      <c r="G187" s="178" t="s">
        <v>1046</v>
      </c>
      <c r="H187" s="179">
        <v>1</v>
      </c>
      <c r="I187" s="180"/>
      <c r="J187" s="181">
        <f t="shared" si="50"/>
        <v>0</v>
      </c>
      <c r="K187" s="177" t="s">
        <v>5</v>
      </c>
      <c r="L187" s="41"/>
      <c r="M187" s="182" t="s">
        <v>5</v>
      </c>
      <c r="N187" s="183" t="s">
        <v>43</v>
      </c>
      <c r="O187" s="42"/>
      <c r="P187" s="184">
        <f t="shared" si="51"/>
        <v>0</v>
      </c>
      <c r="Q187" s="184">
        <v>0</v>
      </c>
      <c r="R187" s="184">
        <f t="shared" si="52"/>
        <v>0</v>
      </c>
      <c r="S187" s="184">
        <v>0</v>
      </c>
      <c r="T187" s="185">
        <f t="shared" si="53"/>
        <v>0</v>
      </c>
      <c r="AR187" s="24" t="s">
        <v>193</v>
      </c>
      <c r="AT187" s="24" t="s">
        <v>188</v>
      </c>
      <c r="AU187" s="24" t="s">
        <v>82</v>
      </c>
      <c r="AY187" s="24" t="s">
        <v>185</v>
      </c>
      <c r="BE187" s="186">
        <f t="shared" si="54"/>
        <v>0</v>
      </c>
      <c r="BF187" s="186">
        <f t="shared" si="55"/>
        <v>0</v>
      </c>
      <c r="BG187" s="186">
        <f t="shared" si="56"/>
        <v>0</v>
      </c>
      <c r="BH187" s="186">
        <f t="shared" si="57"/>
        <v>0</v>
      </c>
      <c r="BI187" s="186">
        <f t="shared" si="58"/>
        <v>0</v>
      </c>
      <c r="BJ187" s="24" t="s">
        <v>80</v>
      </c>
      <c r="BK187" s="186">
        <f t="shared" si="59"/>
        <v>0</v>
      </c>
      <c r="BL187" s="24" t="s">
        <v>193</v>
      </c>
      <c r="BM187" s="24" t="s">
        <v>4208</v>
      </c>
    </row>
    <row r="188" spans="2:65" s="1" customFormat="1" ht="31.5" customHeight="1">
      <c r="B188" s="174"/>
      <c r="C188" s="175" t="s">
        <v>274</v>
      </c>
      <c r="D188" s="175" t="s">
        <v>188</v>
      </c>
      <c r="E188" s="176" t="s">
        <v>4010</v>
      </c>
      <c r="F188" s="177" t="s">
        <v>4209</v>
      </c>
      <c r="G188" s="178" t="s">
        <v>1046</v>
      </c>
      <c r="H188" s="179">
        <v>1</v>
      </c>
      <c r="I188" s="180"/>
      <c r="J188" s="181">
        <f t="shared" si="50"/>
        <v>0</v>
      </c>
      <c r="K188" s="177" t="s">
        <v>5</v>
      </c>
      <c r="L188" s="41"/>
      <c r="M188" s="182" t="s">
        <v>5</v>
      </c>
      <c r="N188" s="183" t="s">
        <v>43</v>
      </c>
      <c r="O188" s="42"/>
      <c r="P188" s="184">
        <f t="shared" si="51"/>
        <v>0</v>
      </c>
      <c r="Q188" s="184">
        <v>0</v>
      </c>
      <c r="R188" s="184">
        <f t="shared" si="52"/>
        <v>0</v>
      </c>
      <c r="S188" s="184">
        <v>0</v>
      </c>
      <c r="T188" s="185">
        <f t="shared" si="53"/>
        <v>0</v>
      </c>
      <c r="AR188" s="24" t="s">
        <v>193</v>
      </c>
      <c r="AT188" s="24" t="s">
        <v>188</v>
      </c>
      <c r="AU188" s="24" t="s">
        <v>82</v>
      </c>
      <c r="AY188" s="24" t="s">
        <v>185</v>
      </c>
      <c r="BE188" s="186">
        <f t="shared" si="54"/>
        <v>0</v>
      </c>
      <c r="BF188" s="186">
        <f t="shared" si="55"/>
        <v>0</v>
      </c>
      <c r="BG188" s="186">
        <f t="shared" si="56"/>
        <v>0</v>
      </c>
      <c r="BH188" s="186">
        <f t="shared" si="57"/>
        <v>0</v>
      </c>
      <c r="BI188" s="186">
        <f t="shared" si="58"/>
        <v>0</v>
      </c>
      <c r="BJ188" s="24" t="s">
        <v>80</v>
      </c>
      <c r="BK188" s="186">
        <f t="shared" si="59"/>
        <v>0</v>
      </c>
      <c r="BL188" s="24" t="s">
        <v>193</v>
      </c>
      <c r="BM188" s="24" t="s">
        <v>4210</v>
      </c>
    </row>
    <row r="189" spans="2:65" s="1" customFormat="1" ht="31.5" customHeight="1">
      <c r="B189" s="174"/>
      <c r="C189" s="175" t="s">
        <v>282</v>
      </c>
      <c r="D189" s="175" t="s">
        <v>188</v>
      </c>
      <c r="E189" s="176" t="s">
        <v>4013</v>
      </c>
      <c r="F189" s="177" t="s">
        <v>4211</v>
      </c>
      <c r="G189" s="178" t="s">
        <v>1046</v>
      </c>
      <c r="H189" s="179">
        <v>1</v>
      </c>
      <c r="I189" s="180"/>
      <c r="J189" s="181">
        <f t="shared" si="50"/>
        <v>0</v>
      </c>
      <c r="K189" s="177" t="s">
        <v>5</v>
      </c>
      <c r="L189" s="41"/>
      <c r="M189" s="182" t="s">
        <v>5</v>
      </c>
      <c r="N189" s="183" t="s">
        <v>43</v>
      </c>
      <c r="O189" s="42"/>
      <c r="P189" s="184">
        <f t="shared" si="51"/>
        <v>0</v>
      </c>
      <c r="Q189" s="184">
        <v>0</v>
      </c>
      <c r="R189" s="184">
        <f t="shared" si="52"/>
        <v>0</v>
      </c>
      <c r="S189" s="184">
        <v>0</v>
      </c>
      <c r="T189" s="185">
        <f t="shared" si="53"/>
        <v>0</v>
      </c>
      <c r="AR189" s="24" t="s">
        <v>193</v>
      </c>
      <c r="AT189" s="24" t="s">
        <v>188</v>
      </c>
      <c r="AU189" s="24" t="s">
        <v>82</v>
      </c>
      <c r="AY189" s="24" t="s">
        <v>185</v>
      </c>
      <c r="BE189" s="186">
        <f t="shared" si="54"/>
        <v>0</v>
      </c>
      <c r="BF189" s="186">
        <f t="shared" si="55"/>
        <v>0</v>
      </c>
      <c r="BG189" s="186">
        <f t="shared" si="56"/>
        <v>0</v>
      </c>
      <c r="BH189" s="186">
        <f t="shared" si="57"/>
        <v>0</v>
      </c>
      <c r="BI189" s="186">
        <f t="shared" si="58"/>
        <v>0</v>
      </c>
      <c r="BJ189" s="24" t="s">
        <v>80</v>
      </c>
      <c r="BK189" s="186">
        <f t="shared" si="59"/>
        <v>0</v>
      </c>
      <c r="BL189" s="24" t="s">
        <v>193</v>
      </c>
      <c r="BM189" s="24" t="s">
        <v>4212</v>
      </c>
    </row>
    <row r="190" spans="2:65" s="1" customFormat="1" ht="31.5" customHeight="1">
      <c r="B190" s="174"/>
      <c r="C190" s="175" t="s">
        <v>290</v>
      </c>
      <c r="D190" s="175" t="s">
        <v>188</v>
      </c>
      <c r="E190" s="176" t="s">
        <v>4016</v>
      </c>
      <c r="F190" s="177" t="s">
        <v>4213</v>
      </c>
      <c r="G190" s="178" t="s">
        <v>1046</v>
      </c>
      <c r="H190" s="179">
        <v>1</v>
      </c>
      <c r="I190" s="180"/>
      <c r="J190" s="181">
        <f t="shared" si="50"/>
        <v>0</v>
      </c>
      <c r="K190" s="177" t="s">
        <v>5</v>
      </c>
      <c r="L190" s="41"/>
      <c r="M190" s="182" t="s">
        <v>5</v>
      </c>
      <c r="N190" s="183" t="s">
        <v>43</v>
      </c>
      <c r="O190" s="42"/>
      <c r="P190" s="184">
        <f t="shared" si="51"/>
        <v>0</v>
      </c>
      <c r="Q190" s="184">
        <v>0</v>
      </c>
      <c r="R190" s="184">
        <f t="shared" si="52"/>
        <v>0</v>
      </c>
      <c r="S190" s="184">
        <v>0</v>
      </c>
      <c r="T190" s="185">
        <f t="shared" si="53"/>
        <v>0</v>
      </c>
      <c r="AR190" s="24" t="s">
        <v>193</v>
      </c>
      <c r="AT190" s="24" t="s">
        <v>188</v>
      </c>
      <c r="AU190" s="24" t="s">
        <v>82</v>
      </c>
      <c r="AY190" s="24" t="s">
        <v>185</v>
      </c>
      <c r="BE190" s="186">
        <f t="shared" si="54"/>
        <v>0</v>
      </c>
      <c r="BF190" s="186">
        <f t="shared" si="55"/>
        <v>0</v>
      </c>
      <c r="BG190" s="186">
        <f t="shared" si="56"/>
        <v>0</v>
      </c>
      <c r="BH190" s="186">
        <f t="shared" si="57"/>
        <v>0</v>
      </c>
      <c r="BI190" s="186">
        <f t="shared" si="58"/>
        <v>0</v>
      </c>
      <c r="BJ190" s="24" t="s">
        <v>80</v>
      </c>
      <c r="BK190" s="186">
        <f t="shared" si="59"/>
        <v>0</v>
      </c>
      <c r="BL190" s="24" t="s">
        <v>193</v>
      </c>
      <c r="BM190" s="24" t="s">
        <v>4214</v>
      </c>
    </row>
    <row r="191" spans="2:65" s="10" customFormat="1" ht="29.85" customHeight="1">
      <c r="B191" s="160"/>
      <c r="D191" s="171" t="s">
        <v>71</v>
      </c>
      <c r="E191" s="172" t="s">
        <v>4215</v>
      </c>
      <c r="F191" s="172" t="s">
        <v>4216</v>
      </c>
      <c r="I191" s="163"/>
      <c r="J191" s="173">
        <f>BK191</f>
        <v>0</v>
      </c>
      <c r="L191" s="160"/>
      <c r="M191" s="165"/>
      <c r="N191" s="166"/>
      <c r="O191" s="166"/>
      <c r="P191" s="167">
        <f>SUM(P192:P211)</f>
        <v>0</v>
      </c>
      <c r="Q191" s="166"/>
      <c r="R191" s="167">
        <f>SUM(R192:R211)</f>
        <v>0</v>
      </c>
      <c r="S191" s="166"/>
      <c r="T191" s="168">
        <f>SUM(T192:T211)</f>
        <v>0</v>
      </c>
      <c r="AR191" s="161" t="s">
        <v>80</v>
      </c>
      <c r="AT191" s="169" t="s">
        <v>71</v>
      </c>
      <c r="AU191" s="169" t="s">
        <v>80</v>
      </c>
      <c r="AY191" s="161" t="s">
        <v>185</v>
      </c>
      <c r="BK191" s="170">
        <f>SUM(BK192:BK211)</f>
        <v>0</v>
      </c>
    </row>
    <row r="192" spans="2:65" s="1" customFormat="1" ht="22.5" customHeight="1">
      <c r="B192" s="174"/>
      <c r="C192" s="175" t="s">
        <v>72</v>
      </c>
      <c r="D192" s="175" t="s">
        <v>188</v>
      </c>
      <c r="E192" s="176" t="s">
        <v>4217</v>
      </c>
      <c r="F192" s="177" t="s">
        <v>4218</v>
      </c>
      <c r="G192" s="178" t="s">
        <v>1046</v>
      </c>
      <c r="H192" s="179">
        <v>1</v>
      </c>
      <c r="I192" s="180"/>
      <c r="J192" s="181">
        <f>ROUND(I192*H192,2)</f>
        <v>0</v>
      </c>
      <c r="K192" s="177" t="s">
        <v>5</v>
      </c>
      <c r="L192" s="41"/>
      <c r="M192" s="182" t="s">
        <v>5</v>
      </c>
      <c r="N192" s="183" t="s">
        <v>43</v>
      </c>
      <c r="O192" s="42"/>
      <c r="P192" s="184">
        <f>O192*H192</f>
        <v>0</v>
      </c>
      <c r="Q192" s="184">
        <v>0</v>
      </c>
      <c r="R192" s="184">
        <f>Q192*H192</f>
        <v>0</v>
      </c>
      <c r="S192" s="184">
        <v>0</v>
      </c>
      <c r="T192" s="185">
        <f>S192*H192</f>
        <v>0</v>
      </c>
      <c r="AR192" s="24" t="s">
        <v>193</v>
      </c>
      <c r="AT192" s="24" t="s">
        <v>188</v>
      </c>
      <c r="AU192" s="24" t="s">
        <v>82</v>
      </c>
      <c r="AY192" s="24" t="s">
        <v>185</v>
      </c>
      <c r="BE192" s="186">
        <f>IF(N192="základní",J192,0)</f>
        <v>0</v>
      </c>
      <c r="BF192" s="186">
        <f>IF(N192="snížená",J192,0)</f>
        <v>0</v>
      </c>
      <c r="BG192" s="186">
        <f>IF(N192="zákl. přenesená",J192,0)</f>
        <v>0</v>
      </c>
      <c r="BH192" s="186">
        <f>IF(N192="sníž. přenesená",J192,0)</f>
        <v>0</v>
      </c>
      <c r="BI192" s="186">
        <f>IF(N192="nulová",J192,0)</f>
        <v>0</v>
      </c>
      <c r="BJ192" s="24" t="s">
        <v>80</v>
      </c>
      <c r="BK192" s="186">
        <f>ROUND(I192*H192,2)</f>
        <v>0</v>
      </c>
      <c r="BL192" s="24" t="s">
        <v>193</v>
      </c>
      <c r="BM192" s="24" t="s">
        <v>306</v>
      </c>
    </row>
    <row r="193" spans="2:65" s="1" customFormat="1" ht="67.5">
      <c r="B193" s="41"/>
      <c r="D193" s="208" t="s">
        <v>195</v>
      </c>
      <c r="F193" s="220" t="s">
        <v>4219</v>
      </c>
      <c r="I193" s="189"/>
      <c r="L193" s="41"/>
      <c r="M193" s="190"/>
      <c r="N193" s="42"/>
      <c r="O193" s="42"/>
      <c r="P193" s="42"/>
      <c r="Q193" s="42"/>
      <c r="R193" s="42"/>
      <c r="S193" s="42"/>
      <c r="T193" s="70"/>
      <c r="AT193" s="24" t="s">
        <v>195</v>
      </c>
      <c r="AU193" s="24" t="s">
        <v>82</v>
      </c>
    </row>
    <row r="194" spans="2:65" s="1" customFormat="1" ht="31.5" customHeight="1">
      <c r="B194" s="174"/>
      <c r="C194" s="175" t="s">
        <v>72</v>
      </c>
      <c r="D194" s="175" t="s">
        <v>188</v>
      </c>
      <c r="E194" s="176" t="s">
        <v>3800</v>
      </c>
      <c r="F194" s="177" t="s">
        <v>4111</v>
      </c>
      <c r="G194" s="178" t="s">
        <v>376</v>
      </c>
      <c r="H194" s="179">
        <v>23</v>
      </c>
      <c r="I194" s="180"/>
      <c r="J194" s="181">
        <f t="shared" ref="J194:J200" si="60">ROUND(I194*H194,2)</f>
        <v>0</v>
      </c>
      <c r="K194" s="177" t="s">
        <v>5</v>
      </c>
      <c r="L194" s="41"/>
      <c r="M194" s="182" t="s">
        <v>5</v>
      </c>
      <c r="N194" s="183" t="s">
        <v>43</v>
      </c>
      <c r="O194" s="42"/>
      <c r="P194" s="184">
        <f t="shared" ref="P194:P200" si="61">O194*H194</f>
        <v>0</v>
      </c>
      <c r="Q194" s="184">
        <v>0</v>
      </c>
      <c r="R194" s="184">
        <f t="shared" ref="R194:R200" si="62">Q194*H194</f>
        <v>0</v>
      </c>
      <c r="S194" s="184">
        <v>0</v>
      </c>
      <c r="T194" s="185">
        <f t="shared" ref="T194:T200" si="63">S194*H194</f>
        <v>0</v>
      </c>
      <c r="AR194" s="24" t="s">
        <v>193</v>
      </c>
      <c r="AT194" s="24" t="s">
        <v>188</v>
      </c>
      <c r="AU194" s="24" t="s">
        <v>82</v>
      </c>
      <c r="AY194" s="24" t="s">
        <v>185</v>
      </c>
      <c r="BE194" s="186">
        <f t="shared" ref="BE194:BE200" si="64">IF(N194="základní",J194,0)</f>
        <v>0</v>
      </c>
      <c r="BF194" s="186">
        <f t="shared" ref="BF194:BF200" si="65">IF(N194="snížená",J194,0)</f>
        <v>0</v>
      </c>
      <c r="BG194" s="186">
        <f t="shared" ref="BG194:BG200" si="66">IF(N194="zákl. přenesená",J194,0)</f>
        <v>0</v>
      </c>
      <c r="BH194" s="186">
        <f t="shared" ref="BH194:BH200" si="67">IF(N194="sníž. přenesená",J194,0)</f>
        <v>0</v>
      </c>
      <c r="BI194" s="186">
        <f t="shared" ref="BI194:BI200" si="68">IF(N194="nulová",J194,0)</f>
        <v>0</v>
      </c>
      <c r="BJ194" s="24" t="s">
        <v>80</v>
      </c>
      <c r="BK194" s="186">
        <f t="shared" ref="BK194:BK200" si="69">ROUND(I194*H194,2)</f>
        <v>0</v>
      </c>
      <c r="BL194" s="24" t="s">
        <v>193</v>
      </c>
      <c r="BM194" s="24" t="s">
        <v>251</v>
      </c>
    </row>
    <row r="195" spans="2:65" s="1" customFormat="1" ht="31.5" customHeight="1">
      <c r="B195" s="174"/>
      <c r="C195" s="175" t="s">
        <v>72</v>
      </c>
      <c r="D195" s="175" t="s">
        <v>188</v>
      </c>
      <c r="E195" s="176" t="s">
        <v>3798</v>
      </c>
      <c r="F195" s="177" t="s">
        <v>4110</v>
      </c>
      <c r="G195" s="178" t="s">
        <v>376</v>
      </c>
      <c r="H195" s="179">
        <v>36</v>
      </c>
      <c r="I195" s="180"/>
      <c r="J195" s="181">
        <f t="shared" si="60"/>
        <v>0</v>
      </c>
      <c r="K195" s="177" t="s">
        <v>5</v>
      </c>
      <c r="L195" s="41"/>
      <c r="M195" s="182" t="s">
        <v>5</v>
      </c>
      <c r="N195" s="183" t="s">
        <v>43</v>
      </c>
      <c r="O195" s="42"/>
      <c r="P195" s="184">
        <f t="shared" si="61"/>
        <v>0</v>
      </c>
      <c r="Q195" s="184">
        <v>0</v>
      </c>
      <c r="R195" s="184">
        <f t="shared" si="62"/>
        <v>0</v>
      </c>
      <c r="S195" s="184">
        <v>0</v>
      </c>
      <c r="T195" s="185">
        <f t="shared" si="63"/>
        <v>0</v>
      </c>
      <c r="AR195" s="24" t="s">
        <v>193</v>
      </c>
      <c r="AT195" s="24" t="s">
        <v>188</v>
      </c>
      <c r="AU195" s="24" t="s">
        <v>82</v>
      </c>
      <c r="AY195" s="24" t="s">
        <v>185</v>
      </c>
      <c r="BE195" s="186">
        <f t="shared" si="64"/>
        <v>0</v>
      </c>
      <c r="BF195" s="186">
        <f t="shared" si="65"/>
        <v>0</v>
      </c>
      <c r="BG195" s="186">
        <f t="shared" si="66"/>
        <v>0</v>
      </c>
      <c r="BH195" s="186">
        <f t="shared" si="67"/>
        <v>0</v>
      </c>
      <c r="BI195" s="186">
        <f t="shared" si="68"/>
        <v>0</v>
      </c>
      <c r="BJ195" s="24" t="s">
        <v>80</v>
      </c>
      <c r="BK195" s="186">
        <f t="shared" si="69"/>
        <v>0</v>
      </c>
      <c r="BL195" s="24" t="s">
        <v>193</v>
      </c>
      <c r="BM195" s="24" t="s">
        <v>270</v>
      </c>
    </row>
    <row r="196" spans="2:65" s="1" customFormat="1" ht="44.25" customHeight="1">
      <c r="B196" s="174"/>
      <c r="C196" s="175" t="s">
        <v>72</v>
      </c>
      <c r="D196" s="175" t="s">
        <v>188</v>
      </c>
      <c r="E196" s="176" t="s">
        <v>3802</v>
      </c>
      <c r="F196" s="177" t="s">
        <v>4112</v>
      </c>
      <c r="G196" s="178" t="s">
        <v>232</v>
      </c>
      <c r="H196" s="179">
        <v>252</v>
      </c>
      <c r="I196" s="180"/>
      <c r="J196" s="181">
        <f t="shared" si="60"/>
        <v>0</v>
      </c>
      <c r="K196" s="177" t="s">
        <v>5</v>
      </c>
      <c r="L196" s="41"/>
      <c r="M196" s="182" t="s">
        <v>5</v>
      </c>
      <c r="N196" s="183" t="s">
        <v>43</v>
      </c>
      <c r="O196" s="42"/>
      <c r="P196" s="184">
        <f t="shared" si="61"/>
        <v>0</v>
      </c>
      <c r="Q196" s="184">
        <v>0</v>
      </c>
      <c r="R196" s="184">
        <f t="shared" si="62"/>
        <v>0</v>
      </c>
      <c r="S196" s="184">
        <v>0</v>
      </c>
      <c r="T196" s="185">
        <f t="shared" si="63"/>
        <v>0</v>
      </c>
      <c r="AR196" s="24" t="s">
        <v>193</v>
      </c>
      <c r="AT196" s="24" t="s">
        <v>188</v>
      </c>
      <c r="AU196" s="24" t="s">
        <v>82</v>
      </c>
      <c r="AY196" s="24" t="s">
        <v>185</v>
      </c>
      <c r="BE196" s="186">
        <f t="shared" si="64"/>
        <v>0</v>
      </c>
      <c r="BF196" s="186">
        <f t="shared" si="65"/>
        <v>0</v>
      </c>
      <c r="BG196" s="186">
        <f t="shared" si="66"/>
        <v>0</v>
      </c>
      <c r="BH196" s="186">
        <f t="shared" si="67"/>
        <v>0</v>
      </c>
      <c r="BI196" s="186">
        <f t="shared" si="68"/>
        <v>0</v>
      </c>
      <c r="BJ196" s="24" t="s">
        <v>80</v>
      </c>
      <c r="BK196" s="186">
        <f t="shared" si="69"/>
        <v>0</v>
      </c>
      <c r="BL196" s="24" t="s">
        <v>193</v>
      </c>
      <c r="BM196" s="24" t="s">
        <v>286</v>
      </c>
    </row>
    <row r="197" spans="2:65" s="1" customFormat="1" ht="22.5" customHeight="1">
      <c r="B197" s="174"/>
      <c r="C197" s="175" t="s">
        <v>72</v>
      </c>
      <c r="D197" s="175" t="s">
        <v>188</v>
      </c>
      <c r="E197" s="176" t="s">
        <v>4220</v>
      </c>
      <c r="F197" s="177" t="s">
        <v>4221</v>
      </c>
      <c r="G197" s="178" t="s">
        <v>547</v>
      </c>
      <c r="H197" s="179">
        <v>1</v>
      </c>
      <c r="I197" s="180"/>
      <c r="J197" s="181">
        <f t="shared" si="60"/>
        <v>0</v>
      </c>
      <c r="K197" s="177" t="s">
        <v>5</v>
      </c>
      <c r="L197" s="41"/>
      <c r="M197" s="182" t="s">
        <v>5</v>
      </c>
      <c r="N197" s="183" t="s">
        <v>43</v>
      </c>
      <c r="O197" s="42"/>
      <c r="P197" s="184">
        <f t="shared" si="61"/>
        <v>0</v>
      </c>
      <c r="Q197" s="184">
        <v>0</v>
      </c>
      <c r="R197" s="184">
        <f t="shared" si="62"/>
        <v>0</v>
      </c>
      <c r="S197" s="184">
        <v>0</v>
      </c>
      <c r="T197" s="185">
        <f t="shared" si="63"/>
        <v>0</v>
      </c>
      <c r="AR197" s="24" t="s">
        <v>193</v>
      </c>
      <c r="AT197" s="24" t="s">
        <v>188</v>
      </c>
      <c r="AU197" s="24" t="s">
        <v>82</v>
      </c>
      <c r="AY197" s="24" t="s">
        <v>185</v>
      </c>
      <c r="BE197" s="186">
        <f t="shared" si="64"/>
        <v>0</v>
      </c>
      <c r="BF197" s="186">
        <f t="shared" si="65"/>
        <v>0</v>
      </c>
      <c r="BG197" s="186">
        <f t="shared" si="66"/>
        <v>0</v>
      </c>
      <c r="BH197" s="186">
        <f t="shared" si="67"/>
        <v>0</v>
      </c>
      <c r="BI197" s="186">
        <f t="shared" si="68"/>
        <v>0</v>
      </c>
      <c r="BJ197" s="24" t="s">
        <v>80</v>
      </c>
      <c r="BK197" s="186">
        <f t="shared" si="69"/>
        <v>0</v>
      </c>
      <c r="BL197" s="24" t="s">
        <v>193</v>
      </c>
      <c r="BM197" s="24" t="s">
        <v>302</v>
      </c>
    </row>
    <row r="198" spans="2:65" s="1" customFormat="1" ht="22.5" customHeight="1">
      <c r="B198" s="174"/>
      <c r="C198" s="175" t="s">
        <v>72</v>
      </c>
      <c r="D198" s="175" t="s">
        <v>188</v>
      </c>
      <c r="E198" s="176" t="s">
        <v>4162</v>
      </c>
      <c r="F198" s="177" t="s">
        <v>4163</v>
      </c>
      <c r="G198" s="178" t="s">
        <v>547</v>
      </c>
      <c r="H198" s="179">
        <v>1</v>
      </c>
      <c r="I198" s="180"/>
      <c r="J198" s="181">
        <f t="shared" si="60"/>
        <v>0</v>
      </c>
      <c r="K198" s="177" t="s">
        <v>5</v>
      </c>
      <c r="L198" s="41"/>
      <c r="M198" s="182" t="s">
        <v>5</v>
      </c>
      <c r="N198" s="183" t="s">
        <v>43</v>
      </c>
      <c r="O198" s="42"/>
      <c r="P198" s="184">
        <f t="shared" si="61"/>
        <v>0</v>
      </c>
      <c r="Q198" s="184">
        <v>0</v>
      </c>
      <c r="R198" s="184">
        <f t="shared" si="62"/>
        <v>0</v>
      </c>
      <c r="S198" s="184">
        <v>0</v>
      </c>
      <c r="T198" s="185">
        <f t="shared" si="63"/>
        <v>0</v>
      </c>
      <c r="AR198" s="24" t="s">
        <v>193</v>
      </c>
      <c r="AT198" s="24" t="s">
        <v>188</v>
      </c>
      <c r="AU198" s="24" t="s">
        <v>82</v>
      </c>
      <c r="AY198" s="24" t="s">
        <v>185</v>
      </c>
      <c r="BE198" s="186">
        <f t="shared" si="64"/>
        <v>0</v>
      </c>
      <c r="BF198" s="186">
        <f t="shared" si="65"/>
        <v>0</v>
      </c>
      <c r="BG198" s="186">
        <f t="shared" si="66"/>
        <v>0</v>
      </c>
      <c r="BH198" s="186">
        <f t="shared" si="67"/>
        <v>0</v>
      </c>
      <c r="BI198" s="186">
        <f t="shared" si="68"/>
        <v>0</v>
      </c>
      <c r="BJ198" s="24" t="s">
        <v>80</v>
      </c>
      <c r="BK198" s="186">
        <f t="shared" si="69"/>
        <v>0</v>
      </c>
      <c r="BL198" s="24" t="s">
        <v>193</v>
      </c>
      <c r="BM198" s="24" t="s">
        <v>3582</v>
      </c>
    </row>
    <row r="199" spans="2:65" s="1" customFormat="1" ht="22.5" customHeight="1">
      <c r="B199" s="174"/>
      <c r="C199" s="175" t="s">
        <v>72</v>
      </c>
      <c r="D199" s="175" t="s">
        <v>188</v>
      </c>
      <c r="E199" s="176" t="s">
        <v>3810</v>
      </c>
      <c r="F199" s="177" t="s">
        <v>4116</v>
      </c>
      <c r="G199" s="178" t="s">
        <v>232</v>
      </c>
      <c r="H199" s="179">
        <v>157</v>
      </c>
      <c r="I199" s="180"/>
      <c r="J199" s="181">
        <f t="shared" si="60"/>
        <v>0</v>
      </c>
      <c r="K199" s="177" t="s">
        <v>5</v>
      </c>
      <c r="L199" s="41"/>
      <c r="M199" s="182" t="s">
        <v>5</v>
      </c>
      <c r="N199" s="183" t="s">
        <v>43</v>
      </c>
      <c r="O199" s="42"/>
      <c r="P199" s="184">
        <f t="shared" si="61"/>
        <v>0</v>
      </c>
      <c r="Q199" s="184">
        <v>0</v>
      </c>
      <c r="R199" s="184">
        <f t="shared" si="62"/>
        <v>0</v>
      </c>
      <c r="S199" s="184">
        <v>0</v>
      </c>
      <c r="T199" s="185">
        <f t="shared" si="63"/>
        <v>0</v>
      </c>
      <c r="AR199" s="24" t="s">
        <v>193</v>
      </c>
      <c r="AT199" s="24" t="s">
        <v>188</v>
      </c>
      <c r="AU199" s="24" t="s">
        <v>82</v>
      </c>
      <c r="AY199" s="24" t="s">
        <v>185</v>
      </c>
      <c r="BE199" s="186">
        <f t="shared" si="64"/>
        <v>0</v>
      </c>
      <c r="BF199" s="186">
        <f t="shared" si="65"/>
        <v>0</v>
      </c>
      <c r="BG199" s="186">
        <f t="shared" si="66"/>
        <v>0</v>
      </c>
      <c r="BH199" s="186">
        <f t="shared" si="67"/>
        <v>0</v>
      </c>
      <c r="BI199" s="186">
        <f t="shared" si="68"/>
        <v>0</v>
      </c>
      <c r="BJ199" s="24" t="s">
        <v>80</v>
      </c>
      <c r="BK199" s="186">
        <f t="shared" si="69"/>
        <v>0</v>
      </c>
      <c r="BL199" s="24" t="s">
        <v>193</v>
      </c>
      <c r="BM199" s="24" t="s">
        <v>322</v>
      </c>
    </row>
    <row r="200" spans="2:65" s="1" customFormat="1" ht="22.5" customHeight="1">
      <c r="B200" s="174"/>
      <c r="C200" s="175" t="s">
        <v>72</v>
      </c>
      <c r="D200" s="175" t="s">
        <v>188</v>
      </c>
      <c r="E200" s="176" t="s">
        <v>3874</v>
      </c>
      <c r="F200" s="177" t="s">
        <v>4185</v>
      </c>
      <c r="G200" s="178" t="s">
        <v>232</v>
      </c>
      <c r="H200" s="179">
        <v>68</v>
      </c>
      <c r="I200" s="180"/>
      <c r="J200" s="181">
        <f t="shared" si="60"/>
        <v>0</v>
      </c>
      <c r="K200" s="177" t="s">
        <v>5</v>
      </c>
      <c r="L200" s="41"/>
      <c r="M200" s="182" t="s">
        <v>5</v>
      </c>
      <c r="N200" s="183" t="s">
        <v>43</v>
      </c>
      <c r="O200" s="42"/>
      <c r="P200" s="184">
        <f t="shared" si="61"/>
        <v>0</v>
      </c>
      <c r="Q200" s="184">
        <v>0</v>
      </c>
      <c r="R200" s="184">
        <f t="shared" si="62"/>
        <v>0</v>
      </c>
      <c r="S200" s="184">
        <v>0</v>
      </c>
      <c r="T200" s="185">
        <f t="shared" si="63"/>
        <v>0</v>
      </c>
      <c r="AR200" s="24" t="s">
        <v>193</v>
      </c>
      <c r="AT200" s="24" t="s">
        <v>188</v>
      </c>
      <c r="AU200" s="24" t="s">
        <v>82</v>
      </c>
      <c r="AY200" s="24" t="s">
        <v>185</v>
      </c>
      <c r="BE200" s="186">
        <f t="shared" si="64"/>
        <v>0</v>
      </c>
      <c r="BF200" s="186">
        <f t="shared" si="65"/>
        <v>0</v>
      </c>
      <c r="BG200" s="186">
        <f t="shared" si="66"/>
        <v>0</v>
      </c>
      <c r="BH200" s="186">
        <f t="shared" si="67"/>
        <v>0</v>
      </c>
      <c r="BI200" s="186">
        <f t="shared" si="68"/>
        <v>0</v>
      </c>
      <c r="BJ200" s="24" t="s">
        <v>80</v>
      </c>
      <c r="BK200" s="186">
        <f t="shared" si="69"/>
        <v>0</v>
      </c>
      <c r="BL200" s="24" t="s">
        <v>193</v>
      </c>
      <c r="BM200" s="24" t="s">
        <v>1953</v>
      </c>
    </row>
    <row r="201" spans="2:65" s="1" customFormat="1" ht="27">
      <c r="B201" s="41"/>
      <c r="D201" s="208" t="s">
        <v>195</v>
      </c>
      <c r="F201" s="220" t="s">
        <v>4186</v>
      </c>
      <c r="I201" s="189"/>
      <c r="L201" s="41"/>
      <c r="M201" s="190"/>
      <c r="N201" s="42"/>
      <c r="O201" s="42"/>
      <c r="P201" s="42"/>
      <c r="Q201" s="42"/>
      <c r="R201" s="42"/>
      <c r="S201" s="42"/>
      <c r="T201" s="70"/>
      <c r="AT201" s="24" t="s">
        <v>195</v>
      </c>
      <c r="AU201" s="24" t="s">
        <v>82</v>
      </c>
    </row>
    <row r="202" spans="2:65" s="1" customFormat="1" ht="22.5" customHeight="1">
      <c r="B202" s="174"/>
      <c r="C202" s="175" t="s">
        <v>72</v>
      </c>
      <c r="D202" s="175" t="s">
        <v>188</v>
      </c>
      <c r="E202" s="176" t="s">
        <v>4187</v>
      </c>
      <c r="F202" s="177" t="s">
        <v>4188</v>
      </c>
      <c r="G202" s="178" t="s">
        <v>232</v>
      </c>
      <c r="H202" s="179">
        <v>8</v>
      </c>
      <c r="I202" s="180"/>
      <c r="J202" s="181">
        <f>ROUND(I202*H202,2)</f>
        <v>0</v>
      </c>
      <c r="K202" s="177" t="s">
        <v>5</v>
      </c>
      <c r="L202" s="41"/>
      <c r="M202" s="182" t="s">
        <v>5</v>
      </c>
      <c r="N202" s="183" t="s">
        <v>43</v>
      </c>
      <c r="O202" s="42"/>
      <c r="P202" s="184">
        <f>O202*H202</f>
        <v>0</v>
      </c>
      <c r="Q202" s="184">
        <v>0</v>
      </c>
      <c r="R202" s="184">
        <f>Q202*H202</f>
        <v>0</v>
      </c>
      <c r="S202" s="184">
        <v>0</v>
      </c>
      <c r="T202" s="185">
        <f>S202*H202</f>
        <v>0</v>
      </c>
      <c r="AR202" s="24" t="s">
        <v>193</v>
      </c>
      <c r="AT202" s="24" t="s">
        <v>188</v>
      </c>
      <c r="AU202" s="24" t="s">
        <v>82</v>
      </c>
      <c r="AY202" s="24" t="s">
        <v>185</v>
      </c>
      <c r="BE202" s="186">
        <f>IF(N202="základní",J202,0)</f>
        <v>0</v>
      </c>
      <c r="BF202" s="186">
        <f>IF(N202="snížená",J202,0)</f>
        <v>0</v>
      </c>
      <c r="BG202" s="186">
        <f>IF(N202="zákl. přenesená",J202,0)</f>
        <v>0</v>
      </c>
      <c r="BH202" s="186">
        <f>IF(N202="sníž. přenesená",J202,0)</f>
        <v>0</v>
      </c>
      <c r="BI202" s="186">
        <f>IF(N202="nulová",J202,0)</f>
        <v>0</v>
      </c>
      <c r="BJ202" s="24" t="s">
        <v>80</v>
      </c>
      <c r="BK202" s="186">
        <f>ROUND(I202*H202,2)</f>
        <v>0</v>
      </c>
      <c r="BL202" s="24" t="s">
        <v>193</v>
      </c>
      <c r="BM202" s="24" t="s">
        <v>1945</v>
      </c>
    </row>
    <row r="203" spans="2:65" s="1" customFormat="1" ht="27">
      <c r="B203" s="41"/>
      <c r="D203" s="208" t="s">
        <v>195</v>
      </c>
      <c r="F203" s="220" t="s">
        <v>4189</v>
      </c>
      <c r="I203" s="189"/>
      <c r="L203" s="41"/>
      <c r="M203" s="190"/>
      <c r="N203" s="42"/>
      <c r="O203" s="42"/>
      <c r="P203" s="42"/>
      <c r="Q203" s="42"/>
      <c r="R203" s="42"/>
      <c r="S203" s="42"/>
      <c r="T203" s="70"/>
      <c r="AT203" s="24" t="s">
        <v>195</v>
      </c>
      <c r="AU203" s="24" t="s">
        <v>82</v>
      </c>
    </row>
    <row r="204" spans="2:65" s="1" customFormat="1" ht="22.5" customHeight="1">
      <c r="B204" s="174"/>
      <c r="C204" s="175" t="s">
        <v>72</v>
      </c>
      <c r="D204" s="175" t="s">
        <v>188</v>
      </c>
      <c r="E204" s="176" t="s">
        <v>4222</v>
      </c>
      <c r="F204" s="177" t="s">
        <v>4223</v>
      </c>
      <c r="G204" s="178" t="s">
        <v>1046</v>
      </c>
      <c r="H204" s="179">
        <v>42</v>
      </c>
      <c r="I204" s="180"/>
      <c r="J204" s="181">
        <f t="shared" ref="J204:J211" si="70">ROUND(I204*H204,2)</f>
        <v>0</v>
      </c>
      <c r="K204" s="177" t="s">
        <v>5</v>
      </c>
      <c r="L204" s="41"/>
      <c r="M204" s="182" t="s">
        <v>5</v>
      </c>
      <c r="N204" s="183" t="s">
        <v>43</v>
      </c>
      <c r="O204" s="42"/>
      <c r="P204" s="184">
        <f t="shared" ref="P204:P211" si="71">O204*H204</f>
        <v>0</v>
      </c>
      <c r="Q204" s="184">
        <v>0</v>
      </c>
      <c r="R204" s="184">
        <f t="shared" ref="R204:R211" si="72">Q204*H204</f>
        <v>0</v>
      </c>
      <c r="S204" s="184">
        <v>0</v>
      </c>
      <c r="T204" s="185">
        <f t="shared" ref="T204:T211" si="73">S204*H204</f>
        <v>0</v>
      </c>
      <c r="AR204" s="24" t="s">
        <v>193</v>
      </c>
      <c r="AT204" s="24" t="s">
        <v>188</v>
      </c>
      <c r="AU204" s="24" t="s">
        <v>82</v>
      </c>
      <c r="AY204" s="24" t="s">
        <v>185</v>
      </c>
      <c r="BE204" s="186">
        <f t="shared" ref="BE204:BE211" si="74">IF(N204="základní",J204,0)</f>
        <v>0</v>
      </c>
      <c r="BF204" s="186">
        <f t="shared" ref="BF204:BF211" si="75">IF(N204="snížená",J204,0)</f>
        <v>0</v>
      </c>
      <c r="BG204" s="186">
        <f t="shared" ref="BG204:BG211" si="76">IF(N204="zákl. přenesená",J204,0)</f>
        <v>0</v>
      </c>
      <c r="BH204" s="186">
        <f t="shared" ref="BH204:BH211" si="77">IF(N204="sníž. přenesená",J204,0)</f>
        <v>0</v>
      </c>
      <c r="BI204" s="186">
        <f t="shared" ref="BI204:BI211" si="78">IF(N204="nulová",J204,0)</f>
        <v>0</v>
      </c>
      <c r="BJ204" s="24" t="s">
        <v>80</v>
      </c>
      <c r="BK204" s="186">
        <f t="shared" ref="BK204:BK211" si="79">ROUND(I204*H204,2)</f>
        <v>0</v>
      </c>
      <c r="BL204" s="24" t="s">
        <v>193</v>
      </c>
      <c r="BM204" s="24" t="s">
        <v>1968</v>
      </c>
    </row>
    <row r="205" spans="2:65" s="1" customFormat="1" ht="22.5" customHeight="1">
      <c r="B205" s="174"/>
      <c r="C205" s="175" t="s">
        <v>72</v>
      </c>
      <c r="D205" s="175" t="s">
        <v>188</v>
      </c>
      <c r="E205" s="176" t="s">
        <v>4166</v>
      </c>
      <c r="F205" s="177" t="s">
        <v>4167</v>
      </c>
      <c r="G205" s="178" t="s">
        <v>1046</v>
      </c>
      <c r="H205" s="179">
        <v>5</v>
      </c>
      <c r="I205" s="180"/>
      <c r="J205" s="181">
        <f t="shared" si="70"/>
        <v>0</v>
      </c>
      <c r="K205" s="177" t="s">
        <v>5</v>
      </c>
      <c r="L205" s="41"/>
      <c r="M205" s="182" t="s">
        <v>5</v>
      </c>
      <c r="N205" s="183" t="s">
        <v>43</v>
      </c>
      <c r="O205" s="42"/>
      <c r="P205" s="184">
        <f t="shared" si="71"/>
        <v>0</v>
      </c>
      <c r="Q205" s="184">
        <v>0</v>
      </c>
      <c r="R205" s="184">
        <f t="shared" si="72"/>
        <v>0</v>
      </c>
      <c r="S205" s="184">
        <v>0</v>
      </c>
      <c r="T205" s="185">
        <f t="shared" si="73"/>
        <v>0</v>
      </c>
      <c r="AR205" s="24" t="s">
        <v>193</v>
      </c>
      <c r="AT205" s="24" t="s">
        <v>188</v>
      </c>
      <c r="AU205" s="24" t="s">
        <v>82</v>
      </c>
      <c r="AY205" s="24" t="s">
        <v>185</v>
      </c>
      <c r="BE205" s="186">
        <f t="shared" si="74"/>
        <v>0</v>
      </c>
      <c r="BF205" s="186">
        <f t="shared" si="75"/>
        <v>0</v>
      </c>
      <c r="BG205" s="186">
        <f t="shared" si="76"/>
        <v>0</v>
      </c>
      <c r="BH205" s="186">
        <f t="shared" si="77"/>
        <v>0</v>
      </c>
      <c r="BI205" s="186">
        <f t="shared" si="78"/>
        <v>0</v>
      </c>
      <c r="BJ205" s="24" t="s">
        <v>80</v>
      </c>
      <c r="BK205" s="186">
        <f t="shared" si="79"/>
        <v>0</v>
      </c>
      <c r="BL205" s="24" t="s">
        <v>193</v>
      </c>
      <c r="BM205" s="24" t="s">
        <v>1976</v>
      </c>
    </row>
    <row r="206" spans="2:65" s="1" customFormat="1" ht="22.5" customHeight="1">
      <c r="B206" s="174"/>
      <c r="C206" s="175" t="s">
        <v>72</v>
      </c>
      <c r="D206" s="175" t="s">
        <v>188</v>
      </c>
      <c r="E206" s="176" t="s">
        <v>4168</v>
      </c>
      <c r="F206" s="177" t="s">
        <v>4169</v>
      </c>
      <c r="G206" s="178" t="s">
        <v>1046</v>
      </c>
      <c r="H206" s="179">
        <v>5</v>
      </c>
      <c r="I206" s="180"/>
      <c r="J206" s="181">
        <f t="shared" si="70"/>
        <v>0</v>
      </c>
      <c r="K206" s="177" t="s">
        <v>5</v>
      </c>
      <c r="L206" s="41"/>
      <c r="M206" s="182" t="s">
        <v>5</v>
      </c>
      <c r="N206" s="183" t="s">
        <v>43</v>
      </c>
      <c r="O206" s="42"/>
      <c r="P206" s="184">
        <f t="shared" si="71"/>
        <v>0</v>
      </c>
      <c r="Q206" s="184">
        <v>0</v>
      </c>
      <c r="R206" s="184">
        <f t="shared" si="72"/>
        <v>0</v>
      </c>
      <c r="S206" s="184">
        <v>0</v>
      </c>
      <c r="T206" s="185">
        <f t="shared" si="73"/>
        <v>0</v>
      </c>
      <c r="AR206" s="24" t="s">
        <v>193</v>
      </c>
      <c r="AT206" s="24" t="s">
        <v>188</v>
      </c>
      <c r="AU206" s="24" t="s">
        <v>82</v>
      </c>
      <c r="AY206" s="24" t="s">
        <v>185</v>
      </c>
      <c r="BE206" s="186">
        <f t="shared" si="74"/>
        <v>0</v>
      </c>
      <c r="BF206" s="186">
        <f t="shared" si="75"/>
        <v>0</v>
      </c>
      <c r="BG206" s="186">
        <f t="shared" si="76"/>
        <v>0</v>
      </c>
      <c r="BH206" s="186">
        <f t="shared" si="77"/>
        <v>0</v>
      </c>
      <c r="BI206" s="186">
        <f t="shared" si="78"/>
        <v>0</v>
      </c>
      <c r="BJ206" s="24" t="s">
        <v>80</v>
      </c>
      <c r="BK206" s="186">
        <f t="shared" si="79"/>
        <v>0</v>
      </c>
      <c r="BL206" s="24" t="s">
        <v>193</v>
      </c>
      <c r="BM206" s="24" t="s">
        <v>1984</v>
      </c>
    </row>
    <row r="207" spans="2:65" s="1" customFormat="1" ht="22.5" customHeight="1">
      <c r="B207" s="174"/>
      <c r="C207" s="175" t="s">
        <v>72</v>
      </c>
      <c r="D207" s="175" t="s">
        <v>188</v>
      </c>
      <c r="E207" s="176" t="s">
        <v>4224</v>
      </c>
      <c r="F207" s="177" t="s">
        <v>4225</v>
      </c>
      <c r="G207" s="178" t="s">
        <v>1046</v>
      </c>
      <c r="H207" s="179">
        <v>2</v>
      </c>
      <c r="I207" s="180"/>
      <c r="J207" s="181">
        <f t="shared" si="70"/>
        <v>0</v>
      </c>
      <c r="K207" s="177" t="s">
        <v>5</v>
      </c>
      <c r="L207" s="41"/>
      <c r="M207" s="182" t="s">
        <v>5</v>
      </c>
      <c r="N207" s="183" t="s">
        <v>43</v>
      </c>
      <c r="O207" s="42"/>
      <c r="P207" s="184">
        <f t="shared" si="71"/>
        <v>0</v>
      </c>
      <c r="Q207" s="184">
        <v>0</v>
      </c>
      <c r="R207" s="184">
        <f t="shared" si="72"/>
        <v>0</v>
      </c>
      <c r="S207" s="184">
        <v>0</v>
      </c>
      <c r="T207" s="185">
        <f t="shared" si="73"/>
        <v>0</v>
      </c>
      <c r="AR207" s="24" t="s">
        <v>193</v>
      </c>
      <c r="AT207" s="24" t="s">
        <v>188</v>
      </c>
      <c r="AU207" s="24" t="s">
        <v>82</v>
      </c>
      <c r="AY207" s="24" t="s">
        <v>185</v>
      </c>
      <c r="BE207" s="186">
        <f t="shared" si="74"/>
        <v>0</v>
      </c>
      <c r="BF207" s="186">
        <f t="shared" si="75"/>
        <v>0</v>
      </c>
      <c r="BG207" s="186">
        <f t="shared" si="76"/>
        <v>0</v>
      </c>
      <c r="BH207" s="186">
        <f t="shared" si="77"/>
        <v>0</v>
      </c>
      <c r="BI207" s="186">
        <f t="shared" si="78"/>
        <v>0</v>
      </c>
      <c r="BJ207" s="24" t="s">
        <v>80</v>
      </c>
      <c r="BK207" s="186">
        <f t="shared" si="79"/>
        <v>0</v>
      </c>
      <c r="BL207" s="24" t="s">
        <v>193</v>
      </c>
      <c r="BM207" s="24" t="s">
        <v>1992</v>
      </c>
    </row>
    <row r="208" spans="2:65" s="1" customFormat="1" ht="22.5" customHeight="1">
      <c r="B208" s="174"/>
      <c r="C208" s="175" t="s">
        <v>72</v>
      </c>
      <c r="D208" s="175" t="s">
        <v>188</v>
      </c>
      <c r="E208" s="176" t="s">
        <v>4226</v>
      </c>
      <c r="F208" s="177" t="s">
        <v>4227</v>
      </c>
      <c r="G208" s="178" t="s">
        <v>1046</v>
      </c>
      <c r="H208" s="179">
        <v>2</v>
      </c>
      <c r="I208" s="180"/>
      <c r="J208" s="181">
        <f t="shared" si="70"/>
        <v>0</v>
      </c>
      <c r="K208" s="177" t="s">
        <v>5</v>
      </c>
      <c r="L208" s="41"/>
      <c r="M208" s="182" t="s">
        <v>5</v>
      </c>
      <c r="N208" s="183" t="s">
        <v>43</v>
      </c>
      <c r="O208" s="42"/>
      <c r="P208" s="184">
        <f t="shared" si="71"/>
        <v>0</v>
      </c>
      <c r="Q208" s="184">
        <v>0</v>
      </c>
      <c r="R208" s="184">
        <f t="shared" si="72"/>
        <v>0</v>
      </c>
      <c r="S208" s="184">
        <v>0</v>
      </c>
      <c r="T208" s="185">
        <f t="shared" si="73"/>
        <v>0</v>
      </c>
      <c r="AR208" s="24" t="s">
        <v>193</v>
      </c>
      <c r="AT208" s="24" t="s">
        <v>188</v>
      </c>
      <c r="AU208" s="24" t="s">
        <v>82</v>
      </c>
      <c r="AY208" s="24" t="s">
        <v>185</v>
      </c>
      <c r="BE208" s="186">
        <f t="shared" si="74"/>
        <v>0</v>
      </c>
      <c r="BF208" s="186">
        <f t="shared" si="75"/>
        <v>0</v>
      </c>
      <c r="BG208" s="186">
        <f t="shared" si="76"/>
        <v>0</v>
      </c>
      <c r="BH208" s="186">
        <f t="shared" si="77"/>
        <v>0</v>
      </c>
      <c r="BI208" s="186">
        <f t="shared" si="78"/>
        <v>0</v>
      </c>
      <c r="BJ208" s="24" t="s">
        <v>80</v>
      </c>
      <c r="BK208" s="186">
        <f t="shared" si="79"/>
        <v>0</v>
      </c>
      <c r="BL208" s="24" t="s">
        <v>193</v>
      </c>
      <c r="BM208" s="24" t="s">
        <v>2000</v>
      </c>
    </row>
    <row r="209" spans="2:65" s="1" customFormat="1" ht="22.5" customHeight="1">
      <c r="B209" s="174"/>
      <c r="C209" s="175" t="s">
        <v>72</v>
      </c>
      <c r="D209" s="175" t="s">
        <v>188</v>
      </c>
      <c r="E209" s="176" t="s">
        <v>4228</v>
      </c>
      <c r="F209" s="177" t="s">
        <v>4229</v>
      </c>
      <c r="G209" s="178" t="s">
        <v>1046</v>
      </c>
      <c r="H209" s="179">
        <v>1</v>
      </c>
      <c r="I209" s="180"/>
      <c r="J209" s="181">
        <f t="shared" si="70"/>
        <v>0</v>
      </c>
      <c r="K209" s="177" t="s">
        <v>5</v>
      </c>
      <c r="L209" s="41"/>
      <c r="M209" s="182" t="s">
        <v>5</v>
      </c>
      <c r="N209" s="183" t="s">
        <v>43</v>
      </c>
      <c r="O209" s="42"/>
      <c r="P209" s="184">
        <f t="shared" si="71"/>
        <v>0</v>
      </c>
      <c r="Q209" s="184">
        <v>0</v>
      </c>
      <c r="R209" s="184">
        <f t="shared" si="72"/>
        <v>0</v>
      </c>
      <c r="S209" s="184">
        <v>0</v>
      </c>
      <c r="T209" s="185">
        <f t="shared" si="73"/>
        <v>0</v>
      </c>
      <c r="AR209" s="24" t="s">
        <v>193</v>
      </c>
      <c r="AT209" s="24" t="s">
        <v>188</v>
      </c>
      <c r="AU209" s="24" t="s">
        <v>82</v>
      </c>
      <c r="AY209" s="24" t="s">
        <v>185</v>
      </c>
      <c r="BE209" s="186">
        <f t="shared" si="74"/>
        <v>0</v>
      </c>
      <c r="BF209" s="186">
        <f t="shared" si="75"/>
        <v>0</v>
      </c>
      <c r="BG209" s="186">
        <f t="shared" si="76"/>
        <v>0</v>
      </c>
      <c r="BH209" s="186">
        <f t="shared" si="77"/>
        <v>0</v>
      </c>
      <c r="BI209" s="186">
        <f t="shared" si="78"/>
        <v>0</v>
      </c>
      <c r="BJ209" s="24" t="s">
        <v>80</v>
      </c>
      <c r="BK209" s="186">
        <f t="shared" si="79"/>
        <v>0</v>
      </c>
      <c r="BL209" s="24" t="s">
        <v>193</v>
      </c>
      <c r="BM209" s="24" t="s">
        <v>2030</v>
      </c>
    </row>
    <row r="210" spans="2:65" s="1" customFormat="1" ht="22.5" customHeight="1">
      <c r="B210" s="174"/>
      <c r="C210" s="175" t="s">
        <v>72</v>
      </c>
      <c r="D210" s="175" t="s">
        <v>188</v>
      </c>
      <c r="E210" s="176" t="s">
        <v>4230</v>
      </c>
      <c r="F210" s="177" t="s">
        <v>4231</v>
      </c>
      <c r="G210" s="178" t="s">
        <v>1046</v>
      </c>
      <c r="H210" s="179">
        <v>1</v>
      </c>
      <c r="I210" s="180"/>
      <c r="J210" s="181">
        <f t="shared" si="70"/>
        <v>0</v>
      </c>
      <c r="K210" s="177" t="s">
        <v>5</v>
      </c>
      <c r="L210" s="41"/>
      <c r="M210" s="182" t="s">
        <v>5</v>
      </c>
      <c r="N210" s="183" t="s">
        <v>43</v>
      </c>
      <c r="O210" s="42"/>
      <c r="P210" s="184">
        <f t="shared" si="71"/>
        <v>0</v>
      </c>
      <c r="Q210" s="184">
        <v>0</v>
      </c>
      <c r="R210" s="184">
        <f t="shared" si="72"/>
        <v>0</v>
      </c>
      <c r="S210" s="184">
        <v>0</v>
      </c>
      <c r="T210" s="185">
        <f t="shared" si="73"/>
        <v>0</v>
      </c>
      <c r="AR210" s="24" t="s">
        <v>193</v>
      </c>
      <c r="AT210" s="24" t="s">
        <v>188</v>
      </c>
      <c r="AU210" s="24" t="s">
        <v>82</v>
      </c>
      <c r="AY210" s="24" t="s">
        <v>185</v>
      </c>
      <c r="BE210" s="186">
        <f t="shared" si="74"/>
        <v>0</v>
      </c>
      <c r="BF210" s="186">
        <f t="shared" si="75"/>
        <v>0</v>
      </c>
      <c r="BG210" s="186">
        <f t="shared" si="76"/>
        <v>0</v>
      </c>
      <c r="BH210" s="186">
        <f t="shared" si="77"/>
        <v>0</v>
      </c>
      <c r="BI210" s="186">
        <f t="shared" si="78"/>
        <v>0</v>
      </c>
      <c r="BJ210" s="24" t="s">
        <v>80</v>
      </c>
      <c r="BK210" s="186">
        <f t="shared" si="79"/>
        <v>0</v>
      </c>
      <c r="BL210" s="24" t="s">
        <v>193</v>
      </c>
      <c r="BM210" s="24" t="s">
        <v>2034</v>
      </c>
    </row>
    <row r="211" spans="2:65" s="1" customFormat="1" ht="22.5" customHeight="1">
      <c r="B211" s="174"/>
      <c r="C211" s="175" t="s">
        <v>72</v>
      </c>
      <c r="D211" s="175" t="s">
        <v>188</v>
      </c>
      <c r="E211" s="176" t="s">
        <v>4196</v>
      </c>
      <c r="F211" s="177" t="s">
        <v>4197</v>
      </c>
      <c r="G211" s="178" t="s">
        <v>1046</v>
      </c>
      <c r="H211" s="179">
        <v>1</v>
      </c>
      <c r="I211" s="180"/>
      <c r="J211" s="181">
        <f t="shared" si="70"/>
        <v>0</v>
      </c>
      <c r="K211" s="177" t="s">
        <v>5</v>
      </c>
      <c r="L211" s="41"/>
      <c r="M211" s="182" t="s">
        <v>5</v>
      </c>
      <c r="N211" s="183" t="s">
        <v>43</v>
      </c>
      <c r="O211" s="42"/>
      <c r="P211" s="184">
        <f t="shared" si="71"/>
        <v>0</v>
      </c>
      <c r="Q211" s="184">
        <v>0</v>
      </c>
      <c r="R211" s="184">
        <f t="shared" si="72"/>
        <v>0</v>
      </c>
      <c r="S211" s="184">
        <v>0</v>
      </c>
      <c r="T211" s="185">
        <f t="shared" si="73"/>
        <v>0</v>
      </c>
      <c r="AR211" s="24" t="s">
        <v>193</v>
      </c>
      <c r="AT211" s="24" t="s">
        <v>188</v>
      </c>
      <c r="AU211" s="24" t="s">
        <v>82</v>
      </c>
      <c r="AY211" s="24" t="s">
        <v>185</v>
      </c>
      <c r="BE211" s="186">
        <f t="shared" si="74"/>
        <v>0</v>
      </c>
      <c r="BF211" s="186">
        <f t="shared" si="75"/>
        <v>0</v>
      </c>
      <c r="BG211" s="186">
        <f t="shared" si="76"/>
        <v>0</v>
      </c>
      <c r="BH211" s="186">
        <f t="shared" si="77"/>
        <v>0</v>
      </c>
      <c r="BI211" s="186">
        <f t="shared" si="78"/>
        <v>0</v>
      </c>
      <c r="BJ211" s="24" t="s">
        <v>80</v>
      </c>
      <c r="BK211" s="186">
        <f t="shared" si="79"/>
        <v>0</v>
      </c>
      <c r="BL211" s="24" t="s">
        <v>193</v>
      </c>
      <c r="BM211" s="24" t="s">
        <v>2050</v>
      </c>
    </row>
    <row r="212" spans="2:65" s="10" customFormat="1" ht="29.85" customHeight="1">
      <c r="B212" s="160"/>
      <c r="D212" s="171" t="s">
        <v>71</v>
      </c>
      <c r="E212" s="172" t="s">
        <v>4232</v>
      </c>
      <c r="F212" s="172" t="s">
        <v>4233</v>
      </c>
      <c r="I212" s="163"/>
      <c r="J212" s="173">
        <f>BK212</f>
        <v>0</v>
      </c>
      <c r="L212" s="160"/>
      <c r="M212" s="165"/>
      <c r="N212" s="166"/>
      <c r="O212" s="166"/>
      <c r="P212" s="167">
        <f>SUM(P213:P229)</f>
        <v>0</v>
      </c>
      <c r="Q212" s="166"/>
      <c r="R212" s="167">
        <f>SUM(R213:R229)</f>
        <v>0</v>
      </c>
      <c r="S212" s="166"/>
      <c r="T212" s="168">
        <f>SUM(T213:T229)</f>
        <v>0</v>
      </c>
      <c r="AR212" s="161" t="s">
        <v>80</v>
      </c>
      <c r="AT212" s="169" t="s">
        <v>71</v>
      </c>
      <c r="AU212" s="169" t="s">
        <v>80</v>
      </c>
      <c r="AY212" s="161" t="s">
        <v>185</v>
      </c>
      <c r="BK212" s="170">
        <f>SUM(BK213:BK229)</f>
        <v>0</v>
      </c>
    </row>
    <row r="213" spans="2:65" s="1" customFormat="1" ht="22.5" customHeight="1">
      <c r="B213" s="174"/>
      <c r="C213" s="175" t="s">
        <v>72</v>
      </c>
      <c r="D213" s="175" t="s">
        <v>188</v>
      </c>
      <c r="E213" s="176" t="s">
        <v>4234</v>
      </c>
      <c r="F213" s="177" t="s">
        <v>4235</v>
      </c>
      <c r="G213" s="178" t="s">
        <v>1046</v>
      </c>
      <c r="H213" s="179">
        <v>1</v>
      </c>
      <c r="I213" s="180"/>
      <c r="J213" s="181">
        <f>ROUND(I213*H213,2)</f>
        <v>0</v>
      </c>
      <c r="K213" s="177" t="s">
        <v>5</v>
      </c>
      <c r="L213" s="41"/>
      <c r="M213" s="182" t="s">
        <v>5</v>
      </c>
      <c r="N213" s="183" t="s">
        <v>43</v>
      </c>
      <c r="O213" s="42"/>
      <c r="P213" s="184">
        <f>O213*H213</f>
        <v>0</v>
      </c>
      <c r="Q213" s="184">
        <v>0</v>
      </c>
      <c r="R213" s="184">
        <f>Q213*H213</f>
        <v>0</v>
      </c>
      <c r="S213" s="184">
        <v>0</v>
      </c>
      <c r="T213" s="185">
        <f>S213*H213</f>
        <v>0</v>
      </c>
      <c r="AR213" s="24" t="s">
        <v>193</v>
      </c>
      <c r="AT213" s="24" t="s">
        <v>188</v>
      </c>
      <c r="AU213" s="24" t="s">
        <v>82</v>
      </c>
      <c r="AY213" s="24" t="s">
        <v>185</v>
      </c>
      <c r="BE213" s="186">
        <f>IF(N213="základní",J213,0)</f>
        <v>0</v>
      </c>
      <c r="BF213" s="186">
        <f>IF(N213="snížená",J213,0)</f>
        <v>0</v>
      </c>
      <c r="BG213" s="186">
        <f>IF(N213="zákl. přenesená",J213,0)</f>
        <v>0</v>
      </c>
      <c r="BH213" s="186">
        <f>IF(N213="sníž. přenesená",J213,0)</f>
        <v>0</v>
      </c>
      <c r="BI213" s="186">
        <f>IF(N213="nulová",J213,0)</f>
        <v>0</v>
      </c>
      <c r="BJ213" s="24" t="s">
        <v>80</v>
      </c>
      <c r="BK213" s="186">
        <f>ROUND(I213*H213,2)</f>
        <v>0</v>
      </c>
      <c r="BL213" s="24" t="s">
        <v>193</v>
      </c>
      <c r="BM213" s="24" t="s">
        <v>2058</v>
      </c>
    </row>
    <row r="214" spans="2:65" s="1" customFormat="1" ht="27">
      <c r="B214" s="41"/>
      <c r="D214" s="208" t="s">
        <v>195</v>
      </c>
      <c r="F214" s="220" t="s">
        <v>4236</v>
      </c>
      <c r="I214" s="189"/>
      <c r="L214" s="41"/>
      <c r="M214" s="190"/>
      <c r="N214" s="42"/>
      <c r="O214" s="42"/>
      <c r="P214" s="42"/>
      <c r="Q214" s="42"/>
      <c r="R214" s="42"/>
      <c r="S214" s="42"/>
      <c r="T214" s="70"/>
      <c r="AT214" s="24" t="s">
        <v>195</v>
      </c>
      <c r="AU214" s="24" t="s">
        <v>82</v>
      </c>
    </row>
    <row r="215" spans="2:65" s="1" customFormat="1" ht="22.5" customHeight="1">
      <c r="B215" s="174"/>
      <c r="C215" s="175" t="s">
        <v>72</v>
      </c>
      <c r="D215" s="175" t="s">
        <v>188</v>
      </c>
      <c r="E215" s="176" t="s">
        <v>4237</v>
      </c>
      <c r="F215" s="177" t="s">
        <v>4238</v>
      </c>
      <c r="G215" s="178" t="s">
        <v>1046</v>
      </c>
      <c r="H215" s="179">
        <v>1</v>
      </c>
      <c r="I215" s="180"/>
      <c r="J215" s="181">
        <f t="shared" ref="J215:J221" si="80">ROUND(I215*H215,2)</f>
        <v>0</v>
      </c>
      <c r="K215" s="177" t="s">
        <v>5</v>
      </c>
      <c r="L215" s="41"/>
      <c r="M215" s="182" t="s">
        <v>5</v>
      </c>
      <c r="N215" s="183" t="s">
        <v>43</v>
      </c>
      <c r="O215" s="42"/>
      <c r="P215" s="184">
        <f t="shared" ref="P215:P221" si="81">O215*H215</f>
        <v>0</v>
      </c>
      <c r="Q215" s="184">
        <v>0</v>
      </c>
      <c r="R215" s="184">
        <f t="shared" ref="R215:R221" si="82">Q215*H215</f>
        <v>0</v>
      </c>
      <c r="S215" s="184">
        <v>0</v>
      </c>
      <c r="T215" s="185">
        <f t="shared" ref="T215:T221" si="83">S215*H215</f>
        <v>0</v>
      </c>
      <c r="AR215" s="24" t="s">
        <v>193</v>
      </c>
      <c r="AT215" s="24" t="s">
        <v>188</v>
      </c>
      <c r="AU215" s="24" t="s">
        <v>82</v>
      </c>
      <c r="AY215" s="24" t="s">
        <v>185</v>
      </c>
      <c r="BE215" s="186">
        <f t="shared" ref="BE215:BE221" si="84">IF(N215="základní",J215,0)</f>
        <v>0</v>
      </c>
      <c r="BF215" s="186">
        <f t="shared" ref="BF215:BF221" si="85">IF(N215="snížená",J215,0)</f>
        <v>0</v>
      </c>
      <c r="BG215" s="186">
        <f t="shared" ref="BG215:BG221" si="86">IF(N215="zákl. přenesená",J215,0)</f>
        <v>0</v>
      </c>
      <c r="BH215" s="186">
        <f t="shared" ref="BH215:BH221" si="87">IF(N215="sníž. přenesená",J215,0)</f>
        <v>0</v>
      </c>
      <c r="BI215" s="186">
        <f t="shared" ref="BI215:BI221" si="88">IF(N215="nulová",J215,0)</f>
        <v>0</v>
      </c>
      <c r="BJ215" s="24" t="s">
        <v>80</v>
      </c>
      <c r="BK215" s="186">
        <f t="shared" ref="BK215:BK221" si="89">ROUND(I215*H215,2)</f>
        <v>0</v>
      </c>
      <c r="BL215" s="24" t="s">
        <v>193</v>
      </c>
      <c r="BM215" s="24" t="s">
        <v>1996</v>
      </c>
    </row>
    <row r="216" spans="2:65" s="1" customFormat="1" ht="22.5" customHeight="1">
      <c r="B216" s="174"/>
      <c r="C216" s="175" t="s">
        <v>72</v>
      </c>
      <c r="D216" s="175" t="s">
        <v>188</v>
      </c>
      <c r="E216" s="176" t="s">
        <v>4239</v>
      </c>
      <c r="F216" s="177" t="s">
        <v>4240</v>
      </c>
      <c r="G216" s="178" t="s">
        <v>1046</v>
      </c>
      <c r="H216" s="179">
        <v>1</v>
      </c>
      <c r="I216" s="180"/>
      <c r="J216" s="181">
        <f t="shared" si="80"/>
        <v>0</v>
      </c>
      <c r="K216" s="177" t="s">
        <v>5</v>
      </c>
      <c r="L216" s="41"/>
      <c r="M216" s="182" t="s">
        <v>5</v>
      </c>
      <c r="N216" s="183" t="s">
        <v>43</v>
      </c>
      <c r="O216" s="42"/>
      <c r="P216" s="184">
        <f t="shared" si="81"/>
        <v>0</v>
      </c>
      <c r="Q216" s="184">
        <v>0</v>
      </c>
      <c r="R216" s="184">
        <f t="shared" si="82"/>
        <v>0</v>
      </c>
      <c r="S216" s="184">
        <v>0</v>
      </c>
      <c r="T216" s="185">
        <f t="shared" si="83"/>
        <v>0</v>
      </c>
      <c r="AR216" s="24" t="s">
        <v>193</v>
      </c>
      <c r="AT216" s="24" t="s">
        <v>188</v>
      </c>
      <c r="AU216" s="24" t="s">
        <v>82</v>
      </c>
      <c r="AY216" s="24" t="s">
        <v>185</v>
      </c>
      <c r="BE216" s="186">
        <f t="shared" si="84"/>
        <v>0</v>
      </c>
      <c r="BF216" s="186">
        <f t="shared" si="85"/>
        <v>0</v>
      </c>
      <c r="BG216" s="186">
        <f t="shared" si="86"/>
        <v>0</v>
      </c>
      <c r="BH216" s="186">
        <f t="shared" si="87"/>
        <v>0</v>
      </c>
      <c r="BI216" s="186">
        <f t="shared" si="88"/>
        <v>0</v>
      </c>
      <c r="BJ216" s="24" t="s">
        <v>80</v>
      </c>
      <c r="BK216" s="186">
        <f t="shared" si="89"/>
        <v>0</v>
      </c>
      <c r="BL216" s="24" t="s">
        <v>193</v>
      </c>
      <c r="BM216" s="24" t="s">
        <v>2026</v>
      </c>
    </row>
    <row r="217" spans="2:65" s="1" customFormat="1" ht="44.25" customHeight="1">
      <c r="B217" s="174"/>
      <c r="C217" s="175" t="s">
        <v>72</v>
      </c>
      <c r="D217" s="175" t="s">
        <v>188</v>
      </c>
      <c r="E217" s="176" t="s">
        <v>3802</v>
      </c>
      <c r="F217" s="177" t="s">
        <v>4112</v>
      </c>
      <c r="G217" s="178" t="s">
        <v>232</v>
      </c>
      <c r="H217" s="179">
        <v>38</v>
      </c>
      <c r="I217" s="180"/>
      <c r="J217" s="181">
        <f t="shared" si="80"/>
        <v>0</v>
      </c>
      <c r="K217" s="177" t="s">
        <v>5</v>
      </c>
      <c r="L217" s="41"/>
      <c r="M217" s="182" t="s">
        <v>5</v>
      </c>
      <c r="N217" s="183" t="s">
        <v>43</v>
      </c>
      <c r="O217" s="42"/>
      <c r="P217" s="184">
        <f t="shared" si="81"/>
        <v>0</v>
      </c>
      <c r="Q217" s="184">
        <v>0</v>
      </c>
      <c r="R217" s="184">
        <f t="shared" si="82"/>
        <v>0</v>
      </c>
      <c r="S217" s="184">
        <v>0</v>
      </c>
      <c r="T217" s="185">
        <f t="shared" si="83"/>
        <v>0</v>
      </c>
      <c r="AR217" s="24" t="s">
        <v>193</v>
      </c>
      <c r="AT217" s="24" t="s">
        <v>188</v>
      </c>
      <c r="AU217" s="24" t="s">
        <v>82</v>
      </c>
      <c r="AY217" s="24" t="s">
        <v>185</v>
      </c>
      <c r="BE217" s="186">
        <f t="shared" si="84"/>
        <v>0</v>
      </c>
      <c r="BF217" s="186">
        <f t="shared" si="85"/>
        <v>0</v>
      </c>
      <c r="BG217" s="186">
        <f t="shared" si="86"/>
        <v>0</v>
      </c>
      <c r="BH217" s="186">
        <f t="shared" si="87"/>
        <v>0</v>
      </c>
      <c r="BI217" s="186">
        <f t="shared" si="88"/>
        <v>0</v>
      </c>
      <c r="BJ217" s="24" t="s">
        <v>80</v>
      </c>
      <c r="BK217" s="186">
        <f t="shared" si="89"/>
        <v>0</v>
      </c>
      <c r="BL217" s="24" t="s">
        <v>193</v>
      </c>
      <c r="BM217" s="24" t="s">
        <v>2042</v>
      </c>
    </row>
    <row r="218" spans="2:65" s="1" customFormat="1" ht="31.5" customHeight="1">
      <c r="B218" s="174"/>
      <c r="C218" s="175" t="s">
        <v>72</v>
      </c>
      <c r="D218" s="175" t="s">
        <v>188</v>
      </c>
      <c r="E218" s="176" t="s">
        <v>4107</v>
      </c>
      <c r="F218" s="177" t="s">
        <v>4108</v>
      </c>
      <c r="G218" s="178" t="s">
        <v>376</v>
      </c>
      <c r="H218" s="179">
        <v>14</v>
      </c>
      <c r="I218" s="180"/>
      <c r="J218" s="181">
        <f t="shared" si="80"/>
        <v>0</v>
      </c>
      <c r="K218" s="177" t="s">
        <v>5</v>
      </c>
      <c r="L218" s="41"/>
      <c r="M218" s="182" t="s">
        <v>5</v>
      </c>
      <c r="N218" s="183" t="s">
        <v>43</v>
      </c>
      <c r="O218" s="42"/>
      <c r="P218" s="184">
        <f t="shared" si="81"/>
        <v>0</v>
      </c>
      <c r="Q218" s="184">
        <v>0</v>
      </c>
      <c r="R218" s="184">
        <f t="shared" si="82"/>
        <v>0</v>
      </c>
      <c r="S218" s="184">
        <v>0</v>
      </c>
      <c r="T218" s="185">
        <f t="shared" si="83"/>
        <v>0</v>
      </c>
      <c r="AR218" s="24" t="s">
        <v>193</v>
      </c>
      <c r="AT218" s="24" t="s">
        <v>188</v>
      </c>
      <c r="AU218" s="24" t="s">
        <v>82</v>
      </c>
      <c r="AY218" s="24" t="s">
        <v>185</v>
      </c>
      <c r="BE218" s="186">
        <f t="shared" si="84"/>
        <v>0</v>
      </c>
      <c r="BF218" s="186">
        <f t="shared" si="85"/>
        <v>0</v>
      </c>
      <c r="BG218" s="186">
        <f t="shared" si="86"/>
        <v>0</v>
      </c>
      <c r="BH218" s="186">
        <f t="shared" si="87"/>
        <v>0</v>
      </c>
      <c r="BI218" s="186">
        <f t="shared" si="88"/>
        <v>0</v>
      </c>
      <c r="BJ218" s="24" t="s">
        <v>80</v>
      </c>
      <c r="BK218" s="186">
        <f t="shared" si="89"/>
        <v>0</v>
      </c>
      <c r="BL218" s="24" t="s">
        <v>193</v>
      </c>
      <c r="BM218" s="24" t="s">
        <v>2008</v>
      </c>
    </row>
    <row r="219" spans="2:65" s="1" customFormat="1" ht="22.5" customHeight="1">
      <c r="B219" s="174"/>
      <c r="C219" s="175" t="s">
        <v>72</v>
      </c>
      <c r="D219" s="175" t="s">
        <v>188</v>
      </c>
      <c r="E219" s="176" t="s">
        <v>4241</v>
      </c>
      <c r="F219" s="177" t="s">
        <v>4242</v>
      </c>
      <c r="G219" s="178" t="s">
        <v>547</v>
      </c>
      <c r="H219" s="179">
        <v>1</v>
      </c>
      <c r="I219" s="180"/>
      <c r="J219" s="181">
        <f t="shared" si="80"/>
        <v>0</v>
      </c>
      <c r="K219" s="177" t="s">
        <v>5</v>
      </c>
      <c r="L219" s="41"/>
      <c r="M219" s="182" t="s">
        <v>5</v>
      </c>
      <c r="N219" s="183" t="s">
        <v>43</v>
      </c>
      <c r="O219" s="42"/>
      <c r="P219" s="184">
        <f t="shared" si="81"/>
        <v>0</v>
      </c>
      <c r="Q219" s="184">
        <v>0</v>
      </c>
      <c r="R219" s="184">
        <f t="shared" si="82"/>
        <v>0</v>
      </c>
      <c r="S219" s="184">
        <v>0</v>
      </c>
      <c r="T219" s="185">
        <f t="shared" si="83"/>
        <v>0</v>
      </c>
      <c r="AR219" s="24" t="s">
        <v>193</v>
      </c>
      <c r="AT219" s="24" t="s">
        <v>188</v>
      </c>
      <c r="AU219" s="24" t="s">
        <v>82</v>
      </c>
      <c r="AY219" s="24" t="s">
        <v>185</v>
      </c>
      <c r="BE219" s="186">
        <f t="shared" si="84"/>
        <v>0</v>
      </c>
      <c r="BF219" s="186">
        <f t="shared" si="85"/>
        <v>0</v>
      </c>
      <c r="BG219" s="186">
        <f t="shared" si="86"/>
        <v>0</v>
      </c>
      <c r="BH219" s="186">
        <f t="shared" si="87"/>
        <v>0</v>
      </c>
      <c r="BI219" s="186">
        <f t="shared" si="88"/>
        <v>0</v>
      </c>
      <c r="BJ219" s="24" t="s">
        <v>80</v>
      </c>
      <c r="BK219" s="186">
        <f t="shared" si="89"/>
        <v>0</v>
      </c>
      <c r="BL219" s="24" t="s">
        <v>193</v>
      </c>
      <c r="BM219" s="24" t="s">
        <v>2084</v>
      </c>
    </row>
    <row r="220" spans="2:65" s="1" customFormat="1" ht="22.5" customHeight="1">
      <c r="B220" s="174"/>
      <c r="C220" s="175" t="s">
        <v>72</v>
      </c>
      <c r="D220" s="175" t="s">
        <v>188</v>
      </c>
      <c r="E220" s="176" t="s">
        <v>3923</v>
      </c>
      <c r="F220" s="177" t="s">
        <v>4243</v>
      </c>
      <c r="G220" s="178" t="s">
        <v>547</v>
      </c>
      <c r="H220" s="179">
        <v>1</v>
      </c>
      <c r="I220" s="180"/>
      <c r="J220" s="181">
        <f t="shared" si="80"/>
        <v>0</v>
      </c>
      <c r="K220" s="177" t="s">
        <v>5</v>
      </c>
      <c r="L220" s="41"/>
      <c r="M220" s="182" t="s">
        <v>5</v>
      </c>
      <c r="N220" s="183" t="s">
        <v>43</v>
      </c>
      <c r="O220" s="42"/>
      <c r="P220" s="184">
        <f t="shared" si="81"/>
        <v>0</v>
      </c>
      <c r="Q220" s="184">
        <v>0</v>
      </c>
      <c r="R220" s="184">
        <f t="shared" si="82"/>
        <v>0</v>
      </c>
      <c r="S220" s="184">
        <v>0</v>
      </c>
      <c r="T220" s="185">
        <f t="shared" si="83"/>
        <v>0</v>
      </c>
      <c r="AR220" s="24" t="s">
        <v>193</v>
      </c>
      <c r="AT220" s="24" t="s">
        <v>188</v>
      </c>
      <c r="AU220" s="24" t="s">
        <v>82</v>
      </c>
      <c r="AY220" s="24" t="s">
        <v>185</v>
      </c>
      <c r="BE220" s="186">
        <f t="shared" si="84"/>
        <v>0</v>
      </c>
      <c r="BF220" s="186">
        <f t="shared" si="85"/>
        <v>0</v>
      </c>
      <c r="BG220" s="186">
        <f t="shared" si="86"/>
        <v>0</v>
      </c>
      <c r="BH220" s="186">
        <f t="shared" si="87"/>
        <v>0</v>
      </c>
      <c r="BI220" s="186">
        <f t="shared" si="88"/>
        <v>0</v>
      </c>
      <c r="BJ220" s="24" t="s">
        <v>80</v>
      </c>
      <c r="BK220" s="186">
        <f t="shared" si="89"/>
        <v>0</v>
      </c>
      <c r="BL220" s="24" t="s">
        <v>193</v>
      </c>
      <c r="BM220" s="24" t="s">
        <v>2092</v>
      </c>
    </row>
    <row r="221" spans="2:65" s="1" customFormat="1" ht="22.5" customHeight="1">
      <c r="B221" s="174"/>
      <c r="C221" s="175" t="s">
        <v>72</v>
      </c>
      <c r="D221" s="175" t="s">
        <v>188</v>
      </c>
      <c r="E221" s="176" t="s">
        <v>3812</v>
      </c>
      <c r="F221" s="177" t="s">
        <v>4117</v>
      </c>
      <c r="G221" s="178" t="s">
        <v>232</v>
      </c>
      <c r="H221" s="179">
        <v>18</v>
      </c>
      <c r="I221" s="180"/>
      <c r="J221" s="181">
        <f t="shared" si="80"/>
        <v>0</v>
      </c>
      <c r="K221" s="177" t="s">
        <v>5</v>
      </c>
      <c r="L221" s="41"/>
      <c r="M221" s="182" t="s">
        <v>5</v>
      </c>
      <c r="N221" s="183" t="s">
        <v>43</v>
      </c>
      <c r="O221" s="42"/>
      <c r="P221" s="184">
        <f t="shared" si="81"/>
        <v>0</v>
      </c>
      <c r="Q221" s="184">
        <v>0</v>
      </c>
      <c r="R221" s="184">
        <f t="shared" si="82"/>
        <v>0</v>
      </c>
      <c r="S221" s="184">
        <v>0</v>
      </c>
      <c r="T221" s="185">
        <f t="shared" si="83"/>
        <v>0</v>
      </c>
      <c r="AR221" s="24" t="s">
        <v>193</v>
      </c>
      <c r="AT221" s="24" t="s">
        <v>188</v>
      </c>
      <c r="AU221" s="24" t="s">
        <v>82</v>
      </c>
      <c r="AY221" s="24" t="s">
        <v>185</v>
      </c>
      <c r="BE221" s="186">
        <f t="shared" si="84"/>
        <v>0</v>
      </c>
      <c r="BF221" s="186">
        <f t="shared" si="85"/>
        <v>0</v>
      </c>
      <c r="BG221" s="186">
        <f t="shared" si="86"/>
        <v>0</v>
      </c>
      <c r="BH221" s="186">
        <f t="shared" si="87"/>
        <v>0</v>
      </c>
      <c r="BI221" s="186">
        <f t="shared" si="88"/>
        <v>0</v>
      </c>
      <c r="BJ221" s="24" t="s">
        <v>80</v>
      </c>
      <c r="BK221" s="186">
        <f t="shared" si="89"/>
        <v>0</v>
      </c>
      <c r="BL221" s="24" t="s">
        <v>193</v>
      </c>
      <c r="BM221" s="24" t="s">
        <v>3166</v>
      </c>
    </row>
    <row r="222" spans="2:65" s="1" customFormat="1" ht="27">
      <c r="B222" s="41"/>
      <c r="D222" s="208" t="s">
        <v>195</v>
      </c>
      <c r="F222" s="220" t="s">
        <v>4118</v>
      </c>
      <c r="I222" s="189"/>
      <c r="L222" s="41"/>
      <c r="M222" s="190"/>
      <c r="N222" s="42"/>
      <c r="O222" s="42"/>
      <c r="P222" s="42"/>
      <c r="Q222" s="42"/>
      <c r="R222" s="42"/>
      <c r="S222" s="42"/>
      <c r="T222" s="70"/>
      <c r="AT222" s="24" t="s">
        <v>195</v>
      </c>
      <c r="AU222" s="24" t="s">
        <v>82</v>
      </c>
    </row>
    <row r="223" spans="2:65" s="1" customFormat="1" ht="22.5" customHeight="1">
      <c r="B223" s="174"/>
      <c r="C223" s="175" t="s">
        <v>72</v>
      </c>
      <c r="D223" s="175" t="s">
        <v>188</v>
      </c>
      <c r="E223" s="176" t="s">
        <v>3810</v>
      </c>
      <c r="F223" s="177" t="s">
        <v>4116</v>
      </c>
      <c r="G223" s="178" t="s">
        <v>232</v>
      </c>
      <c r="H223" s="179">
        <v>21</v>
      </c>
      <c r="I223" s="180"/>
      <c r="J223" s="181">
        <f t="shared" ref="J223:J229" si="90">ROUND(I223*H223,2)</f>
        <v>0</v>
      </c>
      <c r="K223" s="177" t="s">
        <v>5</v>
      </c>
      <c r="L223" s="41"/>
      <c r="M223" s="182" t="s">
        <v>5</v>
      </c>
      <c r="N223" s="183" t="s">
        <v>43</v>
      </c>
      <c r="O223" s="42"/>
      <c r="P223" s="184">
        <f t="shared" ref="P223:P229" si="91">O223*H223</f>
        <v>0</v>
      </c>
      <c r="Q223" s="184">
        <v>0</v>
      </c>
      <c r="R223" s="184">
        <f t="shared" ref="R223:R229" si="92">Q223*H223</f>
        <v>0</v>
      </c>
      <c r="S223" s="184">
        <v>0</v>
      </c>
      <c r="T223" s="185">
        <f t="shared" ref="T223:T229" si="93">S223*H223</f>
        <v>0</v>
      </c>
      <c r="AR223" s="24" t="s">
        <v>193</v>
      </c>
      <c r="AT223" s="24" t="s">
        <v>188</v>
      </c>
      <c r="AU223" s="24" t="s">
        <v>82</v>
      </c>
      <c r="AY223" s="24" t="s">
        <v>185</v>
      </c>
      <c r="BE223" s="186">
        <f t="shared" ref="BE223:BE229" si="94">IF(N223="základní",J223,0)</f>
        <v>0</v>
      </c>
      <c r="BF223" s="186">
        <f t="shared" ref="BF223:BF229" si="95">IF(N223="snížená",J223,0)</f>
        <v>0</v>
      </c>
      <c r="BG223" s="186">
        <f t="shared" ref="BG223:BG229" si="96">IF(N223="zákl. přenesená",J223,0)</f>
        <v>0</v>
      </c>
      <c r="BH223" s="186">
        <f t="shared" ref="BH223:BH229" si="97">IF(N223="sníž. přenesená",J223,0)</f>
        <v>0</v>
      </c>
      <c r="BI223" s="186">
        <f t="shared" ref="BI223:BI229" si="98">IF(N223="nulová",J223,0)</f>
        <v>0</v>
      </c>
      <c r="BJ223" s="24" t="s">
        <v>80</v>
      </c>
      <c r="BK223" s="186">
        <f t="shared" ref="BK223:BK229" si="99">ROUND(I223*H223,2)</f>
        <v>0</v>
      </c>
      <c r="BL223" s="24" t="s">
        <v>193</v>
      </c>
      <c r="BM223" s="24" t="s">
        <v>2066</v>
      </c>
    </row>
    <row r="224" spans="2:65" s="1" customFormat="1" ht="22.5" customHeight="1">
      <c r="B224" s="174"/>
      <c r="C224" s="175" t="s">
        <v>72</v>
      </c>
      <c r="D224" s="175" t="s">
        <v>188</v>
      </c>
      <c r="E224" s="176" t="s">
        <v>3927</v>
      </c>
      <c r="F224" s="177" t="s">
        <v>4244</v>
      </c>
      <c r="G224" s="178" t="s">
        <v>1046</v>
      </c>
      <c r="H224" s="179">
        <v>2</v>
      </c>
      <c r="I224" s="180"/>
      <c r="J224" s="181">
        <f t="shared" si="90"/>
        <v>0</v>
      </c>
      <c r="K224" s="177" t="s">
        <v>5</v>
      </c>
      <c r="L224" s="41"/>
      <c r="M224" s="182" t="s">
        <v>5</v>
      </c>
      <c r="N224" s="183" t="s">
        <v>43</v>
      </c>
      <c r="O224" s="42"/>
      <c r="P224" s="184">
        <f t="shared" si="91"/>
        <v>0</v>
      </c>
      <c r="Q224" s="184">
        <v>0</v>
      </c>
      <c r="R224" s="184">
        <f t="shared" si="92"/>
        <v>0</v>
      </c>
      <c r="S224" s="184">
        <v>0</v>
      </c>
      <c r="T224" s="185">
        <f t="shared" si="93"/>
        <v>0</v>
      </c>
      <c r="AR224" s="24" t="s">
        <v>193</v>
      </c>
      <c r="AT224" s="24" t="s">
        <v>188</v>
      </c>
      <c r="AU224" s="24" t="s">
        <v>82</v>
      </c>
      <c r="AY224" s="24" t="s">
        <v>185</v>
      </c>
      <c r="BE224" s="186">
        <f t="shared" si="94"/>
        <v>0</v>
      </c>
      <c r="BF224" s="186">
        <f t="shared" si="95"/>
        <v>0</v>
      </c>
      <c r="BG224" s="186">
        <f t="shared" si="96"/>
        <v>0</v>
      </c>
      <c r="BH224" s="186">
        <f t="shared" si="97"/>
        <v>0</v>
      </c>
      <c r="BI224" s="186">
        <f t="shared" si="98"/>
        <v>0</v>
      </c>
      <c r="BJ224" s="24" t="s">
        <v>80</v>
      </c>
      <c r="BK224" s="186">
        <f t="shared" si="99"/>
        <v>0</v>
      </c>
      <c r="BL224" s="24" t="s">
        <v>193</v>
      </c>
      <c r="BM224" s="24" t="s">
        <v>1736</v>
      </c>
    </row>
    <row r="225" spans="2:65" s="1" customFormat="1" ht="22.5" customHeight="1">
      <c r="B225" s="174"/>
      <c r="C225" s="175" t="s">
        <v>72</v>
      </c>
      <c r="D225" s="175" t="s">
        <v>188</v>
      </c>
      <c r="E225" s="176" t="s">
        <v>3929</v>
      </c>
      <c r="F225" s="177" t="s">
        <v>4245</v>
      </c>
      <c r="G225" s="178" t="s">
        <v>1046</v>
      </c>
      <c r="H225" s="179">
        <v>1</v>
      </c>
      <c r="I225" s="180"/>
      <c r="J225" s="181">
        <f t="shared" si="90"/>
        <v>0</v>
      </c>
      <c r="K225" s="177" t="s">
        <v>5</v>
      </c>
      <c r="L225" s="41"/>
      <c r="M225" s="182" t="s">
        <v>5</v>
      </c>
      <c r="N225" s="183" t="s">
        <v>43</v>
      </c>
      <c r="O225" s="42"/>
      <c r="P225" s="184">
        <f t="shared" si="91"/>
        <v>0</v>
      </c>
      <c r="Q225" s="184">
        <v>0</v>
      </c>
      <c r="R225" s="184">
        <f t="shared" si="92"/>
        <v>0</v>
      </c>
      <c r="S225" s="184">
        <v>0</v>
      </c>
      <c r="T225" s="185">
        <f t="shared" si="93"/>
        <v>0</v>
      </c>
      <c r="AR225" s="24" t="s">
        <v>193</v>
      </c>
      <c r="AT225" s="24" t="s">
        <v>188</v>
      </c>
      <c r="AU225" s="24" t="s">
        <v>82</v>
      </c>
      <c r="AY225" s="24" t="s">
        <v>185</v>
      </c>
      <c r="BE225" s="186">
        <f t="shared" si="94"/>
        <v>0</v>
      </c>
      <c r="BF225" s="186">
        <f t="shared" si="95"/>
        <v>0</v>
      </c>
      <c r="BG225" s="186">
        <f t="shared" si="96"/>
        <v>0</v>
      </c>
      <c r="BH225" s="186">
        <f t="shared" si="97"/>
        <v>0</v>
      </c>
      <c r="BI225" s="186">
        <f t="shared" si="98"/>
        <v>0</v>
      </c>
      <c r="BJ225" s="24" t="s">
        <v>80</v>
      </c>
      <c r="BK225" s="186">
        <f t="shared" si="99"/>
        <v>0</v>
      </c>
      <c r="BL225" s="24" t="s">
        <v>193</v>
      </c>
      <c r="BM225" s="24" t="s">
        <v>2640</v>
      </c>
    </row>
    <row r="226" spans="2:65" s="1" customFormat="1" ht="22.5" customHeight="1">
      <c r="B226" s="174"/>
      <c r="C226" s="175" t="s">
        <v>72</v>
      </c>
      <c r="D226" s="175" t="s">
        <v>188</v>
      </c>
      <c r="E226" s="176" t="s">
        <v>3931</v>
      </c>
      <c r="F226" s="177" t="s">
        <v>4246</v>
      </c>
      <c r="G226" s="178" t="s">
        <v>1046</v>
      </c>
      <c r="H226" s="179">
        <v>2</v>
      </c>
      <c r="I226" s="180"/>
      <c r="J226" s="181">
        <f t="shared" si="90"/>
        <v>0</v>
      </c>
      <c r="K226" s="177" t="s">
        <v>5</v>
      </c>
      <c r="L226" s="41"/>
      <c r="M226" s="182" t="s">
        <v>5</v>
      </c>
      <c r="N226" s="183" t="s">
        <v>43</v>
      </c>
      <c r="O226" s="42"/>
      <c r="P226" s="184">
        <f t="shared" si="91"/>
        <v>0</v>
      </c>
      <c r="Q226" s="184">
        <v>0</v>
      </c>
      <c r="R226" s="184">
        <f t="shared" si="92"/>
        <v>0</v>
      </c>
      <c r="S226" s="184">
        <v>0</v>
      </c>
      <c r="T226" s="185">
        <f t="shared" si="93"/>
        <v>0</v>
      </c>
      <c r="AR226" s="24" t="s">
        <v>193</v>
      </c>
      <c r="AT226" s="24" t="s">
        <v>188</v>
      </c>
      <c r="AU226" s="24" t="s">
        <v>82</v>
      </c>
      <c r="AY226" s="24" t="s">
        <v>185</v>
      </c>
      <c r="BE226" s="186">
        <f t="shared" si="94"/>
        <v>0</v>
      </c>
      <c r="BF226" s="186">
        <f t="shared" si="95"/>
        <v>0</v>
      </c>
      <c r="BG226" s="186">
        <f t="shared" si="96"/>
        <v>0</v>
      </c>
      <c r="BH226" s="186">
        <f t="shared" si="97"/>
        <v>0</v>
      </c>
      <c r="BI226" s="186">
        <f t="shared" si="98"/>
        <v>0</v>
      </c>
      <c r="BJ226" s="24" t="s">
        <v>80</v>
      </c>
      <c r="BK226" s="186">
        <f t="shared" si="99"/>
        <v>0</v>
      </c>
      <c r="BL226" s="24" t="s">
        <v>193</v>
      </c>
      <c r="BM226" s="24" t="s">
        <v>2128</v>
      </c>
    </row>
    <row r="227" spans="2:65" s="1" customFormat="1" ht="22.5" customHeight="1">
      <c r="B227" s="174"/>
      <c r="C227" s="175" t="s">
        <v>72</v>
      </c>
      <c r="D227" s="175" t="s">
        <v>188</v>
      </c>
      <c r="E227" s="176" t="s">
        <v>3814</v>
      </c>
      <c r="F227" s="177" t="s">
        <v>4119</v>
      </c>
      <c r="G227" s="178" t="s">
        <v>376</v>
      </c>
      <c r="H227" s="179">
        <v>3</v>
      </c>
      <c r="I227" s="180"/>
      <c r="J227" s="181">
        <f t="shared" si="90"/>
        <v>0</v>
      </c>
      <c r="K227" s="177" t="s">
        <v>5</v>
      </c>
      <c r="L227" s="41"/>
      <c r="M227" s="182" t="s">
        <v>5</v>
      </c>
      <c r="N227" s="183" t="s">
        <v>43</v>
      </c>
      <c r="O227" s="42"/>
      <c r="P227" s="184">
        <f t="shared" si="91"/>
        <v>0</v>
      </c>
      <c r="Q227" s="184">
        <v>0</v>
      </c>
      <c r="R227" s="184">
        <f t="shared" si="92"/>
        <v>0</v>
      </c>
      <c r="S227" s="184">
        <v>0</v>
      </c>
      <c r="T227" s="185">
        <f t="shared" si="93"/>
        <v>0</v>
      </c>
      <c r="AR227" s="24" t="s">
        <v>193</v>
      </c>
      <c r="AT227" s="24" t="s">
        <v>188</v>
      </c>
      <c r="AU227" s="24" t="s">
        <v>82</v>
      </c>
      <c r="AY227" s="24" t="s">
        <v>185</v>
      </c>
      <c r="BE227" s="186">
        <f t="shared" si="94"/>
        <v>0</v>
      </c>
      <c r="BF227" s="186">
        <f t="shared" si="95"/>
        <v>0</v>
      </c>
      <c r="BG227" s="186">
        <f t="shared" si="96"/>
        <v>0</v>
      </c>
      <c r="BH227" s="186">
        <f t="shared" si="97"/>
        <v>0</v>
      </c>
      <c r="BI227" s="186">
        <f t="shared" si="98"/>
        <v>0</v>
      </c>
      <c r="BJ227" s="24" t="s">
        <v>80</v>
      </c>
      <c r="BK227" s="186">
        <f t="shared" si="99"/>
        <v>0</v>
      </c>
      <c r="BL227" s="24" t="s">
        <v>193</v>
      </c>
      <c r="BM227" s="24" t="s">
        <v>229</v>
      </c>
    </row>
    <row r="228" spans="2:65" s="1" customFormat="1" ht="22.5" customHeight="1">
      <c r="B228" s="174"/>
      <c r="C228" s="175" t="s">
        <v>72</v>
      </c>
      <c r="D228" s="175" t="s">
        <v>188</v>
      </c>
      <c r="E228" s="176" t="s">
        <v>4120</v>
      </c>
      <c r="F228" s="177" t="s">
        <v>4121</v>
      </c>
      <c r="G228" s="178" t="s">
        <v>1046</v>
      </c>
      <c r="H228" s="179">
        <v>3</v>
      </c>
      <c r="I228" s="180"/>
      <c r="J228" s="181">
        <f t="shared" si="90"/>
        <v>0</v>
      </c>
      <c r="K228" s="177" t="s">
        <v>5</v>
      </c>
      <c r="L228" s="41"/>
      <c r="M228" s="182" t="s">
        <v>5</v>
      </c>
      <c r="N228" s="183" t="s">
        <v>43</v>
      </c>
      <c r="O228" s="42"/>
      <c r="P228" s="184">
        <f t="shared" si="91"/>
        <v>0</v>
      </c>
      <c r="Q228" s="184">
        <v>0</v>
      </c>
      <c r="R228" s="184">
        <f t="shared" si="92"/>
        <v>0</v>
      </c>
      <c r="S228" s="184">
        <v>0</v>
      </c>
      <c r="T228" s="185">
        <f t="shared" si="93"/>
        <v>0</v>
      </c>
      <c r="AR228" s="24" t="s">
        <v>193</v>
      </c>
      <c r="AT228" s="24" t="s">
        <v>188</v>
      </c>
      <c r="AU228" s="24" t="s">
        <v>82</v>
      </c>
      <c r="AY228" s="24" t="s">
        <v>185</v>
      </c>
      <c r="BE228" s="186">
        <f t="shared" si="94"/>
        <v>0</v>
      </c>
      <c r="BF228" s="186">
        <f t="shared" si="95"/>
        <v>0</v>
      </c>
      <c r="BG228" s="186">
        <f t="shared" si="96"/>
        <v>0</v>
      </c>
      <c r="BH228" s="186">
        <f t="shared" si="97"/>
        <v>0</v>
      </c>
      <c r="BI228" s="186">
        <f t="shared" si="98"/>
        <v>0</v>
      </c>
      <c r="BJ228" s="24" t="s">
        <v>80</v>
      </c>
      <c r="BK228" s="186">
        <f t="shared" si="99"/>
        <v>0</v>
      </c>
      <c r="BL228" s="24" t="s">
        <v>193</v>
      </c>
      <c r="BM228" s="24" t="s">
        <v>237</v>
      </c>
    </row>
    <row r="229" spans="2:65" s="1" customFormat="1" ht="22.5" customHeight="1">
      <c r="B229" s="174"/>
      <c r="C229" s="175" t="s">
        <v>72</v>
      </c>
      <c r="D229" s="175" t="s">
        <v>188</v>
      </c>
      <c r="E229" s="176" t="s">
        <v>3935</v>
      </c>
      <c r="F229" s="177" t="s">
        <v>4247</v>
      </c>
      <c r="G229" s="178" t="s">
        <v>1046</v>
      </c>
      <c r="H229" s="179">
        <v>2</v>
      </c>
      <c r="I229" s="180"/>
      <c r="J229" s="181">
        <f t="shared" si="90"/>
        <v>0</v>
      </c>
      <c r="K229" s="177" t="s">
        <v>5</v>
      </c>
      <c r="L229" s="41"/>
      <c r="M229" s="182" t="s">
        <v>5</v>
      </c>
      <c r="N229" s="183" t="s">
        <v>43</v>
      </c>
      <c r="O229" s="42"/>
      <c r="P229" s="184">
        <f t="shared" si="91"/>
        <v>0</v>
      </c>
      <c r="Q229" s="184">
        <v>0</v>
      </c>
      <c r="R229" s="184">
        <f t="shared" si="92"/>
        <v>0</v>
      </c>
      <c r="S229" s="184">
        <v>0</v>
      </c>
      <c r="T229" s="185">
        <f t="shared" si="93"/>
        <v>0</v>
      </c>
      <c r="AR229" s="24" t="s">
        <v>193</v>
      </c>
      <c r="AT229" s="24" t="s">
        <v>188</v>
      </c>
      <c r="AU229" s="24" t="s">
        <v>82</v>
      </c>
      <c r="AY229" s="24" t="s">
        <v>185</v>
      </c>
      <c r="BE229" s="186">
        <f t="shared" si="94"/>
        <v>0</v>
      </c>
      <c r="BF229" s="186">
        <f t="shared" si="95"/>
        <v>0</v>
      </c>
      <c r="BG229" s="186">
        <f t="shared" si="96"/>
        <v>0</v>
      </c>
      <c r="BH229" s="186">
        <f t="shared" si="97"/>
        <v>0</v>
      </c>
      <c r="BI229" s="186">
        <f t="shared" si="98"/>
        <v>0</v>
      </c>
      <c r="BJ229" s="24" t="s">
        <v>80</v>
      </c>
      <c r="BK229" s="186">
        <f t="shared" si="99"/>
        <v>0</v>
      </c>
      <c r="BL229" s="24" t="s">
        <v>193</v>
      </c>
      <c r="BM229" s="24" t="s">
        <v>223</v>
      </c>
    </row>
    <row r="230" spans="2:65" s="10" customFormat="1" ht="29.85" customHeight="1">
      <c r="B230" s="160"/>
      <c r="D230" s="171" t="s">
        <v>71</v>
      </c>
      <c r="E230" s="172" t="s">
        <v>4248</v>
      </c>
      <c r="F230" s="172" t="s">
        <v>4249</v>
      </c>
      <c r="I230" s="163"/>
      <c r="J230" s="173">
        <f>BK230</f>
        <v>0</v>
      </c>
      <c r="L230" s="160"/>
      <c r="M230" s="165"/>
      <c r="N230" s="166"/>
      <c r="O230" s="166"/>
      <c r="P230" s="167">
        <f>SUM(P231:P237)</f>
        <v>0</v>
      </c>
      <c r="Q230" s="166"/>
      <c r="R230" s="167">
        <f>SUM(R231:R237)</f>
        <v>0</v>
      </c>
      <c r="S230" s="166"/>
      <c r="T230" s="168">
        <f>SUM(T231:T237)</f>
        <v>0</v>
      </c>
      <c r="AR230" s="161" t="s">
        <v>80</v>
      </c>
      <c r="AT230" s="169" t="s">
        <v>71</v>
      </c>
      <c r="AU230" s="169" t="s">
        <v>80</v>
      </c>
      <c r="AY230" s="161" t="s">
        <v>185</v>
      </c>
      <c r="BK230" s="170">
        <f>SUM(BK231:BK237)</f>
        <v>0</v>
      </c>
    </row>
    <row r="231" spans="2:65" s="1" customFormat="1" ht="22.5" customHeight="1">
      <c r="B231" s="174"/>
      <c r="C231" s="175" t="s">
        <v>72</v>
      </c>
      <c r="D231" s="175" t="s">
        <v>188</v>
      </c>
      <c r="E231" s="176" t="s">
        <v>3937</v>
      </c>
      <c r="F231" s="177" t="s">
        <v>4250</v>
      </c>
      <c r="G231" s="178" t="s">
        <v>1046</v>
      </c>
      <c r="H231" s="179">
        <v>1</v>
      </c>
      <c r="I231" s="180"/>
      <c r="J231" s="181">
        <f>ROUND(I231*H231,2)</f>
        <v>0</v>
      </c>
      <c r="K231" s="177" t="s">
        <v>5</v>
      </c>
      <c r="L231" s="41"/>
      <c r="M231" s="182" t="s">
        <v>5</v>
      </c>
      <c r="N231" s="183" t="s">
        <v>43</v>
      </c>
      <c r="O231" s="42"/>
      <c r="P231" s="184">
        <f>O231*H231</f>
        <v>0</v>
      </c>
      <c r="Q231" s="184">
        <v>0</v>
      </c>
      <c r="R231" s="184">
        <f>Q231*H231</f>
        <v>0</v>
      </c>
      <c r="S231" s="184">
        <v>0</v>
      </c>
      <c r="T231" s="185">
        <f>S231*H231</f>
        <v>0</v>
      </c>
      <c r="AR231" s="24" t="s">
        <v>193</v>
      </c>
      <c r="AT231" s="24" t="s">
        <v>188</v>
      </c>
      <c r="AU231" s="24" t="s">
        <v>82</v>
      </c>
      <c r="AY231" s="24" t="s">
        <v>185</v>
      </c>
      <c r="BE231" s="186">
        <f>IF(N231="základní",J231,0)</f>
        <v>0</v>
      </c>
      <c r="BF231" s="186">
        <f>IF(N231="snížená",J231,0)</f>
        <v>0</v>
      </c>
      <c r="BG231" s="186">
        <f>IF(N231="zákl. přenesená",J231,0)</f>
        <v>0</v>
      </c>
      <c r="BH231" s="186">
        <f>IF(N231="sníž. přenesená",J231,0)</f>
        <v>0</v>
      </c>
      <c r="BI231" s="186">
        <f>IF(N231="nulová",J231,0)</f>
        <v>0</v>
      </c>
      <c r="BJ231" s="24" t="s">
        <v>80</v>
      </c>
      <c r="BK231" s="186">
        <f>ROUND(I231*H231,2)</f>
        <v>0</v>
      </c>
      <c r="BL231" s="24" t="s">
        <v>193</v>
      </c>
      <c r="BM231" s="24" t="s">
        <v>435</v>
      </c>
    </row>
    <row r="232" spans="2:65" s="1" customFormat="1" ht="31.5" customHeight="1">
      <c r="B232" s="174"/>
      <c r="C232" s="175" t="s">
        <v>72</v>
      </c>
      <c r="D232" s="175" t="s">
        <v>188</v>
      </c>
      <c r="E232" s="176" t="s">
        <v>3939</v>
      </c>
      <c r="F232" s="177" t="s">
        <v>4108</v>
      </c>
      <c r="G232" s="178" t="s">
        <v>376</v>
      </c>
      <c r="H232" s="179">
        <v>12</v>
      </c>
      <c r="I232" s="180"/>
      <c r="J232" s="181">
        <f>ROUND(I232*H232,2)</f>
        <v>0</v>
      </c>
      <c r="K232" s="177" t="s">
        <v>5</v>
      </c>
      <c r="L232" s="41"/>
      <c r="M232" s="182" t="s">
        <v>5</v>
      </c>
      <c r="N232" s="183" t="s">
        <v>43</v>
      </c>
      <c r="O232" s="42"/>
      <c r="P232" s="184">
        <f>O232*H232</f>
        <v>0</v>
      </c>
      <c r="Q232" s="184">
        <v>0</v>
      </c>
      <c r="R232" s="184">
        <f>Q232*H232</f>
        <v>0</v>
      </c>
      <c r="S232" s="184">
        <v>0</v>
      </c>
      <c r="T232" s="185">
        <f>S232*H232</f>
        <v>0</v>
      </c>
      <c r="AR232" s="24" t="s">
        <v>193</v>
      </c>
      <c r="AT232" s="24" t="s">
        <v>188</v>
      </c>
      <c r="AU232" s="24" t="s">
        <v>82</v>
      </c>
      <c r="AY232" s="24" t="s">
        <v>185</v>
      </c>
      <c r="BE232" s="186">
        <f>IF(N232="základní",J232,0)</f>
        <v>0</v>
      </c>
      <c r="BF232" s="186">
        <f>IF(N232="snížená",J232,0)</f>
        <v>0</v>
      </c>
      <c r="BG232" s="186">
        <f>IF(N232="zákl. přenesená",J232,0)</f>
        <v>0</v>
      </c>
      <c r="BH232" s="186">
        <f>IF(N232="sníž. přenesená",J232,0)</f>
        <v>0</v>
      </c>
      <c r="BI232" s="186">
        <f>IF(N232="nulová",J232,0)</f>
        <v>0</v>
      </c>
      <c r="BJ232" s="24" t="s">
        <v>80</v>
      </c>
      <c r="BK232" s="186">
        <f>ROUND(I232*H232,2)</f>
        <v>0</v>
      </c>
      <c r="BL232" s="24" t="s">
        <v>193</v>
      </c>
      <c r="BM232" s="24" t="s">
        <v>447</v>
      </c>
    </row>
    <row r="233" spans="2:65" s="1" customFormat="1" ht="40.5">
      <c r="B233" s="41"/>
      <c r="D233" s="208" t="s">
        <v>195</v>
      </c>
      <c r="F233" s="220" t="s">
        <v>4251</v>
      </c>
      <c r="I233" s="189"/>
      <c r="L233" s="41"/>
      <c r="M233" s="190"/>
      <c r="N233" s="42"/>
      <c r="O233" s="42"/>
      <c r="P233" s="42"/>
      <c r="Q233" s="42"/>
      <c r="R233" s="42"/>
      <c r="S233" s="42"/>
      <c r="T233" s="70"/>
      <c r="AT233" s="24" t="s">
        <v>195</v>
      </c>
      <c r="AU233" s="24" t="s">
        <v>82</v>
      </c>
    </row>
    <row r="234" spans="2:65" s="1" customFormat="1" ht="22.5" customHeight="1">
      <c r="B234" s="174"/>
      <c r="C234" s="175" t="s">
        <v>72</v>
      </c>
      <c r="D234" s="175" t="s">
        <v>188</v>
      </c>
      <c r="E234" s="176" t="s">
        <v>3941</v>
      </c>
      <c r="F234" s="177" t="s">
        <v>4252</v>
      </c>
      <c r="G234" s="178" t="s">
        <v>1046</v>
      </c>
      <c r="H234" s="179">
        <v>2</v>
      </c>
      <c r="I234" s="180"/>
      <c r="J234" s="181">
        <f>ROUND(I234*H234,2)</f>
        <v>0</v>
      </c>
      <c r="K234" s="177" t="s">
        <v>5</v>
      </c>
      <c r="L234" s="41"/>
      <c r="M234" s="182" t="s">
        <v>5</v>
      </c>
      <c r="N234" s="183" t="s">
        <v>43</v>
      </c>
      <c r="O234" s="42"/>
      <c r="P234" s="184">
        <f>O234*H234</f>
        <v>0</v>
      </c>
      <c r="Q234" s="184">
        <v>0</v>
      </c>
      <c r="R234" s="184">
        <f>Q234*H234</f>
        <v>0</v>
      </c>
      <c r="S234" s="184">
        <v>0</v>
      </c>
      <c r="T234" s="185">
        <f>S234*H234</f>
        <v>0</v>
      </c>
      <c r="AR234" s="24" t="s">
        <v>193</v>
      </c>
      <c r="AT234" s="24" t="s">
        <v>188</v>
      </c>
      <c r="AU234" s="24" t="s">
        <v>82</v>
      </c>
      <c r="AY234" s="24" t="s">
        <v>185</v>
      </c>
      <c r="BE234" s="186">
        <f>IF(N234="základní",J234,0)</f>
        <v>0</v>
      </c>
      <c r="BF234" s="186">
        <f>IF(N234="snížená",J234,0)</f>
        <v>0</v>
      </c>
      <c r="BG234" s="186">
        <f>IF(N234="zákl. přenesená",J234,0)</f>
        <v>0</v>
      </c>
      <c r="BH234" s="186">
        <f>IF(N234="sníž. přenesená",J234,0)</f>
        <v>0</v>
      </c>
      <c r="BI234" s="186">
        <f>IF(N234="nulová",J234,0)</f>
        <v>0</v>
      </c>
      <c r="BJ234" s="24" t="s">
        <v>80</v>
      </c>
      <c r="BK234" s="186">
        <f>ROUND(I234*H234,2)</f>
        <v>0</v>
      </c>
      <c r="BL234" s="24" t="s">
        <v>193</v>
      </c>
      <c r="BM234" s="24" t="s">
        <v>456</v>
      </c>
    </row>
    <row r="235" spans="2:65" s="1" customFormat="1" ht="22.5" customHeight="1">
      <c r="B235" s="174"/>
      <c r="C235" s="175" t="s">
        <v>72</v>
      </c>
      <c r="D235" s="175" t="s">
        <v>188</v>
      </c>
      <c r="E235" s="176" t="s">
        <v>3943</v>
      </c>
      <c r="F235" s="177" t="s">
        <v>4253</v>
      </c>
      <c r="G235" s="178" t="s">
        <v>376</v>
      </c>
      <c r="H235" s="179">
        <v>5</v>
      </c>
      <c r="I235" s="180"/>
      <c r="J235" s="181">
        <f>ROUND(I235*H235,2)</f>
        <v>0</v>
      </c>
      <c r="K235" s="177" t="s">
        <v>5</v>
      </c>
      <c r="L235" s="41"/>
      <c r="M235" s="182" t="s">
        <v>5</v>
      </c>
      <c r="N235" s="183" t="s">
        <v>43</v>
      </c>
      <c r="O235" s="42"/>
      <c r="P235" s="184">
        <f>O235*H235</f>
        <v>0</v>
      </c>
      <c r="Q235" s="184">
        <v>0</v>
      </c>
      <c r="R235" s="184">
        <f>Q235*H235</f>
        <v>0</v>
      </c>
      <c r="S235" s="184">
        <v>0</v>
      </c>
      <c r="T235" s="185">
        <f>S235*H235</f>
        <v>0</v>
      </c>
      <c r="AR235" s="24" t="s">
        <v>193</v>
      </c>
      <c r="AT235" s="24" t="s">
        <v>188</v>
      </c>
      <c r="AU235" s="24" t="s">
        <v>82</v>
      </c>
      <c r="AY235" s="24" t="s">
        <v>185</v>
      </c>
      <c r="BE235" s="186">
        <f>IF(N235="základní",J235,0)</f>
        <v>0</v>
      </c>
      <c r="BF235" s="186">
        <f>IF(N235="snížená",J235,0)</f>
        <v>0</v>
      </c>
      <c r="BG235" s="186">
        <f>IF(N235="zákl. přenesená",J235,0)</f>
        <v>0</v>
      </c>
      <c r="BH235" s="186">
        <f>IF(N235="sníž. přenesená",J235,0)</f>
        <v>0</v>
      </c>
      <c r="BI235" s="186">
        <f>IF(N235="nulová",J235,0)</f>
        <v>0</v>
      </c>
      <c r="BJ235" s="24" t="s">
        <v>80</v>
      </c>
      <c r="BK235" s="186">
        <f>ROUND(I235*H235,2)</f>
        <v>0</v>
      </c>
      <c r="BL235" s="24" t="s">
        <v>193</v>
      </c>
      <c r="BM235" s="24" t="s">
        <v>2690</v>
      </c>
    </row>
    <row r="236" spans="2:65" s="1" customFormat="1" ht="22.5" customHeight="1">
      <c r="B236" s="174"/>
      <c r="C236" s="175" t="s">
        <v>72</v>
      </c>
      <c r="D236" s="175" t="s">
        <v>188</v>
      </c>
      <c r="E236" s="176" t="s">
        <v>4120</v>
      </c>
      <c r="F236" s="177" t="s">
        <v>4121</v>
      </c>
      <c r="G236" s="178" t="s">
        <v>1046</v>
      </c>
      <c r="H236" s="179">
        <v>5</v>
      </c>
      <c r="I236" s="180"/>
      <c r="J236" s="181">
        <f>ROUND(I236*H236,2)</f>
        <v>0</v>
      </c>
      <c r="K236" s="177" t="s">
        <v>5</v>
      </c>
      <c r="L236" s="41"/>
      <c r="M236" s="182" t="s">
        <v>5</v>
      </c>
      <c r="N236" s="183" t="s">
        <v>43</v>
      </c>
      <c r="O236" s="42"/>
      <c r="P236" s="184">
        <f>O236*H236</f>
        <v>0</v>
      </c>
      <c r="Q236" s="184">
        <v>0</v>
      </c>
      <c r="R236" s="184">
        <f>Q236*H236</f>
        <v>0</v>
      </c>
      <c r="S236" s="184">
        <v>0</v>
      </c>
      <c r="T236" s="185">
        <f>S236*H236</f>
        <v>0</v>
      </c>
      <c r="AR236" s="24" t="s">
        <v>193</v>
      </c>
      <c r="AT236" s="24" t="s">
        <v>188</v>
      </c>
      <c r="AU236" s="24" t="s">
        <v>82</v>
      </c>
      <c r="AY236" s="24" t="s">
        <v>185</v>
      </c>
      <c r="BE236" s="186">
        <f>IF(N236="základní",J236,0)</f>
        <v>0</v>
      </c>
      <c r="BF236" s="186">
        <f>IF(N236="snížená",J236,0)</f>
        <v>0</v>
      </c>
      <c r="BG236" s="186">
        <f>IF(N236="zákl. přenesená",J236,0)</f>
        <v>0</v>
      </c>
      <c r="BH236" s="186">
        <f>IF(N236="sníž. přenesená",J236,0)</f>
        <v>0</v>
      </c>
      <c r="BI236" s="186">
        <f>IF(N236="nulová",J236,0)</f>
        <v>0</v>
      </c>
      <c r="BJ236" s="24" t="s">
        <v>80</v>
      </c>
      <c r="BK236" s="186">
        <f>ROUND(I236*H236,2)</f>
        <v>0</v>
      </c>
      <c r="BL236" s="24" t="s">
        <v>193</v>
      </c>
      <c r="BM236" s="24" t="s">
        <v>467</v>
      </c>
    </row>
    <row r="237" spans="2:65" s="1" customFormat="1" ht="22.5" customHeight="1">
      <c r="B237" s="174"/>
      <c r="C237" s="175" t="s">
        <v>72</v>
      </c>
      <c r="D237" s="175" t="s">
        <v>188</v>
      </c>
      <c r="E237" s="176" t="s">
        <v>3945</v>
      </c>
      <c r="F237" s="177" t="s">
        <v>4254</v>
      </c>
      <c r="G237" s="178" t="s">
        <v>1046</v>
      </c>
      <c r="H237" s="179">
        <v>1</v>
      </c>
      <c r="I237" s="180"/>
      <c r="J237" s="181">
        <f>ROUND(I237*H237,2)</f>
        <v>0</v>
      </c>
      <c r="K237" s="177" t="s">
        <v>5</v>
      </c>
      <c r="L237" s="41"/>
      <c r="M237" s="182" t="s">
        <v>5</v>
      </c>
      <c r="N237" s="183" t="s">
        <v>43</v>
      </c>
      <c r="O237" s="42"/>
      <c r="P237" s="184">
        <f>O237*H237</f>
        <v>0</v>
      </c>
      <c r="Q237" s="184">
        <v>0</v>
      </c>
      <c r="R237" s="184">
        <f>Q237*H237</f>
        <v>0</v>
      </c>
      <c r="S237" s="184">
        <v>0</v>
      </c>
      <c r="T237" s="185">
        <f>S237*H237</f>
        <v>0</v>
      </c>
      <c r="AR237" s="24" t="s">
        <v>193</v>
      </c>
      <c r="AT237" s="24" t="s">
        <v>188</v>
      </c>
      <c r="AU237" s="24" t="s">
        <v>82</v>
      </c>
      <c r="AY237" s="24" t="s">
        <v>185</v>
      </c>
      <c r="BE237" s="186">
        <f>IF(N237="základní",J237,0)</f>
        <v>0</v>
      </c>
      <c r="BF237" s="186">
        <f>IF(N237="snížená",J237,0)</f>
        <v>0</v>
      </c>
      <c r="BG237" s="186">
        <f>IF(N237="zákl. přenesená",J237,0)</f>
        <v>0</v>
      </c>
      <c r="BH237" s="186">
        <f>IF(N237="sníž. přenesená",J237,0)</f>
        <v>0</v>
      </c>
      <c r="BI237" s="186">
        <f>IF(N237="nulová",J237,0)</f>
        <v>0</v>
      </c>
      <c r="BJ237" s="24" t="s">
        <v>80</v>
      </c>
      <c r="BK237" s="186">
        <f>ROUND(I237*H237,2)</f>
        <v>0</v>
      </c>
      <c r="BL237" s="24" t="s">
        <v>193</v>
      </c>
      <c r="BM237" s="24" t="s">
        <v>475</v>
      </c>
    </row>
    <row r="238" spans="2:65" s="10" customFormat="1" ht="29.85" customHeight="1">
      <c r="B238" s="160"/>
      <c r="D238" s="171" t="s">
        <v>71</v>
      </c>
      <c r="E238" s="172" t="s">
        <v>4248</v>
      </c>
      <c r="F238" s="172" t="s">
        <v>4249</v>
      </c>
      <c r="I238" s="163"/>
      <c r="J238" s="173">
        <f>BK238</f>
        <v>0</v>
      </c>
      <c r="L238" s="160"/>
      <c r="M238" s="165"/>
      <c r="N238" s="166"/>
      <c r="O238" s="166"/>
      <c r="P238" s="167">
        <f>SUM(P239:P246)</f>
        <v>0</v>
      </c>
      <c r="Q238" s="166"/>
      <c r="R238" s="167">
        <f>SUM(R239:R246)</f>
        <v>0</v>
      </c>
      <c r="S238" s="166"/>
      <c r="T238" s="168">
        <f>SUM(T239:T246)</f>
        <v>0</v>
      </c>
      <c r="AR238" s="161" t="s">
        <v>80</v>
      </c>
      <c r="AT238" s="169" t="s">
        <v>71</v>
      </c>
      <c r="AU238" s="169" t="s">
        <v>80</v>
      </c>
      <c r="AY238" s="161" t="s">
        <v>185</v>
      </c>
      <c r="BK238" s="170">
        <f>SUM(BK239:BK246)</f>
        <v>0</v>
      </c>
    </row>
    <row r="239" spans="2:65" s="1" customFormat="1" ht="22.5" customHeight="1">
      <c r="B239" s="174"/>
      <c r="C239" s="175" t="s">
        <v>72</v>
      </c>
      <c r="D239" s="175" t="s">
        <v>188</v>
      </c>
      <c r="E239" s="176" t="s">
        <v>3949</v>
      </c>
      <c r="F239" s="177" t="s">
        <v>4255</v>
      </c>
      <c r="G239" s="178" t="s">
        <v>1046</v>
      </c>
      <c r="H239" s="179">
        <v>1</v>
      </c>
      <c r="I239" s="180"/>
      <c r="J239" s="181">
        <f>ROUND(I239*H239,2)</f>
        <v>0</v>
      </c>
      <c r="K239" s="177" t="s">
        <v>5</v>
      </c>
      <c r="L239" s="41"/>
      <c r="M239" s="182" t="s">
        <v>5</v>
      </c>
      <c r="N239" s="183" t="s">
        <v>43</v>
      </c>
      <c r="O239" s="42"/>
      <c r="P239" s="184">
        <f>O239*H239</f>
        <v>0</v>
      </c>
      <c r="Q239" s="184">
        <v>0</v>
      </c>
      <c r="R239" s="184">
        <f>Q239*H239</f>
        <v>0</v>
      </c>
      <c r="S239" s="184">
        <v>0</v>
      </c>
      <c r="T239" s="185">
        <f>S239*H239</f>
        <v>0</v>
      </c>
      <c r="AR239" s="24" t="s">
        <v>193</v>
      </c>
      <c r="AT239" s="24" t="s">
        <v>188</v>
      </c>
      <c r="AU239" s="24" t="s">
        <v>82</v>
      </c>
      <c r="AY239" s="24" t="s">
        <v>185</v>
      </c>
      <c r="BE239" s="186">
        <f>IF(N239="základní",J239,0)</f>
        <v>0</v>
      </c>
      <c r="BF239" s="186">
        <f>IF(N239="snížená",J239,0)</f>
        <v>0</v>
      </c>
      <c r="BG239" s="186">
        <f>IF(N239="zákl. přenesená",J239,0)</f>
        <v>0</v>
      </c>
      <c r="BH239" s="186">
        <f>IF(N239="sníž. přenesená",J239,0)</f>
        <v>0</v>
      </c>
      <c r="BI239" s="186">
        <f>IF(N239="nulová",J239,0)</f>
        <v>0</v>
      </c>
      <c r="BJ239" s="24" t="s">
        <v>80</v>
      </c>
      <c r="BK239" s="186">
        <f>ROUND(I239*H239,2)</f>
        <v>0</v>
      </c>
      <c r="BL239" s="24" t="s">
        <v>193</v>
      </c>
      <c r="BM239" s="24" t="s">
        <v>483</v>
      </c>
    </row>
    <row r="240" spans="2:65" s="1" customFormat="1" ht="31.5" customHeight="1">
      <c r="B240" s="174"/>
      <c r="C240" s="175" t="s">
        <v>72</v>
      </c>
      <c r="D240" s="175" t="s">
        <v>188</v>
      </c>
      <c r="E240" s="176" t="s">
        <v>3939</v>
      </c>
      <c r="F240" s="177" t="s">
        <v>4108</v>
      </c>
      <c r="G240" s="178" t="s">
        <v>376</v>
      </c>
      <c r="H240" s="179">
        <v>8</v>
      </c>
      <c r="I240" s="180"/>
      <c r="J240" s="181">
        <f>ROUND(I240*H240,2)</f>
        <v>0</v>
      </c>
      <c r="K240" s="177" t="s">
        <v>5</v>
      </c>
      <c r="L240" s="41"/>
      <c r="M240" s="182" t="s">
        <v>5</v>
      </c>
      <c r="N240" s="183" t="s">
        <v>43</v>
      </c>
      <c r="O240" s="42"/>
      <c r="P240" s="184">
        <f>O240*H240</f>
        <v>0</v>
      </c>
      <c r="Q240" s="184">
        <v>0</v>
      </c>
      <c r="R240" s="184">
        <f>Q240*H240</f>
        <v>0</v>
      </c>
      <c r="S240" s="184">
        <v>0</v>
      </c>
      <c r="T240" s="185">
        <f>S240*H240</f>
        <v>0</v>
      </c>
      <c r="AR240" s="24" t="s">
        <v>193</v>
      </c>
      <c r="AT240" s="24" t="s">
        <v>188</v>
      </c>
      <c r="AU240" s="24" t="s">
        <v>82</v>
      </c>
      <c r="AY240" s="24" t="s">
        <v>185</v>
      </c>
      <c r="BE240" s="186">
        <f>IF(N240="základní",J240,0)</f>
        <v>0</v>
      </c>
      <c r="BF240" s="186">
        <f>IF(N240="snížená",J240,0)</f>
        <v>0</v>
      </c>
      <c r="BG240" s="186">
        <f>IF(N240="zákl. přenesená",J240,0)</f>
        <v>0</v>
      </c>
      <c r="BH240" s="186">
        <f>IF(N240="sníž. přenesená",J240,0)</f>
        <v>0</v>
      </c>
      <c r="BI240" s="186">
        <f>IF(N240="nulová",J240,0)</f>
        <v>0</v>
      </c>
      <c r="BJ240" s="24" t="s">
        <v>80</v>
      </c>
      <c r="BK240" s="186">
        <f>ROUND(I240*H240,2)</f>
        <v>0</v>
      </c>
      <c r="BL240" s="24" t="s">
        <v>193</v>
      </c>
      <c r="BM240" s="24" t="s">
        <v>492</v>
      </c>
    </row>
    <row r="241" spans="2:65" s="1" customFormat="1" ht="40.5">
      <c r="B241" s="41"/>
      <c r="D241" s="208" t="s">
        <v>195</v>
      </c>
      <c r="F241" s="220" t="s">
        <v>4251</v>
      </c>
      <c r="I241" s="189"/>
      <c r="L241" s="41"/>
      <c r="M241" s="190"/>
      <c r="N241" s="42"/>
      <c r="O241" s="42"/>
      <c r="P241" s="42"/>
      <c r="Q241" s="42"/>
      <c r="R241" s="42"/>
      <c r="S241" s="42"/>
      <c r="T241" s="70"/>
      <c r="AT241" s="24" t="s">
        <v>195</v>
      </c>
      <c r="AU241" s="24" t="s">
        <v>82</v>
      </c>
    </row>
    <row r="242" spans="2:65" s="1" customFormat="1" ht="31.5" customHeight="1">
      <c r="B242" s="174"/>
      <c r="C242" s="175" t="s">
        <v>72</v>
      </c>
      <c r="D242" s="175" t="s">
        <v>188</v>
      </c>
      <c r="E242" s="176" t="s">
        <v>3950</v>
      </c>
      <c r="F242" s="177" t="s">
        <v>4109</v>
      </c>
      <c r="G242" s="178" t="s">
        <v>376</v>
      </c>
      <c r="H242" s="179">
        <v>4</v>
      </c>
      <c r="I242" s="180"/>
      <c r="J242" s="181">
        <f>ROUND(I242*H242,2)</f>
        <v>0</v>
      </c>
      <c r="K242" s="177" t="s">
        <v>5</v>
      </c>
      <c r="L242" s="41"/>
      <c r="M242" s="182" t="s">
        <v>5</v>
      </c>
      <c r="N242" s="183" t="s">
        <v>43</v>
      </c>
      <c r="O242" s="42"/>
      <c r="P242" s="184">
        <f>O242*H242</f>
        <v>0</v>
      </c>
      <c r="Q242" s="184">
        <v>0</v>
      </c>
      <c r="R242" s="184">
        <f>Q242*H242</f>
        <v>0</v>
      </c>
      <c r="S242" s="184">
        <v>0</v>
      </c>
      <c r="T242" s="185">
        <f>S242*H242</f>
        <v>0</v>
      </c>
      <c r="AR242" s="24" t="s">
        <v>193</v>
      </c>
      <c r="AT242" s="24" t="s">
        <v>188</v>
      </c>
      <c r="AU242" s="24" t="s">
        <v>82</v>
      </c>
      <c r="AY242" s="24" t="s">
        <v>185</v>
      </c>
      <c r="BE242" s="186">
        <f>IF(N242="základní",J242,0)</f>
        <v>0</v>
      </c>
      <c r="BF242" s="186">
        <f>IF(N242="snížená",J242,0)</f>
        <v>0</v>
      </c>
      <c r="BG242" s="186">
        <f>IF(N242="zákl. přenesená",J242,0)</f>
        <v>0</v>
      </c>
      <c r="BH242" s="186">
        <f>IF(N242="sníž. přenesená",J242,0)</f>
        <v>0</v>
      </c>
      <c r="BI242" s="186">
        <f>IF(N242="nulová",J242,0)</f>
        <v>0</v>
      </c>
      <c r="BJ242" s="24" t="s">
        <v>80</v>
      </c>
      <c r="BK242" s="186">
        <f>ROUND(I242*H242,2)</f>
        <v>0</v>
      </c>
      <c r="BL242" s="24" t="s">
        <v>193</v>
      </c>
      <c r="BM242" s="24" t="s">
        <v>501</v>
      </c>
    </row>
    <row r="243" spans="2:65" s="1" customFormat="1" ht="22.5" customHeight="1">
      <c r="B243" s="174"/>
      <c r="C243" s="175" t="s">
        <v>72</v>
      </c>
      <c r="D243" s="175" t="s">
        <v>188</v>
      </c>
      <c r="E243" s="176" t="s">
        <v>3952</v>
      </c>
      <c r="F243" s="177" t="s">
        <v>4256</v>
      </c>
      <c r="G243" s="178" t="s">
        <v>1046</v>
      </c>
      <c r="H243" s="179">
        <v>2</v>
      </c>
      <c r="I243" s="180"/>
      <c r="J243" s="181">
        <f>ROUND(I243*H243,2)</f>
        <v>0</v>
      </c>
      <c r="K243" s="177" t="s">
        <v>5</v>
      </c>
      <c r="L243" s="41"/>
      <c r="M243" s="182" t="s">
        <v>5</v>
      </c>
      <c r="N243" s="183" t="s">
        <v>43</v>
      </c>
      <c r="O243" s="42"/>
      <c r="P243" s="184">
        <f>O243*H243</f>
        <v>0</v>
      </c>
      <c r="Q243" s="184">
        <v>0</v>
      </c>
      <c r="R243" s="184">
        <f>Q243*H243</f>
        <v>0</v>
      </c>
      <c r="S243" s="184">
        <v>0</v>
      </c>
      <c r="T243" s="185">
        <f>S243*H243</f>
        <v>0</v>
      </c>
      <c r="AR243" s="24" t="s">
        <v>193</v>
      </c>
      <c r="AT243" s="24" t="s">
        <v>188</v>
      </c>
      <c r="AU243" s="24" t="s">
        <v>82</v>
      </c>
      <c r="AY243" s="24" t="s">
        <v>185</v>
      </c>
      <c r="BE243" s="186">
        <f>IF(N243="základní",J243,0)</f>
        <v>0</v>
      </c>
      <c r="BF243" s="186">
        <f>IF(N243="snížená",J243,0)</f>
        <v>0</v>
      </c>
      <c r="BG243" s="186">
        <f>IF(N243="zákl. přenesená",J243,0)</f>
        <v>0</v>
      </c>
      <c r="BH243" s="186">
        <f>IF(N243="sníž. přenesená",J243,0)</f>
        <v>0</v>
      </c>
      <c r="BI243" s="186">
        <f>IF(N243="nulová",J243,0)</f>
        <v>0</v>
      </c>
      <c r="BJ243" s="24" t="s">
        <v>80</v>
      </c>
      <c r="BK243" s="186">
        <f>ROUND(I243*H243,2)</f>
        <v>0</v>
      </c>
      <c r="BL243" s="24" t="s">
        <v>193</v>
      </c>
      <c r="BM243" s="24" t="s">
        <v>599</v>
      </c>
    </row>
    <row r="244" spans="2:65" s="1" customFormat="1" ht="22.5" customHeight="1">
      <c r="B244" s="174"/>
      <c r="C244" s="175" t="s">
        <v>72</v>
      </c>
      <c r="D244" s="175" t="s">
        <v>188</v>
      </c>
      <c r="E244" s="176" t="s">
        <v>3943</v>
      </c>
      <c r="F244" s="177" t="s">
        <v>4253</v>
      </c>
      <c r="G244" s="178" t="s">
        <v>376</v>
      </c>
      <c r="H244" s="179">
        <v>6</v>
      </c>
      <c r="I244" s="180"/>
      <c r="J244" s="181">
        <f>ROUND(I244*H244,2)</f>
        <v>0</v>
      </c>
      <c r="K244" s="177" t="s">
        <v>5</v>
      </c>
      <c r="L244" s="41"/>
      <c r="M244" s="182" t="s">
        <v>5</v>
      </c>
      <c r="N244" s="183" t="s">
        <v>43</v>
      </c>
      <c r="O244" s="42"/>
      <c r="P244" s="184">
        <f>O244*H244</f>
        <v>0</v>
      </c>
      <c r="Q244" s="184">
        <v>0</v>
      </c>
      <c r="R244" s="184">
        <f>Q244*H244</f>
        <v>0</v>
      </c>
      <c r="S244" s="184">
        <v>0</v>
      </c>
      <c r="T244" s="185">
        <f>S244*H244</f>
        <v>0</v>
      </c>
      <c r="AR244" s="24" t="s">
        <v>193</v>
      </c>
      <c r="AT244" s="24" t="s">
        <v>188</v>
      </c>
      <c r="AU244" s="24" t="s">
        <v>82</v>
      </c>
      <c r="AY244" s="24" t="s">
        <v>185</v>
      </c>
      <c r="BE244" s="186">
        <f>IF(N244="základní",J244,0)</f>
        <v>0</v>
      </c>
      <c r="BF244" s="186">
        <f>IF(N244="snížená",J244,0)</f>
        <v>0</v>
      </c>
      <c r="BG244" s="186">
        <f>IF(N244="zákl. přenesená",J244,0)</f>
        <v>0</v>
      </c>
      <c r="BH244" s="186">
        <f>IF(N244="sníž. přenesená",J244,0)</f>
        <v>0</v>
      </c>
      <c r="BI244" s="186">
        <f>IF(N244="nulová",J244,0)</f>
        <v>0</v>
      </c>
      <c r="BJ244" s="24" t="s">
        <v>80</v>
      </c>
      <c r="BK244" s="186">
        <f>ROUND(I244*H244,2)</f>
        <v>0</v>
      </c>
      <c r="BL244" s="24" t="s">
        <v>193</v>
      </c>
      <c r="BM244" s="24" t="s">
        <v>612</v>
      </c>
    </row>
    <row r="245" spans="2:65" s="1" customFormat="1" ht="22.5" customHeight="1">
      <c r="B245" s="174"/>
      <c r="C245" s="175" t="s">
        <v>72</v>
      </c>
      <c r="D245" s="175" t="s">
        <v>188</v>
      </c>
      <c r="E245" s="176" t="s">
        <v>4120</v>
      </c>
      <c r="F245" s="177" t="s">
        <v>4121</v>
      </c>
      <c r="G245" s="178" t="s">
        <v>1046</v>
      </c>
      <c r="H245" s="179">
        <v>6</v>
      </c>
      <c r="I245" s="180"/>
      <c r="J245" s="181">
        <f>ROUND(I245*H245,2)</f>
        <v>0</v>
      </c>
      <c r="K245" s="177" t="s">
        <v>5</v>
      </c>
      <c r="L245" s="41"/>
      <c r="M245" s="182" t="s">
        <v>5</v>
      </c>
      <c r="N245" s="183" t="s">
        <v>43</v>
      </c>
      <c r="O245" s="42"/>
      <c r="P245" s="184">
        <f>O245*H245</f>
        <v>0</v>
      </c>
      <c r="Q245" s="184">
        <v>0</v>
      </c>
      <c r="R245" s="184">
        <f>Q245*H245</f>
        <v>0</v>
      </c>
      <c r="S245" s="184">
        <v>0</v>
      </c>
      <c r="T245" s="185">
        <f>S245*H245</f>
        <v>0</v>
      </c>
      <c r="AR245" s="24" t="s">
        <v>193</v>
      </c>
      <c r="AT245" s="24" t="s">
        <v>188</v>
      </c>
      <c r="AU245" s="24" t="s">
        <v>82</v>
      </c>
      <c r="AY245" s="24" t="s">
        <v>185</v>
      </c>
      <c r="BE245" s="186">
        <f>IF(N245="základní",J245,0)</f>
        <v>0</v>
      </c>
      <c r="BF245" s="186">
        <f>IF(N245="snížená",J245,0)</f>
        <v>0</v>
      </c>
      <c r="BG245" s="186">
        <f>IF(N245="zákl. přenesená",J245,0)</f>
        <v>0</v>
      </c>
      <c r="BH245" s="186">
        <f>IF(N245="sníž. přenesená",J245,0)</f>
        <v>0</v>
      </c>
      <c r="BI245" s="186">
        <f>IF(N245="nulová",J245,0)</f>
        <v>0</v>
      </c>
      <c r="BJ245" s="24" t="s">
        <v>80</v>
      </c>
      <c r="BK245" s="186">
        <f>ROUND(I245*H245,2)</f>
        <v>0</v>
      </c>
      <c r="BL245" s="24" t="s">
        <v>193</v>
      </c>
      <c r="BM245" s="24" t="s">
        <v>640</v>
      </c>
    </row>
    <row r="246" spans="2:65" s="1" customFormat="1" ht="22.5" customHeight="1">
      <c r="B246" s="174"/>
      <c r="C246" s="175" t="s">
        <v>72</v>
      </c>
      <c r="D246" s="175" t="s">
        <v>188</v>
      </c>
      <c r="E246" s="176" t="s">
        <v>3954</v>
      </c>
      <c r="F246" s="177" t="s">
        <v>4257</v>
      </c>
      <c r="G246" s="178" t="s">
        <v>1046</v>
      </c>
      <c r="H246" s="179">
        <v>1</v>
      </c>
      <c r="I246" s="180"/>
      <c r="J246" s="181">
        <f>ROUND(I246*H246,2)</f>
        <v>0</v>
      </c>
      <c r="K246" s="177" t="s">
        <v>5</v>
      </c>
      <c r="L246" s="41"/>
      <c r="M246" s="182" t="s">
        <v>5</v>
      </c>
      <c r="N246" s="183" t="s">
        <v>43</v>
      </c>
      <c r="O246" s="42"/>
      <c r="P246" s="184">
        <f>O246*H246</f>
        <v>0</v>
      </c>
      <c r="Q246" s="184">
        <v>0</v>
      </c>
      <c r="R246" s="184">
        <f>Q246*H246</f>
        <v>0</v>
      </c>
      <c r="S246" s="184">
        <v>0</v>
      </c>
      <c r="T246" s="185">
        <f>S246*H246</f>
        <v>0</v>
      </c>
      <c r="AR246" s="24" t="s">
        <v>193</v>
      </c>
      <c r="AT246" s="24" t="s">
        <v>188</v>
      </c>
      <c r="AU246" s="24" t="s">
        <v>82</v>
      </c>
      <c r="AY246" s="24" t="s">
        <v>185</v>
      </c>
      <c r="BE246" s="186">
        <f>IF(N246="základní",J246,0)</f>
        <v>0</v>
      </c>
      <c r="BF246" s="186">
        <f>IF(N246="snížená",J246,0)</f>
        <v>0</v>
      </c>
      <c r="BG246" s="186">
        <f>IF(N246="zákl. přenesená",J246,0)</f>
        <v>0</v>
      </c>
      <c r="BH246" s="186">
        <f>IF(N246="sníž. přenesená",J246,0)</f>
        <v>0</v>
      </c>
      <c r="BI246" s="186">
        <f>IF(N246="nulová",J246,0)</f>
        <v>0</v>
      </c>
      <c r="BJ246" s="24" t="s">
        <v>80</v>
      </c>
      <c r="BK246" s="186">
        <f>ROUND(I246*H246,2)</f>
        <v>0</v>
      </c>
      <c r="BL246" s="24" t="s">
        <v>193</v>
      </c>
      <c r="BM246" s="24" t="s">
        <v>4258</v>
      </c>
    </row>
    <row r="247" spans="2:65" s="10" customFormat="1" ht="29.85" customHeight="1">
      <c r="B247" s="160"/>
      <c r="D247" s="171" t="s">
        <v>71</v>
      </c>
      <c r="E247" s="172" t="s">
        <v>4248</v>
      </c>
      <c r="F247" s="172" t="s">
        <v>4249</v>
      </c>
      <c r="I247" s="163"/>
      <c r="J247" s="173">
        <f>BK247</f>
        <v>0</v>
      </c>
      <c r="L247" s="160"/>
      <c r="M247" s="165"/>
      <c r="N247" s="166"/>
      <c r="O247" s="166"/>
      <c r="P247" s="167">
        <f>SUM(P248:P255)</f>
        <v>0</v>
      </c>
      <c r="Q247" s="166"/>
      <c r="R247" s="167">
        <f>SUM(R248:R255)</f>
        <v>0</v>
      </c>
      <c r="S247" s="166"/>
      <c r="T247" s="168">
        <f>SUM(T248:T255)</f>
        <v>0</v>
      </c>
      <c r="AR247" s="161" t="s">
        <v>80</v>
      </c>
      <c r="AT247" s="169" t="s">
        <v>71</v>
      </c>
      <c r="AU247" s="169" t="s">
        <v>80</v>
      </c>
      <c r="AY247" s="161" t="s">
        <v>185</v>
      </c>
      <c r="BK247" s="170">
        <f>SUM(BK248:BK255)</f>
        <v>0</v>
      </c>
    </row>
    <row r="248" spans="2:65" s="1" customFormat="1" ht="22.5" customHeight="1">
      <c r="B248" s="174"/>
      <c r="C248" s="175" t="s">
        <v>72</v>
      </c>
      <c r="D248" s="175" t="s">
        <v>188</v>
      </c>
      <c r="E248" s="176" t="s">
        <v>3949</v>
      </c>
      <c r="F248" s="177" t="s">
        <v>4255</v>
      </c>
      <c r="G248" s="178" t="s">
        <v>1046</v>
      </c>
      <c r="H248" s="179">
        <v>1</v>
      </c>
      <c r="I248" s="180"/>
      <c r="J248" s="181">
        <f>ROUND(I248*H248,2)</f>
        <v>0</v>
      </c>
      <c r="K248" s="177" t="s">
        <v>5</v>
      </c>
      <c r="L248" s="41"/>
      <c r="M248" s="182" t="s">
        <v>5</v>
      </c>
      <c r="N248" s="183" t="s">
        <v>43</v>
      </c>
      <c r="O248" s="42"/>
      <c r="P248" s="184">
        <f>O248*H248</f>
        <v>0</v>
      </c>
      <c r="Q248" s="184">
        <v>0</v>
      </c>
      <c r="R248" s="184">
        <f>Q248*H248</f>
        <v>0</v>
      </c>
      <c r="S248" s="184">
        <v>0</v>
      </c>
      <c r="T248" s="185">
        <f>S248*H248</f>
        <v>0</v>
      </c>
      <c r="AR248" s="24" t="s">
        <v>193</v>
      </c>
      <c r="AT248" s="24" t="s">
        <v>188</v>
      </c>
      <c r="AU248" s="24" t="s">
        <v>82</v>
      </c>
      <c r="AY248" s="24" t="s">
        <v>185</v>
      </c>
      <c r="BE248" s="186">
        <f>IF(N248="základní",J248,0)</f>
        <v>0</v>
      </c>
      <c r="BF248" s="186">
        <f>IF(N248="snížená",J248,0)</f>
        <v>0</v>
      </c>
      <c r="BG248" s="186">
        <f>IF(N248="zákl. přenesená",J248,0)</f>
        <v>0</v>
      </c>
      <c r="BH248" s="186">
        <f>IF(N248="sníž. přenesená",J248,0)</f>
        <v>0</v>
      </c>
      <c r="BI248" s="186">
        <f>IF(N248="nulová",J248,0)</f>
        <v>0</v>
      </c>
      <c r="BJ248" s="24" t="s">
        <v>80</v>
      </c>
      <c r="BK248" s="186">
        <f>ROUND(I248*H248,2)</f>
        <v>0</v>
      </c>
      <c r="BL248" s="24" t="s">
        <v>193</v>
      </c>
      <c r="BM248" s="24" t="s">
        <v>1554</v>
      </c>
    </row>
    <row r="249" spans="2:65" s="1" customFormat="1" ht="31.5" customHeight="1">
      <c r="B249" s="174"/>
      <c r="C249" s="175" t="s">
        <v>72</v>
      </c>
      <c r="D249" s="175" t="s">
        <v>188</v>
      </c>
      <c r="E249" s="176" t="s">
        <v>3939</v>
      </c>
      <c r="F249" s="177" t="s">
        <v>4108</v>
      </c>
      <c r="G249" s="178" t="s">
        <v>376</v>
      </c>
      <c r="H249" s="179">
        <v>19</v>
      </c>
      <c r="I249" s="180"/>
      <c r="J249" s="181">
        <f>ROUND(I249*H249,2)</f>
        <v>0</v>
      </c>
      <c r="K249" s="177" t="s">
        <v>5</v>
      </c>
      <c r="L249" s="41"/>
      <c r="M249" s="182" t="s">
        <v>5</v>
      </c>
      <c r="N249" s="183" t="s">
        <v>43</v>
      </c>
      <c r="O249" s="42"/>
      <c r="P249" s="184">
        <f>O249*H249</f>
        <v>0</v>
      </c>
      <c r="Q249" s="184">
        <v>0</v>
      </c>
      <c r="R249" s="184">
        <f>Q249*H249</f>
        <v>0</v>
      </c>
      <c r="S249" s="184">
        <v>0</v>
      </c>
      <c r="T249" s="185">
        <f>S249*H249</f>
        <v>0</v>
      </c>
      <c r="AR249" s="24" t="s">
        <v>193</v>
      </c>
      <c r="AT249" s="24" t="s">
        <v>188</v>
      </c>
      <c r="AU249" s="24" t="s">
        <v>82</v>
      </c>
      <c r="AY249" s="24" t="s">
        <v>185</v>
      </c>
      <c r="BE249" s="186">
        <f>IF(N249="základní",J249,0)</f>
        <v>0</v>
      </c>
      <c r="BF249" s="186">
        <f>IF(N249="snížená",J249,0)</f>
        <v>0</v>
      </c>
      <c r="BG249" s="186">
        <f>IF(N249="zákl. přenesená",J249,0)</f>
        <v>0</v>
      </c>
      <c r="BH249" s="186">
        <f>IF(N249="sníž. přenesená",J249,0)</f>
        <v>0</v>
      </c>
      <c r="BI249" s="186">
        <f>IF(N249="nulová",J249,0)</f>
        <v>0</v>
      </c>
      <c r="BJ249" s="24" t="s">
        <v>80</v>
      </c>
      <c r="BK249" s="186">
        <f>ROUND(I249*H249,2)</f>
        <v>0</v>
      </c>
      <c r="BL249" s="24" t="s">
        <v>193</v>
      </c>
      <c r="BM249" s="24" t="s">
        <v>669</v>
      </c>
    </row>
    <row r="250" spans="2:65" s="1" customFormat="1" ht="40.5">
      <c r="B250" s="41"/>
      <c r="D250" s="208" t="s">
        <v>195</v>
      </c>
      <c r="F250" s="220" t="s">
        <v>4251</v>
      </c>
      <c r="I250" s="189"/>
      <c r="L250" s="41"/>
      <c r="M250" s="190"/>
      <c r="N250" s="42"/>
      <c r="O250" s="42"/>
      <c r="P250" s="42"/>
      <c r="Q250" s="42"/>
      <c r="R250" s="42"/>
      <c r="S250" s="42"/>
      <c r="T250" s="70"/>
      <c r="AT250" s="24" t="s">
        <v>195</v>
      </c>
      <c r="AU250" s="24" t="s">
        <v>82</v>
      </c>
    </row>
    <row r="251" spans="2:65" s="1" customFormat="1" ht="31.5" customHeight="1">
      <c r="B251" s="174"/>
      <c r="C251" s="175" t="s">
        <v>72</v>
      </c>
      <c r="D251" s="175" t="s">
        <v>188</v>
      </c>
      <c r="E251" s="176" t="s">
        <v>3950</v>
      </c>
      <c r="F251" s="177" t="s">
        <v>4109</v>
      </c>
      <c r="G251" s="178" t="s">
        <v>376</v>
      </c>
      <c r="H251" s="179">
        <v>8</v>
      </c>
      <c r="I251" s="180"/>
      <c r="J251" s="181">
        <f>ROUND(I251*H251,2)</f>
        <v>0</v>
      </c>
      <c r="K251" s="177" t="s">
        <v>5</v>
      </c>
      <c r="L251" s="41"/>
      <c r="M251" s="182" t="s">
        <v>5</v>
      </c>
      <c r="N251" s="183" t="s">
        <v>43</v>
      </c>
      <c r="O251" s="42"/>
      <c r="P251" s="184">
        <f>O251*H251</f>
        <v>0</v>
      </c>
      <c r="Q251" s="184">
        <v>0</v>
      </c>
      <c r="R251" s="184">
        <f>Q251*H251</f>
        <v>0</v>
      </c>
      <c r="S251" s="184">
        <v>0</v>
      </c>
      <c r="T251" s="185">
        <f>S251*H251</f>
        <v>0</v>
      </c>
      <c r="AR251" s="24" t="s">
        <v>193</v>
      </c>
      <c r="AT251" s="24" t="s">
        <v>188</v>
      </c>
      <c r="AU251" s="24" t="s">
        <v>82</v>
      </c>
      <c r="AY251" s="24" t="s">
        <v>185</v>
      </c>
      <c r="BE251" s="186">
        <f>IF(N251="základní",J251,0)</f>
        <v>0</v>
      </c>
      <c r="BF251" s="186">
        <f>IF(N251="snížená",J251,0)</f>
        <v>0</v>
      </c>
      <c r="BG251" s="186">
        <f>IF(N251="zákl. přenesená",J251,0)</f>
        <v>0</v>
      </c>
      <c r="BH251" s="186">
        <f>IF(N251="sníž. přenesená",J251,0)</f>
        <v>0</v>
      </c>
      <c r="BI251" s="186">
        <f>IF(N251="nulová",J251,0)</f>
        <v>0</v>
      </c>
      <c r="BJ251" s="24" t="s">
        <v>80</v>
      </c>
      <c r="BK251" s="186">
        <f>ROUND(I251*H251,2)</f>
        <v>0</v>
      </c>
      <c r="BL251" s="24" t="s">
        <v>193</v>
      </c>
      <c r="BM251" s="24" t="s">
        <v>2769</v>
      </c>
    </row>
    <row r="252" spans="2:65" s="1" customFormat="1" ht="22.5" customHeight="1">
      <c r="B252" s="174"/>
      <c r="C252" s="175" t="s">
        <v>72</v>
      </c>
      <c r="D252" s="175" t="s">
        <v>188</v>
      </c>
      <c r="E252" s="176" t="s">
        <v>3952</v>
      </c>
      <c r="F252" s="177" t="s">
        <v>4256</v>
      </c>
      <c r="G252" s="178" t="s">
        <v>1046</v>
      </c>
      <c r="H252" s="179">
        <v>2</v>
      </c>
      <c r="I252" s="180"/>
      <c r="J252" s="181">
        <f>ROUND(I252*H252,2)</f>
        <v>0</v>
      </c>
      <c r="K252" s="177" t="s">
        <v>5</v>
      </c>
      <c r="L252" s="41"/>
      <c r="M252" s="182" t="s">
        <v>5</v>
      </c>
      <c r="N252" s="183" t="s">
        <v>43</v>
      </c>
      <c r="O252" s="42"/>
      <c r="P252" s="184">
        <f>O252*H252</f>
        <v>0</v>
      </c>
      <c r="Q252" s="184">
        <v>0</v>
      </c>
      <c r="R252" s="184">
        <f>Q252*H252</f>
        <v>0</v>
      </c>
      <c r="S252" s="184">
        <v>0</v>
      </c>
      <c r="T252" s="185">
        <f>S252*H252</f>
        <v>0</v>
      </c>
      <c r="AR252" s="24" t="s">
        <v>193</v>
      </c>
      <c r="AT252" s="24" t="s">
        <v>188</v>
      </c>
      <c r="AU252" s="24" t="s">
        <v>82</v>
      </c>
      <c r="AY252" s="24" t="s">
        <v>185</v>
      </c>
      <c r="BE252" s="186">
        <f>IF(N252="základní",J252,0)</f>
        <v>0</v>
      </c>
      <c r="BF252" s="186">
        <f>IF(N252="snížená",J252,0)</f>
        <v>0</v>
      </c>
      <c r="BG252" s="186">
        <f>IF(N252="zákl. přenesená",J252,0)</f>
        <v>0</v>
      </c>
      <c r="BH252" s="186">
        <f>IF(N252="sníž. přenesená",J252,0)</f>
        <v>0</v>
      </c>
      <c r="BI252" s="186">
        <f>IF(N252="nulová",J252,0)</f>
        <v>0</v>
      </c>
      <c r="BJ252" s="24" t="s">
        <v>80</v>
      </c>
      <c r="BK252" s="186">
        <f>ROUND(I252*H252,2)</f>
        <v>0</v>
      </c>
      <c r="BL252" s="24" t="s">
        <v>193</v>
      </c>
      <c r="BM252" s="24" t="s">
        <v>2829</v>
      </c>
    </row>
    <row r="253" spans="2:65" s="1" customFormat="1" ht="22.5" customHeight="1">
      <c r="B253" s="174"/>
      <c r="C253" s="175" t="s">
        <v>72</v>
      </c>
      <c r="D253" s="175" t="s">
        <v>188</v>
      </c>
      <c r="E253" s="176" t="s">
        <v>3943</v>
      </c>
      <c r="F253" s="177" t="s">
        <v>4253</v>
      </c>
      <c r="G253" s="178" t="s">
        <v>376</v>
      </c>
      <c r="H253" s="179">
        <v>6</v>
      </c>
      <c r="I253" s="180"/>
      <c r="J253" s="181">
        <f>ROUND(I253*H253,2)</f>
        <v>0</v>
      </c>
      <c r="K253" s="177" t="s">
        <v>5</v>
      </c>
      <c r="L253" s="41"/>
      <c r="M253" s="182" t="s">
        <v>5</v>
      </c>
      <c r="N253" s="183" t="s">
        <v>43</v>
      </c>
      <c r="O253" s="42"/>
      <c r="P253" s="184">
        <f>O253*H253</f>
        <v>0</v>
      </c>
      <c r="Q253" s="184">
        <v>0</v>
      </c>
      <c r="R253" s="184">
        <f>Q253*H253</f>
        <v>0</v>
      </c>
      <c r="S253" s="184">
        <v>0</v>
      </c>
      <c r="T253" s="185">
        <f>S253*H253</f>
        <v>0</v>
      </c>
      <c r="AR253" s="24" t="s">
        <v>193</v>
      </c>
      <c r="AT253" s="24" t="s">
        <v>188</v>
      </c>
      <c r="AU253" s="24" t="s">
        <v>82</v>
      </c>
      <c r="AY253" s="24" t="s">
        <v>185</v>
      </c>
      <c r="BE253" s="186">
        <f>IF(N253="základní",J253,0)</f>
        <v>0</v>
      </c>
      <c r="BF253" s="186">
        <f>IF(N253="snížená",J253,0)</f>
        <v>0</v>
      </c>
      <c r="BG253" s="186">
        <f>IF(N253="zákl. přenesená",J253,0)</f>
        <v>0</v>
      </c>
      <c r="BH253" s="186">
        <f>IF(N253="sníž. přenesená",J253,0)</f>
        <v>0</v>
      </c>
      <c r="BI253" s="186">
        <f>IF(N253="nulová",J253,0)</f>
        <v>0</v>
      </c>
      <c r="BJ253" s="24" t="s">
        <v>80</v>
      </c>
      <c r="BK253" s="186">
        <f>ROUND(I253*H253,2)</f>
        <v>0</v>
      </c>
      <c r="BL253" s="24" t="s">
        <v>193</v>
      </c>
      <c r="BM253" s="24" t="s">
        <v>3259</v>
      </c>
    </row>
    <row r="254" spans="2:65" s="1" customFormat="1" ht="22.5" customHeight="1">
      <c r="B254" s="174"/>
      <c r="C254" s="175" t="s">
        <v>72</v>
      </c>
      <c r="D254" s="175" t="s">
        <v>188</v>
      </c>
      <c r="E254" s="176" t="s">
        <v>4120</v>
      </c>
      <c r="F254" s="177" t="s">
        <v>4121</v>
      </c>
      <c r="G254" s="178" t="s">
        <v>1046</v>
      </c>
      <c r="H254" s="179">
        <v>6</v>
      </c>
      <c r="I254" s="180"/>
      <c r="J254" s="181">
        <f>ROUND(I254*H254,2)</f>
        <v>0</v>
      </c>
      <c r="K254" s="177" t="s">
        <v>5</v>
      </c>
      <c r="L254" s="41"/>
      <c r="M254" s="182" t="s">
        <v>5</v>
      </c>
      <c r="N254" s="183" t="s">
        <v>43</v>
      </c>
      <c r="O254" s="42"/>
      <c r="P254" s="184">
        <f>O254*H254</f>
        <v>0</v>
      </c>
      <c r="Q254" s="184">
        <v>0</v>
      </c>
      <c r="R254" s="184">
        <f>Q254*H254</f>
        <v>0</v>
      </c>
      <c r="S254" s="184">
        <v>0</v>
      </c>
      <c r="T254" s="185">
        <f>S254*H254</f>
        <v>0</v>
      </c>
      <c r="AR254" s="24" t="s">
        <v>193</v>
      </c>
      <c r="AT254" s="24" t="s">
        <v>188</v>
      </c>
      <c r="AU254" s="24" t="s">
        <v>82</v>
      </c>
      <c r="AY254" s="24" t="s">
        <v>185</v>
      </c>
      <c r="BE254" s="186">
        <f>IF(N254="základní",J254,0)</f>
        <v>0</v>
      </c>
      <c r="BF254" s="186">
        <f>IF(N254="snížená",J254,0)</f>
        <v>0</v>
      </c>
      <c r="BG254" s="186">
        <f>IF(N254="zákl. přenesená",J254,0)</f>
        <v>0</v>
      </c>
      <c r="BH254" s="186">
        <f>IF(N254="sníž. přenesená",J254,0)</f>
        <v>0</v>
      </c>
      <c r="BI254" s="186">
        <f>IF(N254="nulová",J254,0)</f>
        <v>0</v>
      </c>
      <c r="BJ254" s="24" t="s">
        <v>80</v>
      </c>
      <c r="BK254" s="186">
        <f>ROUND(I254*H254,2)</f>
        <v>0</v>
      </c>
      <c r="BL254" s="24" t="s">
        <v>193</v>
      </c>
      <c r="BM254" s="24" t="s">
        <v>2781</v>
      </c>
    </row>
    <row r="255" spans="2:65" s="1" customFormat="1" ht="22.5" customHeight="1">
      <c r="B255" s="174"/>
      <c r="C255" s="175" t="s">
        <v>72</v>
      </c>
      <c r="D255" s="175" t="s">
        <v>188</v>
      </c>
      <c r="E255" s="176" t="s">
        <v>3954</v>
      </c>
      <c r="F255" s="177" t="s">
        <v>4257</v>
      </c>
      <c r="G255" s="178" t="s">
        <v>1046</v>
      </c>
      <c r="H255" s="179">
        <v>1</v>
      </c>
      <c r="I255" s="180"/>
      <c r="J255" s="181">
        <f>ROUND(I255*H255,2)</f>
        <v>0</v>
      </c>
      <c r="K255" s="177" t="s">
        <v>5</v>
      </c>
      <c r="L255" s="41"/>
      <c r="M255" s="182" t="s">
        <v>5</v>
      </c>
      <c r="N255" s="183" t="s">
        <v>43</v>
      </c>
      <c r="O255" s="42"/>
      <c r="P255" s="184">
        <f>O255*H255</f>
        <v>0</v>
      </c>
      <c r="Q255" s="184">
        <v>0</v>
      </c>
      <c r="R255" s="184">
        <f>Q255*H255</f>
        <v>0</v>
      </c>
      <c r="S255" s="184">
        <v>0</v>
      </c>
      <c r="T255" s="185">
        <f>S255*H255</f>
        <v>0</v>
      </c>
      <c r="AR255" s="24" t="s">
        <v>193</v>
      </c>
      <c r="AT255" s="24" t="s">
        <v>188</v>
      </c>
      <c r="AU255" s="24" t="s">
        <v>82</v>
      </c>
      <c r="AY255" s="24" t="s">
        <v>185</v>
      </c>
      <c r="BE255" s="186">
        <f>IF(N255="základní",J255,0)</f>
        <v>0</v>
      </c>
      <c r="BF255" s="186">
        <f>IF(N255="snížená",J255,0)</f>
        <v>0</v>
      </c>
      <c r="BG255" s="186">
        <f>IF(N255="zákl. přenesená",J255,0)</f>
        <v>0</v>
      </c>
      <c r="BH255" s="186">
        <f>IF(N255="sníž. přenesená",J255,0)</f>
        <v>0</v>
      </c>
      <c r="BI255" s="186">
        <f>IF(N255="nulová",J255,0)</f>
        <v>0</v>
      </c>
      <c r="BJ255" s="24" t="s">
        <v>80</v>
      </c>
      <c r="BK255" s="186">
        <f>ROUND(I255*H255,2)</f>
        <v>0</v>
      </c>
      <c r="BL255" s="24" t="s">
        <v>193</v>
      </c>
      <c r="BM255" s="24" t="s">
        <v>929</v>
      </c>
    </row>
    <row r="256" spans="2:65" s="10" customFormat="1" ht="29.85" customHeight="1">
      <c r="B256" s="160"/>
      <c r="D256" s="171" t="s">
        <v>71</v>
      </c>
      <c r="E256" s="172" t="s">
        <v>4248</v>
      </c>
      <c r="F256" s="172" t="s">
        <v>4249</v>
      </c>
      <c r="I256" s="163"/>
      <c r="J256" s="173">
        <f>BK256</f>
        <v>0</v>
      </c>
      <c r="L256" s="160"/>
      <c r="M256" s="165"/>
      <c r="N256" s="166"/>
      <c r="O256" s="166"/>
      <c r="P256" s="167">
        <f>SUM(P257:P263)</f>
        <v>0</v>
      </c>
      <c r="Q256" s="166"/>
      <c r="R256" s="167">
        <f>SUM(R257:R263)</f>
        <v>0</v>
      </c>
      <c r="S256" s="166"/>
      <c r="T256" s="168">
        <f>SUM(T257:T263)</f>
        <v>0</v>
      </c>
      <c r="AR256" s="161" t="s">
        <v>80</v>
      </c>
      <c r="AT256" s="169" t="s">
        <v>71</v>
      </c>
      <c r="AU256" s="169" t="s">
        <v>80</v>
      </c>
      <c r="AY256" s="161" t="s">
        <v>185</v>
      </c>
      <c r="BK256" s="170">
        <f>SUM(BK257:BK263)</f>
        <v>0</v>
      </c>
    </row>
    <row r="257" spans="2:65" s="1" customFormat="1" ht="22.5" customHeight="1">
      <c r="B257" s="174"/>
      <c r="C257" s="175" t="s">
        <v>72</v>
      </c>
      <c r="D257" s="175" t="s">
        <v>188</v>
      </c>
      <c r="E257" s="176" t="s">
        <v>3956</v>
      </c>
      <c r="F257" s="177" t="s">
        <v>4259</v>
      </c>
      <c r="G257" s="178" t="s">
        <v>1046</v>
      </c>
      <c r="H257" s="179">
        <v>1</v>
      </c>
      <c r="I257" s="180"/>
      <c r="J257" s="181">
        <f>ROUND(I257*H257,2)</f>
        <v>0</v>
      </c>
      <c r="K257" s="177" t="s">
        <v>5</v>
      </c>
      <c r="L257" s="41"/>
      <c r="M257" s="182" t="s">
        <v>5</v>
      </c>
      <c r="N257" s="183" t="s">
        <v>43</v>
      </c>
      <c r="O257" s="42"/>
      <c r="P257" s="184">
        <f>O257*H257</f>
        <v>0</v>
      </c>
      <c r="Q257" s="184">
        <v>0</v>
      </c>
      <c r="R257" s="184">
        <f>Q257*H257</f>
        <v>0</v>
      </c>
      <c r="S257" s="184">
        <v>0</v>
      </c>
      <c r="T257" s="185">
        <f>S257*H257</f>
        <v>0</v>
      </c>
      <c r="AR257" s="24" t="s">
        <v>193</v>
      </c>
      <c r="AT257" s="24" t="s">
        <v>188</v>
      </c>
      <c r="AU257" s="24" t="s">
        <v>82</v>
      </c>
      <c r="AY257" s="24" t="s">
        <v>185</v>
      </c>
      <c r="BE257" s="186">
        <f>IF(N257="základní",J257,0)</f>
        <v>0</v>
      </c>
      <c r="BF257" s="186">
        <f>IF(N257="snížená",J257,0)</f>
        <v>0</v>
      </c>
      <c r="BG257" s="186">
        <f>IF(N257="zákl. přenesená",J257,0)</f>
        <v>0</v>
      </c>
      <c r="BH257" s="186">
        <f>IF(N257="sníž. přenesená",J257,0)</f>
        <v>0</v>
      </c>
      <c r="BI257" s="186">
        <f>IF(N257="nulová",J257,0)</f>
        <v>0</v>
      </c>
      <c r="BJ257" s="24" t="s">
        <v>80</v>
      </c>
      <c r="BK257" s="186">
        <f>ROUND(I257*H257,2)</f>
        <v>0</v>
      </c>
      <c r="BL257" s="24" t="s">
        <v>193</v>
      </c>
      <c r="BM257" s="24" t="s">
        <v>2860</v>
      </c>
    </row>
    <row r="258" spans="2:65" s="1" customFormat="1" ht="31.5" customHeight="1">
      <c r="B258" s="174"/>
      <c r="C258" s="175" t="s">
        <v>72</v>
      </c>
      <c r="D258" s="175" t="s">
        <v>188</v>
      </c>
      <c r="E258" s="176" t="s">
        <v>3939</v>
      </c>
      <c r="F258" s="177" t="s">
        <v>4108</v>
      </c>
      <c r="G258" s="178" t="s">
        <v>376</v>
      </c>
      <c r="H258" s="179">
        <v>3</v>
      </c>
      <c r="I258" s="180"/>
      <c r="J258" s="181">
        <f>ROUND(I258*H258,2)</f>
        <v>0</v>
      </c>
      <c r="K258" s="177" t="s">
        <v>5</v>
      </c>
      <c r="L258" s="41"/>
      <c r="M258" s="182" t="s">
        <v>5</v>
      </c>
      <c r="N258" s="183" t="s">
        <v>43</v>
      </c>
      <c r="O258" s="42"/>
      <c r="P258" s="184">
        <f>O258*H258</f>
        <v>0</v>
      </c>
      <c r="Q258" s="184">
        <v>0</v>
      </c>
      <c r="R258" s="184">
        <f>Q258*H258</f>
        <v>0</v>
      </c>
      <c r="S258" s="184">
        <v>0</v>
      </c>
      <c r="T258" s="185">
        <f>S258*H258</f>
        <v>0</v>
      </c>
      <c r="AR258" s="24" t="s">
        <v>193</v>
      </c>
      <c r="AT258" s="24" t="s">
        <v>188</v>
      </c>
      <c r="AU258" s="24" t="s">
        <v>82</v>
      </c>
      <c r="AY258" s="24" t="s">
        <v>185</v>
      </c>
      <c r="BE258" s="186">
        <f>IF(N258="základní",J258,0)</f>
        <v>0</v>
      </c>
      <c r="BF258" s="186">
        <f>IF(N258="snížená",J258,0)</f>
        <v>0</v>
      </c>
      <c r="BG258" s="186">
        <f>IF(N258="zákl. přenesená",J258,0)</f>
        <v>0</v>
      </c>
      <c r="BH258" s="186">
        <f>IF(N258="sníž. přenesená",J258,0)</f>
        <v>0</v>
      </c>
      <c r="BI258" s="186">
        <f>IF(N258="nulová",J258,0)</f>
        <v>0</v>
      </c>
      <c r="BJ258" s="24" t="s">
        <v>80</v>
      </c>
      <c r="BK258" s="186">
        <f>ROUND(I258*H258,2)</f>
        <v>0</v>
      </c>
      <c r="BL258" s="24" t="s">
        <v>193</v>
      </c>
      <c r="BM258" s="24" t="s">
        <v>748</v>
      </c>
    </row>
    <row r="259" spans="2:65" s="1" customFormat="1" ht="40.5">
      <c r="B259" s="41"/>
      <c r="D259" s="208" t="s">
        <v>195</v>
      </c>
      <c r="F259" s="220" t="s">
        <v>4251</v>
      </c>
      <c r="I259" s="189"/>
      <c r="L259" s="41"/>
      <c r="M259" s="190"/>
      <c r="N259" s="42"/>
      <c r="O259" s="42"/>
      <c r="P259" s="42"/>
      <c r="Q259" s="42"/>
      <c r="R259" s="42"/>
      <c r="S259" s="42"/>
      <c r="T259" s="70"/>
      <c r="AT259" s="24" t="s">
        <v>195</v>
      </c>
      <c r="AU259" s="24" t="s">
        <v>82</v>
      </c>
    </row>
    <row r="260" spans="2:65" s="1" customFormat="1" ht="22.5" customHeight="1">
      <c r="B260" s="174"/>
      <c r="C260" s="175" t="s">
        <v>72</v>
      </c>
      <c r="D260" s="175" t="s">
        <v>188</v>
      </c>
      <c r="E260" s="176" t="s">
        <v>3958</v>
      </c>
      <c r="F260" s="177" t="s">
        <v>4252</v>
      </c>
      <c r="G260" s="178" t="s">
        <v>1046</v>
      </c>
      <c r="H260" s="179">
        <v>2</v>
      </c>
      <c r="I260" s="180"/>
      <c r="J260" s="181">
        <f>ROUND(I260*H260,2)</f>
        <v>0</v>
      </c>
      <c r="K260" s="177" t="s">
        <v>5</v>
      </c>
      <c r="L260" s="41"/>
      <c r="M260" s="182" t="s">
        <v>5</v>
      </c>
      <c r="N260" s="183" t="s">
        <v>43</v>
      </c>
      <c r="O260" s="42"/>
      <c r="P260" s="184">
        <f>O260*H260</f>
        <v>0</v>
      </c>
      <c r="Q260" s="184">
        <v>0</v>
      </c>
      <c r="R260" s="184">
        <f>Q260*H260</f>
        <v>0</v>
      </c>
      <c r="S260" s="184">
        <v>0</v>
      </c>
      <c r="T260" s="185">
        <f>S260*H260</f>
        <v>0</v>
      </c>
      <c r="AR260" s="24" t="s">
        <v>193</v>
      </c>
      <c r="AT260" s="24" t="s">
        <v>188</v>
      </c>
      <c r="AU260" s="24" t="s">
        <v>82</v>
      </c>
      <c r="AY260" s="24" t="s">
        <v>185</v>
      </c>
      <c r="BE260" s="186">
        <f>IF(N260="základní",J260,0)</f>
        <v>0</v>
      </c>
      <c r="BF260" s="186">
        <f>IF(N260="snížená",J260,0)</f>
        <v>0</v>
      </c>
      <c r="BG260" s="186">
        <f>IF(N260="zákl. přenesená",J260,0)</f>
        <v>0</v>
      </c>
      <c r="BH260" s="186">
        <f>IF(N260="sníž. přenesená",J260,0)</f>
        <v>0</v>
      </c>
      <c r="BI260" s="186">
        <f>IF(N260="nulová",J260,0)</f>
        <v>0</v>
      </c>
      <c r="BJ260" s="24" t="s">
        <v>80</v>
      </c>
      <c r="BK260" s="186">
        <f>ROUND(I260*H260,2)</f>
        <v>0</v>
      </c>
      <c r="BL260" s="24" t="s">
        <v>193</v>
      </c>
      <c r="BM260" s="24" t="s">
        <v>734</v>
      </c>
    </row>
    <row r="261" spans="2:65" s="1" customFormat="1" ht="22.5" customHeight="1">
      <c r="B261" s="174"/>
      <c r="C261" s="175" t="s">
        <v>72</v>
      </c>
      <c r="D261" s="175" t="s">
        <v>188</v>
      </c>
      <c r="E261" s="176" t="s">
        <v>3943</v>
      </c>
      <c r="F261" s="177" t="s">
        <v>4253</v>
      </c>
      <c r="G261" s="178" t="s">
        <v>376</v>
      </c>
      <c r="H261" s="179">
        <v>1</v>
      </c>
      <c r="I261" s="180"/>
      <c r="J261" s="181">
        <f>ROUND(I261*H261,2)</f>
        <v>0</v>
      </c>
      <c r="K261" s="177" t="s">
        <v>5</v>
      </c>
      <c r="L261" s="41"/>
      <c r="M261" s="182" t="s">
        <v>5</v>
      </c>
      <c r="N261" s="183" t="s">
        <v>43</v>
      </c>
      <c r="O261" s="42"/>
      <c r="P261" s="184">
        <f>O261*H261</f>
        <v>0</v>
      </c>
      <c r="Q261" s="184">
        <v>0</v>
      </c>
      <c r="R261" s="184">
        <f>Q261*H261</f>
        <v>0</v>
      </c>
      <c r="S261" s="184">
        <v>0</v>
      </c>
      <c r="T261" s="185">
        <f>S261*H261</f>
        <v>0</v>
      </c>
      <c r="AR261" s="24" t="s">
        <v>193</v>
      </c>
      <c r="AT261" s="24" t="s">
        <v>188</v>
      </c>
      <c r="AU261" s="24" t="s">
        <v>82</v>
      </c>
      <c r="AY261" s="24" t="s">
        <v>185</v>
      </c>
      <c r="BE261" s="186">
        <f>IF(N261="základní",J261,0)</f>
        <v>0</v>
      </c>
      <c r="BF261" s="186">
        <f>IF(N261="snížená",J261,0)</f>
        <v>0</v>
      </c>
      <c r="BG261" s="186">
        <f>IF(N261="zákl. přenesená",J261,0)</f>
        <v>0</v>
      </c>
      <c r="BH261" s="186">
        <f>IF(N261="sníž. přenesená",J261,0)</f>
        <v>0</v>
      </c>
      <c r="BI261" s="186">
        <f>IF(N261="nulová",J261,0)</f>
        <v>0</v>
      </c>
      <c r="BJ261" s="24" t="s">
        <v>80</v>
      </c>
      <c r="BK261" s="186">
        <f>ROUND(I261*H261,2)</f>
        <v>0</v>
      </c>
      <c r="BL261" s="24" t="s">
        <v>193</v>
      </c>
      <c r="BM261" s="24" t="s">
        <v>680</v>
      </c>
    </row>
    <row r="262" spans="2:65" s="1" customFormat="1" ht="22.5" customHeight="1">
      <c r="B262" s="174"/>
      <c r="C262" s="175" t="s">
        <v>72</v>
      </c>
      <c r="D262" s="175" t="s">
        <v>188</v>
      </c>
      <c r="E262" s="176" t="s">
        <v>4120</v>
      </c>
      <c r="F262" s="177" t="s">
        <v>4121</v>
      </c>
      <c r="G262" s="178" t="s">
        <v>1046</v>
      </c>
      <c r="H262" s="179">
        <v>1</v>
      </c>
      <c r="I262" s="180"/>
      <c r="J262" s="181">
        <f>ROUND(I262*H262,2)</f>
        <v>0</v>
      </c>
      <c r="K262" s="177" t="s">
        <v>5</v>
      </c>
      <c r="L262" s="41"/>
      <c r="M262" s="182" t="s">
        <v>5</v>
      </c>
      <c r="N262" s="183" t="s">
        <v>43</v>
      </c>
      <c r="O262" s="42"/>
      <c r="P262" s="184">
        <f>O262*H262</f>
        <v>0</v>
      </c>
      <c r="Q262" s="184">
        <v>0</v>
      </c>
      <c r="R262" s="184">
        <f>Q262*H262</f>
        <v>0</v>
      </c>
      <c r="S262" s="184">
        <v>0</v>
      </c>
      <c r="T262" s="185">
        <f>S262*H262</f>
        <v>0</v>
      </c>
      <c r="AR262" s="24" t="s">
        <v>193</v>
      </c>
      <c r="AT262" s="24" t="s">
        <v>188</v>
      </c>
      <c r="AU262" s="24" t="s">
        <v>82</v>
      </c>
      <c r="AY262" s="24" t="s">
        <v>185</v>
      </c>
      <c r="BE262" s="186">
        <f>IF(N262="základní",J262,0)</f>
        <v>0</v>
      </c>
      <c r="BF262" s="186">
        <f>IF(N262="snížená",J262,0)</f>
        <v>0</v>
      </c>
      <c r="BG262" s="186">
        <f>IF(N262="zákl. přenesená",J262,0)</f>
        <v>0</v>
      </c>
      <c r="BH262" s="186">
        <f>IF(N262="sníž. přenesená",J262,0)</f>
        <v>0</v>
      </c>
      <c r="BI262" s="186">
        <f>IF(N262="nulová",J262,0)</f>
        <v>0</v>
      </c>
      <c r="BJ262" s="24" t="s">
        <v>80</v>
      </c>
      <c r="BK262" s="186">
        <f>ROUND(I262*H262,2)</f>
        <v>0</v>
      </c>
      <c r="BL262" s="24" t="s">
        <v>193</v>
      </c>
      <c r="BM262" s="24" t="s">
        <v>700</v>
      </c>
    </row>
    <row r="263" spans="2:65" s="1" customFormat="1" ht="22.5" customHeight="1">
      <c r="B263" s="174"/>
      <c r="C263" s="175" t="s">
        <v>72</v>
      </c>
      <c r="D263" s="175" t="s">
        <v>188</v>
      </c>
      <c r="E263" s="176" t="s">
        <v>3968</v>
      </c>
      <c r="F263" s="177" t="s">
        <v>4260</v>
      </c>
      <c r="G263" s="178" t="s">
        <v>1046</v>
      </c>
      <c r="H263" s="179">
        <v>1</v>
      </c>
      <c r="I263" s="180"/>
      <c r="J263" s="181">
        <f>ROUND(I263*H263,2)</f>
        <v>0</v>
      </c>
      <c r="K263" s="177" t="s">
        <v>5</v>
      </c>
      <c r="L263" s="41"/>
      <c r="M263" s="182" t="s">
        <v>5</v>
      </c>
      <c r="N263" s="183" t="s">
        <v>43</v>
      </c>
      <c r="O263" s="42"/>
      <c r="P263" s="184">
        <f>O263*H263</f>
        <v>0</v>
      </c>
      <c r="Q263" s="184">
        <v>0</v>
      </c>
      <c r="R263" s="184">
        <f>Q263*H263</f>
        <v>0</v>
      </c>
      <c r="S263" s="184">
        <v>0</v>
      </c>
      <c r="T263" s="185">
        <f>S263*H263</f>
        <v>0</v>
      </c>
      <c r="AR263" s="24" t="s">
        <v>193</v>
      </c>
      <c r="AT263" s="24" t="s">
        <v>188</v>
      </c>
      <c r="AU263" s="24" t="s">
        <v>82</v>
      </c>
      <c r="AY263" s="24" t="s">
        <v>185</v>
      </c>
      <c r="BE263" s="186">
        <f>IF(N263="základní",J263,0)</f>
        <v>0</v>
      </c>
      <c r="BF263" s="186">
        <f>IF(N263="snížená",J263,0)</f>
        <v>0</v>
      </c>
      <c r="BG263" s="186">
        <f>IF(N263="zákl. přenesená",J263,0)</f>
        <v>0</v>
      </c>
      <c r="BH263" s="186">
        <f>IF(N263="sníž. přenesená",J263,0)</f>
        <v>0</v>
      </c>
      <c r="BI263" s="186">
        <f>IF(N263="nulová",J263,0)</f>
        <v>0</v>
      </c>
      <c r="BJ263" s="24" t="s">
        <v>80</v>
      </c>
      <c r="BK263" s="186">
        <f>ROUND(I263*H263,2)</f>
        <v>0</v>
      </c>
      <c r="BL263" s="24" t="s">
        <v>193</v>
      </c>
      <c r="BM263" s="24" t="s">
        <v>724</v>
      </c>
    </row>
    <row r="264" spans="2:65" s="10" customFormat="1" ht="29.85" customHeight="1">
      <c r="B264" s="160"/>
      <c r="D264" s="171" t="s">
        <v>71</v>
      </c>
      <c r="E264" s="172" t="s">
        <v>4248</v>
      </c>
      <c r="F264" s="172" t="s">
        <v>4249</v>
      </c>
      <c r="I264" s="163"/>
      <c r="J264" s="173">
        <f>BK264</f>
        <v>0</v>
      </c>
      <c r="L264" s="160"/>
      <c r="M264" s="165"/>
      <c r="N264" s="166"/>
      <c r="O264" s="166"/>
      <c r="P264" s="167">
        <f>SUM(P265:P271)</f>
        <v>0</v>
      </c>
      <c r="Q264" s="166"/>
      <c r="R264" s="167">
        <f>SUM(R265:R271)</f>
        <v>0</v>
      </c>
      <c r="S264" s="166"/>
      <c r="T264" s="168">
        <f>SUM(T265:T271)</f>
        <v>0</v>
      </c>
      <c r="AR264" s="161" t="s">
        <v>80</v>
      </c>
      <c r="AT264" s="169" t="s">
        <v>71</v>
      </c>
      <c r="AU264" s="169" t="s">
        <v>80</v>
      </c>
      <c r="AY264" s="161" t="s">
        <v>185</v>
      </c>
      <c r="BK264" s="170">
        <f>SUM(BK265:BK271)</f>
        <v>0</v>
      </c>
    </row>
    <row r="265" spans="2:65" s="1" customFormat="1" ht="22.5" customHeight="1">
      <c r="B265" s="174"/>
      <c r="C265" s="175" t="s">
        <v>72</v>
      </c>
      <c r="D265" s="175" t="s">
        <v>188</v>
      </c>
      <c r="E265" s="176" t="s">
        <v>3937</v>
      </c>
      <c r="F265" s="177" t="s">
        <v>4250</v>
      </c>
      <c r="G265" s="178" t="s">
        <v>1046</v>
      </c>
      <c r="H265" s="179">
        <v>1</v>
      </c>
      <c r="I265" s="180"/>
      <c r="J265" s="181">
        <f>ROUND(I265*H265,2)</f>
        <v>0</v>
      </c>
      <c r="K265" s="177" t="s">
        <v>5</v>
      </c>
      <c r="L265" s="41"/>
      <c r="M265" s="182" t="s">
        <v>5</v>
      </c>
      <c r="N265" s="183" t="s">
        <v>43</v>
      </c>
      <c r="O265" s="42"/>
      <c r="P265" s="184">
        <f>O265*H265</f>
        <v>0</v>
      </c>
      <c r="Q265" s="184">
        <v>0</v>
      </c>
      <c r="R265" s="184">
        <f>Q265*H265</f>
        <v>0</v>
      </c>
      <c r="S265" s="184">
        <v>0</v>
      </c>
      <c r="T265" s="185">
        <f>S265*H265</f>
        <v>0</v>
      </c>
      <c r="AR265" s="24" t="s">
        <v>193</v>
      </c>
      <c r="AT265" s="24" t="s">
        <v>188</v>
      </c>
      <c r="AU265" s="24" t="s">
        <v>82</v>
      </c>
      <c r="AY265" s="24" t="s">
        <v>185</v>
      </c>
      <c r="BE265" s="186">
        <f>IF(N265="základní",J265,0)</f>
        <v>0</v>
      </c>
      <c r="BF265" s="186">
        <f>IF(N265="snížená",J265,0)</f>
        <v>0</v>
      </c>
      <c r="BG265" s="186">
        <f>IF(N265="zákl. přenesená",J265,0)</f>
        <v>0</v>
      </c>
      <c r="BH265" s="186">
        <f>IF(N265="sníž. přenesená",J265,0)</f>
        <v>0</v>
      </c>
      <c r="BI265" s="186">
        <f>IF(N265="nulová",J265,0)</f>
        <v>0</v>
      </c>
      <c r="BJ265" s="24" t="s">
        <v>80</v>
      </c>
      <c r="BK265" s="186">
        <f>ROUND(I265*H265,2)</f>
        <v>0</v>
      </c>
      <c r="BL265" s="24" t="s">
        <v>193</v>
      </c>
      <c r="BM265" s="24" t="s">
        <v>2881</v>
      </c>
    </row>
    <row r="266" spans="2:65" s="1" customFormat="1" ht="31.5" customHeight="1">
      <c r="B266" s="174"/>
      <c r="C266" s="175" t="s">
        <v>72</v>
      </c>
      <c r="D266" s="175" t="s">
        <v>188</v>
      </c>
      <c r="E266" s="176" t="s">
        <v>3939</v>
      </c>
      <c r="F266" s="177" t="s">
        <v>4108</v>
      </c>
      <c r="G266" s="178" t="s">
        <v>376</v>
      </c>
      <c r="H266" s="179">
        <v>11</v>
      </c>
      <c r="I266" s="180"/>
      <c r="J266" s="181">
        <f>ROUND(I266*H266,2)</f>
        <v>0</v>
      </c>
      <c r="K266" s="177" t="s">
        <v>5</v>
      </c>
      <c r="L266" s="41"/>
      <c r="M266" s="182" t="s">
        <v>5</v>
      </c>
      <c r="N266" s="183" t="s">
        <v>43</v>
      </c>
      <c r="O266" s="42"/>
      <c r="P266" s="184">
        <f>O266*H266</f>
        <v>0</v>
      </c>
      <c r="Q266" s="184">
        <v>0</v>
      </c>
      <c r="R266" s="184">
        <f>Q266*H266</f>
        <v>0</v>
      </c>
      <c r="S266" s="184">
        <v>0</v>
      </c>
      <c r="T266" s="185">
        <f>S266*H266</f>
        <v>0</v>
      </c>
      <c r="AR266" s="24" t="s">
        <v>193</v>
      </c>
      <c r="AT266" s="24" t="s">
        <v>188</v>
      </c>
      <c r="AU266" s="24" t="s">
        <v>82</v>
      </c>
      <c r="AY266" s="24" t="s">
        <v>185</v>
      </c>
      <c r="BE266" s="186">
        <f>IF(N266="základní",J266,0)</f>
        <v>0</v>
      </c>
      <c r="BF266" s="186">
        <f>IF(N266="snížená",J266,0)</f>
        <v>0</v>
      </c>
      <c r="BG266" s="186">
        <f>IF(N266="zákl. přenesená",J266,0)</f>
        <v>0</v>
      </c>
      <c r="BH266" s="186">
        <f>IF(N266="sníž. přenesená",J266,0)</f>
        <v>0</v>
      </c>
      <c r="BI266" s="186">
        <f>IF(N266="nulová",J266,0)</f>
        <v>0</v>
      </c>
      <c r="BJ266" s="24" t="s">
        <v>80</v>
      </c>
      <c r="BK266" s="186">
        <f>ROUND(I266*H266,2)</f>
        <v>0</v>
      </c>
      <c r="BL266" s="24" t="s">
        <v>193</v>
      </c>
      <c r="BM266" s="24" t="s">
        <v>3239</v>
      </c>
    </row>
    <row r="267" spans="2:65" s="1" customFormat="1" ht="40.5">
      <c r="B267" s="41"/>
      <c r="D267" s="208" t="s">
        <v>195</v>
      </c>
      <c r="F267" s="220" t="s">
        <v>4251</v>
      </c>
      <c r="I267" s="189"/>
      <c r="L267" s="41"/>
      <c r="M267" s="190"/>
      <c r="N267" s="42"/>
      <c r="O267" s="42"/>
      <c r="P267" s="42"/>
      <c r="Q267" s="42"/>
      <c r="R267" s="42"/>
      <c r="S267" s="42"/>
      <c r="T267" s="70"/>
      <c r="AT267" s="24" t="s">
        <v>195</v>
      </c>
      <c r="AU267" s="24" t="s">
        <v>82</v>
      </c>
    </row>
    <row r="268" spans="2:65" s="1" customFormat="1" ht="22.5" customHeight="1">
      <c r="B268" s="174"/>
      <c r="C268" s="175" t="s">
        <v>72</v>
      </c>
      <c r="D268" s="175" t="s">
        <v>188</v>
      </c>
      <c r="E268" s="176" t="s">
        <v>3941</v>
      </c>
      <c r="F268" s="177" t="s">
        <v>4252</v>
      </c>
      <c r="G268" s="178" t="s">
        <v>1046</v>
      </c>
      <c r="H268" s="179">
        <v>2</v>
      </c>
      <c r="I268" s="180"/>
      <c r="J268" s="181">
        <f>ROUND(I268*H268,2)</f>
        <v>0</v>
      </c>
      <c r="K268" s="177" t="s">
        <v>5</v>
      </c>
      <c r="L268" s="41"/>
      <c r="M268" s="182" t="s">
        <v>5</v>
      </c>
      <c r="N268" s="183" t="s">
        <v>43</v>
      </c>
      <c r="O268" s="42"/>
      <c r="P268" s="184">
        <f>O268*H268</f>
        <v>0</v>
      </c>
      <c r="Q268" s="184">
        <v>0</v>
      </c>
      <c r="R268" s="184">
        <f>Q268*H268</f>
        <v>0</v>
      </c>
      <c r="S268" s="184">
        <v>0</v>
      </c>
      <c r="T268" s="185">
        <f>S268*H268</f>
        <v>0</v>
      </c>
      <c r="AR268" s="24" t="s">
        <v>193</v>
      </c>
      <c r="AT268" s="24" t="s">
        <v>188</v>
      </c>
      <c r="AU268" s="24" t="s">
        <v>82</v>
      </c>
      <c r="AY268" s="24" t="s">
        <v>185</v>
      </c>
      <c r="BE268" s="186">
        <f>IF(N268="základní",J268,0)</f>
        <v>0</v>
      </c>
      <c r="BF268" s="186">
        <f>IF(N268="snížená",J268,0)</f>
        <v>0</v>
      </c>
      <c r="BG268" s="186">
        <f>IF(N268="zákl. přenesená",J268,0)</f>
        <v>0</v>
      </c>
      <c r="BH268" s="186">
        <f>IF(N268="sníž. přenesená",J268,0)</f>
        <v>0</v>
      </c>
      <c r="BI268" s="186">
        <f>IF(N268="nulová",J268,0)</f>
        <v>0</v>
      </c>
      <c r="BJ268" s="24" t="s">
        <v>80</v>
      </c>
      <c r="BK268" s="186">
        <f>ROUND(I268*H268,2)</f>
        <v>0</v>
      </c>
      <c r="BL268" s="24" t="s">
        <v>193</v>
      </c>
      <c r="BM268" s="24" t="s">
        <v>753</v>
      </c>
    </row>
    <row r="269" spans="2:65" s="1" customFormat="1" ht="22.5" customHeight="1">
      <c r="B269" s="174"/>
      <c r="C269" s="175" t="s">
        <v>72</v>
      </c>
      <c r="D269" s="175" t="s">
        <v>188</v>
      </c>
      <c r="E269" s="176" t="s">
        <v>3943</v>
      </c>
      <c r="F269" s="177" t="s">
        <v>4253</v>
      </c>
      <c r="G269" s="178" t="s">
        <v>376</v>
      </c>
      <c r="H269" s="179">
        <v>4</v>
      </c>
      <c r="I269" s="180"/>
      <c r="J269" s="181">
        <f>ROUND(I269*H269,2)</f>
        <v>0</v>
      </c>
      <c r="K269" s="177" t="s">
        <v>5</v>
      </c>
      <c r="L269" s="41"/>
      <c r="M269" s="182" t="s">
        <v>5</v>
      </c>
      <c r="N269" s="183" t="s">
        <v>43</v>
      </c>
      <c r="O269" s="42"/>
      <c r="P269" s="184">
        <f>O269*H269</f>
        <v>0</v>
      </c>
      <c r="Q269" s="184">
        <v>0</v>
      </c>
      <c r="R269" s="184">
        <f>Q269*H269</f>
        <v>0</v>
      </c>
      <c r="S269" s="184">
        <v>0</v>
      </c>
      <c r="T269" s="185">
        <f>S269*H269</f>
        <v>0</v>
      </c>
      <c r="AR269" s="24" t="s">
        <v>193</v>
      </c>
      <c r="AT269" s="24" t="s">
        <v>188</v>
      </c>
      <c r="AU269" s="24" t="s">
        <v>82</v>
      </c>
      <c r="AY269" s="24" t="s">
        <v>185</v>
      </c>
      <c r="BE269" s="186">
        <f>IF(N269="základní",J269,0)</f>
        <v>0</v>
      </c>
      <c r="BF269" s="186">
        <f>IF(N269="snížená",J269,0)</f>
        <v>0</v>
      </c>
      <c r="BG269" s="186">
        <f>IF(N269="zákl. přenesená",J269,0)</f>
        <v>0</v>
      </c>
      <c r="BH269" s="186">
        <f>IF(N269="sníž. přenesená",J269,0)</f>
        <v>0</v>
      </c>
      <c r="BI269" s="186">
        <f>IF(N269="nulová",J269,0)</f>
        <v>0</v>
      </c>
      <c r="BJ269" s="24" t="s">
        <v>80</v>
      </c>
      <c r="BK269" s="186">
        <f>ROUND(I269*H269,2)</f>
        <v>0</v>
      </c>
      <c r="BL269" s="24" t="s">
        <v>193</v>
      </c>
      <c r="BM269" s="24" t="s">
        <v>705</v>
      </c>
    </row>
    <row r="270" spans="2:65" s="1" customFormat="1" ht="22.5" customHeight="1">
      <c r="B270" s="174"/>
      <c r="C270" s="175" t="s">
        <v>72</v>
      </c>
      <c r="D270" s="175" t="s">
        <v>188</v>
      </c>
      <c r="E270" s="176" t="s">
        <v>4120</v>
      </c>
      <c r="F270" s="177" t="s">
        <v>4121</v>
      </c>
      <c r="G270" s="178" t="s">
        <v>1046</v>
      </c>
      <c r="H270" s="179">
        <v>4</v>
      </c>
      <c r="I270" s="180"/>
      <c r="J270" s="181">
        <f>ROUND(I270*H270,2)</f>
        <v>0</v>
      </c>
      <c r="K270" s="177" t="s">
        <v>5</v>
      </c>
      <c r="L270" s="41"/>
      <c r="M270" s="182" t="s">
        <v>5</v>
      </c>
      <c r="N270" s="183" t="s">
        <v>43</v>
      </c>
      <c r="O270" s="42"/>
      <c r="P270" s="184">
        <f>O270*H270</f>
        <v>0</v>
      </c>
      <c r="Q270" s="184">
        <v>0</v>
      </c>
      <c r="R270" s="184">
        <f>Q270*H270</f>
        <v>0</v>
      </c>
      <c r="S270" s="184">
        <v>0</v>
      </c>
      <c r="T270" s="185">
        <f>S270*H270</f>
        <v>0</v>
      </c>
      <c r="AR270" s="24" t="s">
        <v>193</v>
      </c>
      <c r="AT270" s="24" t="s">
        <v>188</v>
      </c>
      <c r="AU270" s="24" t="s">
        <v>82</v>
      </c>
      <c r="AY270" s="24" t="s">
        <v>185</v>
      </c>
      <c r="BE270" s="186">
        <f>IF(N270="základní",J270,0)</f>
        <v>0</v>
      </c>
      <c r="BF270" s="186">
        <f>IF(N270="snížená",J270,0)</f>
        <v>0</v>
      </c>
      <c r="BG270" s="186">
        <f>IF(N270="zákl. přenesená",J270,0)</f>
        <v>0</v>
      </c>
      <c r="BH270" s="186">
        <f>IF(N270="sníž. přenesená",J270,0)</f>
        <v>0</v>
      </c>
      <c r="BI270" s="186">
        <f>IF(N270="nulová",J270,0)</f>
        <v>0</v>
      </c>
      <c r="BJ270" s="24" t="s">
        <v>80</v>
      </c>
      <c r="BK270" s="186">
        <f>ROUND(I270*H270,2)</f>
        <v>0</v>
      </c>
      <c r="BL270" s="24" t="s">
        <v>193</v>
      </c>
      <c r="BM270" s="24" t="s">
        <v>2907</v>
      </c>
    </row>
    <row r="271" spans="2:65" s="1" customFormat="1" ht="22.5" customHeight="1">
      <c r="B271" s="174"/>
      <c r="C271" s="175" t="s">
        <v>72</v>
      </c>
      <c r="D271" s="175" t="s">
        <v>188</v>
      </c>
      <c r="E271" s="176" t="s">
        <v>3945</v>
      </c>
      <c r="F271" s="177" t="s">
        <v>4254</v>
      </c>
      <c r="G271" s="178" t="s">
        <v>1046</v>
      </c>
      <c r="H271" s="179">
        <v>1</v>
      </c>
      <c r="I271" s="180"/>
      <c r="J271" s="181">
        <f>ROUND(I271*H271,2)</f>
        <v>0</v>
      </c>
      <c r="K271" s="177" t="s">
        <v>5</v>
      </c>
      <c r="L271" s="41"/>
      <c r="M271" s="182" t="s">
        <v>5</v>
      </c>
      <c r="N271" s="183" t="s">
        <v>43</v>
      </c>
      <c r="O271" s="42"/>
      <c r="P271" s="184">
        <f>O271*H271</f>
        <v>0</v>
      </c>
      <c r="Q271" s="184">
        <v>0</v>
      </c>
      <c r="R271" s="184">
        <f>Q271*H271</f>
        <v>0</v>
      </c>
      <c r="S271" s="184">
        <v>0</v>
      </c>
      <c r="T271" s="185">
        <f>S271*H271</f>
        <v>0</v>
      </c>
      <c r="AR271" s="24" t="s">
        <v>193</v>
      </c>
      <c r="AT271" s="24" t="s">
        <v>188</v>
      </c>
      <c r="AU271" s="24" t="s">
        <v>82</v>
      </c>
      <c r="AY271" s="24" t="s">
        <v>185</v>
      </c>
      <c r="BE271" s="186">
        <f>IF(N271="základní",J271,0)</f>
        <v>0</v>
      </c>
      <c r="BF271" s="186">
        <f>IF(N271="snížená",J271,0)</f>
        <v>0</v>
      </c>
      <c r="BG271" s="186">
        <f>IF(N271="zákl. přenesená",J271,0)</f>
        <v>0</v>
      </c>
      <c r="BH271" s="186">
        <f>IF(N271="sníž. přenesená",J271,0)</f>
        <v>0</v>
      </c>
      <c r="BI271" s="186">
        <f>IF(N271="nulová",J271,0)</f>
        <v>0</v>
      </c>
      <c r="BJ271" s="24" t="s">
        <v>80</v>
      </c>
      <c r="BK271" s="186">
        <f>ROUND(I271*H271,2)</f>
        <v>0</v>
      </c>
      <c r="BL271" s="24" t="s">
        <v>193</v>
      </c>
      <c r="BM271" s="24" t="s">
        <v>758</v>
      </c>
    </row>
    <row r="272" spans="2:65" s="10" customFormat="1" ht="29.85" customHeight="1">
      <c r="B272" s="160"/>
      <c r="D272" s="171" t="s">
        <v>71</v>
      </c>
      <c r="E272" s="172" t="s">
        <v>4261</v>
      </c>
      <c r="F272" s="172" t="s">
        <v>4262</v>
      </c>
      <c r="I272" s="163"/>
      <c r="J272" s="173">
        <f>BK272</f>
        <v>0</v>
      </c>
      <c r="L272" s="160"/>
      <c r="M272" s="165"/>
      <c r="N272" s="166"/>
      <c r="O272" s="166"/>
      <c r="P272" s="167">
        <f>SUM(P273:P274)</f>
        <v>0</v>
      </c>
      <c r="Q272" s="166"/>
      <c r="R272" s="167">
        <f>SUM(R273:R274)</f>
        <v>0</v>
      </c>
      <c r="S272" s="166"/>
      <c r="T272" s="168">
        <f>SUM(T273:T274)</f>
        <v>0</v>
      </c>
      <c r="AR272" s="161" t="s">
        <v>82</v>
      </c>
      <c r="AT272" s="169" t="s">
        <v>71</v>
      </c>
      <c r="AU272" s="169" t="s">
        <v>80</v>
      </c>
      <c r="AY272" s="161" t="s">
        <v>185</v>
      </c>
      <c r="BK272" s="170">
        <f>SUM(BK273:BK274)</f>
        <v>0</v>
      </c>
    </row>
    <row r="273" spans="2:65" s="1" customFormat="1" ht="31.5" customHeight="1">
      <c r="B273" s="174"/>
      <c r="C273" s="175" t="s">
        <v>80</v>
      </c>
      <c r="D273" s="175" t="s">
        <v>188</v>
      </c>
      <c r="E273" s="176" t="s">
        <v>3977</v>
      </c>
      <c r="F273" s="177" t="s">
        <v>4263</v>
      </c>
      <c r="G273" s="178" t="s">
        <v>1046</v>
      </c>
      <c r="H273" s="179">
        <v>1</v>
      </c>
      <c r="I273" s="180"/>
      <c r="J273" s="181">
        <f>ROUND(I273*H273,2)</f>
        <v>0</v>
      </c>
      <c r="K273" s="177" t="s">
        <v>5</v>
      </c>
      <c r="L273" s="41"/>
      <c r="M273" s="182" t="s">
        <v>5</v>
      </c>
      <c r="N273" s="183" t="s">
        <v>43</v>
      </c>
      <c r="O273" s="42"/>
      <c r="P273" s="184">
        <f>O273*H273</f>
        <v>0</v>
      </c>
      <c r="Q273" s="184">
        <v>0</v>
      </c>
      <c r="R273" s="184">
        <f>Q273*H273</f>
        <v>0</v>
      </c>
      <c r="S273" s="184">
        <v>0</v>
      </c>
      <c r="T273" s="185">
        <f>S273*H273</f>
        <v>0</v>
      </c>
      <c r="AR273" s="24" t="s">
        <v>373</v>
      </c>
      <c r="AT273" s="24" t="s">
        <v>188</v>
      </c>
      <c r="AU273" s="24" t="s">
        <v>82</v>
      </c>
      <c r="AY273" s="24" t="s">
        <v>185</v>
      </c>
      <c r="BE273" s="186">
        <f>IF(N273="základní",J273,0)</f>
        <v>0</v>
      </c>
      <c r="BF273" s="186">
        <f>IF(N273="snížená",J273,0)</f>
        <v>0</v>
      </c>
      <c r="BG273" s="186">
        <f>IF(N273="zákl. přenesená",J273,0)</f>
        <v>0</v>
      </c>
      <c r="BH273" s="186">
        <f>IF(N273="sníž. přenesená",J273,0)</f>
        <v>0</v>
      </c>
      <c r="BI273" s="186">
        <f>IF(N273="nulová",J273,0)</f>
        <v>0</v>
      </c>
      <c r="BJ273" s="24" t="s">
        <v>80</v>
      </c>
      <c r="BK273" s="186">
        <f>ROUND(I273*H273,2)</f>
        <v>0</v>
      </c>
      <c r="BL273" s="24" t="s">
        <v>373</v>
      </c>
      <c r="BM273" s="24" t="s">
        <v>4264</v>
      </c>
    </row>
    <row r="274" spans="2:65" s="1" customFormat="1" ht="22.5" customHeight="1">
      <c r="B274" s="174"/>
      <c r="C274" s="175" t="s">
        <v>82</v>
      </c>
      <c r="D274" s="175" t="s">
        <v>188</v>
      </c>
      <c r="E274" s="176" t="s">
        <v>3981</v>
      </c>
      <c r="F274" s="177" t="s">
        <v>4265</v>
      </c>
      <c r="G274" s="178" t="s">
        <v>376</v>
      </c>
      <c r="H274" s="179">
        <v>25</v>
      </c>
      <c r="I274" s="180"/>
      <c r="J274" s="181">
        <f>ROUND(I274*H274,2)</f>
        <v>0</v>
      </c>
      <c r="K274" s="177" t="s">
        <v>5</v>
      </c>
      <c r="L274" s="41"/>
      <c r="M274" s="182" t="s">
        <v>5</v>
      </c>
      <c r="N274" s="183" t="s">
        <v>43</v>
      </c>
      <c r="O274" s="42"/>
      <c r="P274" s="184">
        <f>O274*H274</f>
        <v>0</v>
      </c>
      <c r="Q274" s="184">
        <v>0</v>
      </c>
      <c r="R274" s="184">
        <f>Q274*H274</f>
        <v>0</v>
      </c>
      <c r="S274" s="184">
        <v>0</v>
      </c>
      <c r="T274" s="185">
        <f>S274*H274</f>
        <v>0</v>
      </c>
      <c r="AR274" s="24" t="s">
        <v>373</v>
      </c>
      <c r="AT274" s="24" t="s">
        <v>188</v>
      </c>
      <c r="AU274" s="24" t="s">
        <v>82</v>
      </c>
      <c r="AY274" s="24" t="s">
        <v>185</v>
      </c>
      <c r="BE274" s="186">
        <f>IF(N274="základní",J274,0)</f>
        <v>0</v>
      </c>
      <c r="BF274" s="186">
        <f>IF(N274="snížená",J274,0)</f>
        <v>0</v>
      </c>
      <c r="BG274" s="186">
        <f>IF(N274="zákl. přenesená",J274,0)</f>
        <v>0</v>
      </c>
      <c r="BH274" s="186">
        <f>IF(N274="sníž. přenesená",J274,0)</f>
        <v>0</v>
      </c>
      <c r="BI274" s="186">
        <f>IF(N274="nulová",J274,0)</f>
        <v>0</v>
      </c>
      <c r="BJ274" s="24" t="s">
        <v>80</v>
      </c>
      <c r="BK274" s="186">
        <f>ROUND(I274*H274,2)</f>
        <v>0</v>
      </c>
      <c r="BL274" s="24" t="s">
        <v>373</v>
      </c>
      <c r="BM274" s="24" t="s">
        <v>4266</v>
      </c>
    </row>
    <row r="275" spans="2:65" s="10" customFormat="1" ht="29.85" customHeight="1">
      <c r="B275" s="160"/>
      <c r="D275" s="171" t="s">
        <v>71</v>
      </c>
      <c r="E275" s="172" t="s">
        <v>3787</v>
      </c>
      <c r="F275" s="172" t="s">
        <v>96</v>
      </c>
      <c r="I275" s="163"/>
      <c r="J275" s="173">
        <f>BK275</f>
        <v>0</v>
      </c>
      <c r="L275" s="160"/>
      <c r="M275" s="165"/>
      <c r="N275" s="166"/>
      <c r="O275" s="166"/>
      <c r="P275" s="167">
        <f>SUM(P276:P277)</f>
        <v>0</v>
      </c>
      <c r="Q275" s="166"/>
      <c r="R275" s="167">
        <f>SUM(R276:R277)</f>
        <v>0</v>
      </c>
      <c r="S275" s="166"/>
      <c r="T275" s="168">
        <f>SUM(T276:T277)</f>
        <v>0</v>
      </c>
      <c r="AR275" s="161" t="s">
        <v>82</v>
      </c>
      <c r="AT275" s="169" t="s">
        <v>71</v>
      </c>
      <c r="AU275" s="169" t="s">
        <v>80</v>
      </c>
      <c r="AY275" s="161" t="s">
        <v>185</v>
      </c>
      <c r="BK275" s="170">
        <f>SUM(BK276:BK277)</f>
        <v>0</v>
      </c>
    </row>
    <row r="276" spans="2:65" s="1" customFormat="1" ht="22.5" customHeight="1">
      <c r="B276" s="174"/>
      <c r="C276" s="175" t="s">
        <v>72</v>
      </c>
      <c r="D276" s="175" t="s">
        <v>188</v>
      </c>
      <c r="E276" s="176" t="s">
        <v>3971</v>
      </c>
      <c r="F276" s="177" t="s">
        <v>3875</v>
      </c>
      <c r="G276" s="178" t="s">
        <v>547</v>
      </c>
      <c r="H276" s="179">
        <v>1</v>
      </c>
      <c r="I276" s="180"/>
      <c r="J276" s="181">
        <f>ROUND(I276*H276,2)</f>
        <v>0</v>
      </c>
      <c r="K276" s="177" t="s">
        <v>5</v>
      </c>
      <c r="L276" s="41"/>
      <c r="M276" s="182" t="s">
        <v>5</v>
      </c>
      <c r="N276" s="183" t="s">
        <v>43</v>
      </c>
      <c r="O276" s="42"/>
      <c r="P276" s="184">
        <f>O276*H276</f>
        <v>0</v>
      </c>
      <c r="Q276" s="184">
        <v>0</v>
      </c>
      <c r="R276" s="184">
        <f>Q276*H276</f>
        <v>0</v>
      </c>
      <c r="S276" s="184">
        <v>0</v>
      </c>
      <c r="T276" s="185">
        <f>S276*H276</f>
        <v>0</v>
      </c>
      <c r="AR276" s="24" t="s">
        <v>193</v>
      </c>
      <c r="AT276" s="24" t="s">
        <v>188</v>
      </c>
      <c r="AU276" s="24" t="s">
        <v>82</v>
      </c>
      <c r="AY276" s="24" t="s">
        <v>185</v>
      </c>
      <c r="BE276" s="186">
        <f>IF(N276="základní",J276,0)</f>
        <v>0</v>
      </c>
      <c r="BF276" s="186">
        <f>IF(N276="snížená",J276,0)</f>
        <v>0</v>
      </c>
      <c r="BG276" s="186">
        <f>IF(N276="zákl. přenesená",J276,0)</f>
        <v>0</v>
      </c>
      <c r="BH276" s="186">
        <f>IF(N276="sníž. přenesená",J276,0)</f>
        <v>0</v>
      </c>
      <c r="BI276" s="186">
        <f>IF(N276="nulová",J276,0)</f>
        <v>0</v>
      </c>
      <c r="BJ276" s="24" t="s">
        <v>80</v>
      </c>
      <c r="BK276" s="186">
        <f>ROUND(I276*H276,2)</f>
        <v>0</v>
      </c>
      <c r="BL276" s="24" t="s">
        <v>193</v>
      </c>
      <c r="BM276" s="24" t="s">
        <v>695</v>
      </c>
    </row>
    <row r="277" spans="2:65" s="1" customFormat="1" ht="22.5" customHeight="1">
      <c r="B277" s="174"/>
      <c r="C277" s="175" t="s">
        <v>72</v>
      </c>
      <c r="D277" s="175" t="s">
        <v>188</v>
      </c>
      <c r="E277" s="176" t="s">
        <v>3974</v>
      </c>
      <c r="F277" s="177" t="s">
        <v>4267</v>
      </c>
      <c r="G277" s="178" t="s">
        <v>1046</v>
      </c>
      <c r="H277" s="179">
        <v>1</v>
      </c>
      <c r="I277" s="180"/>
      <c r="J277" s="181">
        <f>ROUND(I277*H277,2)</f>
        <v>0</v>
      </c>
      <c r="K277" s="177" t="s">
        <v>5</v>
      </c>
      <c r="L277" s="41"/>
      <c r="M277" s="182" t="s">
        <v>5</v>
      </c>
      <c r="N277" s="236" t="s">
        <v>43</v>
      </c>
      <c r="O277" s="237"/>
      <c r="P277" s="238">
        <f>O277*H277</f>
        <v>0</v>
      </c>
      <c r="Q277" s="238">
        <v>0</v>
      </c>
      <c r="R277" s="238">
        <f>Q277*H277</f>
        <v>0</v>
      </c>
      <c r="S277" s="238">
        <v>0</v>
      </c>
      <c r="T277" s="239">
        <f>S277*H277</f>
        <v>0</v>
      </c>
      <c r="AR277" s="24" t="s">
        <v>373</v>
      </c>
      <c r="AT277" s="24" t="s">
        <v>188</v>
      </c>
      <c r="AU277" s="24" t="s">
        <v>82</v>
      </c>
      <c r="AY277" s="24" t="s">
        <v>185</v>
      </c>
      <c r="BE277" s="186">
        <f>IF(N277="základní",J277,0)</f>
        <v>0</v>
      </c>
      <c r="BF277" s="186">
        <f>IF(N277="snížená",J277,0)</f>
        <v>0</v>
      </c>
      <c r="BG277" s="186">
        <f>IF(N277="zákl. přenesená",J277,0)</f>
        <v>0</v>
      </c>
      <c r="BH277" s="186">
        <f>IF(N277="sníž. přenesená",J277,0)</f>
        <v>0</v>
      </c>
      <c r="BI277" s="186">
        <f>IF(N277="nulová",J277,0)</f>
        <v>0</v>
      </c>
      <c r="BJ277" s="24" t="s">
        <v>80</v>
      </c>
      <c r="BK277" s="186">
        <f>ROUND(I277*H277,2)</f>
        <v>0</v>
      </c>
      <c r="BL277" s="24" t="s">
        <v>373</v>
      </c>
      <c r="BM277" s="24" t="s">
        <v>719</v>
      </c>
    </row>
    <row r="278" spans="2:65" s="1" customFormat="1" ht="6.95" customHeight="1">
      <c r="B278" s="56"/>
      <c r="C278" s="57"/>
      <c r="D278" s="57"/>
      <c r="E278" s="57"/>
      <c r="F278" s="57"/>
      <c r="G278" s="57"/>
      <c r="H278" s="57"/>
      <c r="I278" s="127"/>
      <c r="J278" s="57"/>
      <c r="K278" s="57"/>
      <c r="L278" s="41"/>
    </row>
  </sheetData>
  <autoFilter ref="C89:K277"/>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100</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4268</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ROUND(J85,2)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ROUND(SUM(BE85:BE278), 2)</f>
        <v>0</v>
      </c>
      <c r="G30" s="42"/>
      <c r="H30" s="42"/>
      <c r="I30" s="119">
        <v>0.21</v>
      </c>
      <c r="J30" s="118">
        <f>ROUND(ROUND((SUM(BE85:BE278)), 2)*I30, 2)</f>
        <v>0</v>
      </c>
      <c r="K30" s="45"/>
    </row>
    <row r="31" spans="2:11" s="1" customFormat="1" ht="14.45" customHeight="1">
      <c r="B31" s="41"/>
      <c r="C31" s="42"/>
      <c r="D31" s="42"/>
      <c r="E31" s="49" t="s">
        <v>44</v>
      </c>
      <c r="F31" s="118">
        <f>ROUND(SUM(BF85:BF278), 2)</f>
        <v>0</v>
      </c>
      <c r="G31" s="42"/>
      <c r="H31" s="42"/>
      <c r="I31" s="119">
        <v>0.15</v>
      </c>
      <c r="J31" s="118">
        <f>ROUND(ROUND((SUM(BF85:BF278)), 2)*I31, 2)</f>
        <v>0</v>
      </c>
      <c r="K31" s="45"/>
    </row>
    <row r="32" spans="2:11" s="1" customFormat="1" ht="14.45" hidden="1" customHeight="1">
      <c r="B32" s="41"/>
      <c r="C32" s="42"/>
      <c r="D32" s="42"/>
      <c r="E32" s="49" t="s">
        <v>45</v>
      </c>
      <c r="F32" s="118">
        <f>ROUND(SUM(BG85:BG278), 2)</f>
        <v>0</v>
      </c>
      <c r="G32" s="42"/>
      <c r="H32" s="42"/>
      <c r="I32" s="119">
        <v>0.21</v>
      </c>
      <c r="J32" s="118">
        <v>0</v>
      </c>
      <c r="K32" s="45"/>
    </row>
    <row r="33" spans="2:11" s="1" customFormat="1" ht="14.45" hidden="1" customHeight="1">
      <c r="B33" s="41"/>
      <c r="C33" s="42"/>
      <c r="D33" s="42"/>
      <c r="E33" s="49" t="s">
        <v>46</v>
      </c>
      <c r="F33" s="118">
        <f>ROUND(SUM(BH85:BH278), 2)</f>
        <v>0</v>
      </c>
      <c r="G33" s="42"/>
      <c r="H33" s="42"/>
      <c r="I33" s="119">
        <v>0.15</v>
      </c>
      <c r="J33" s="118">
        <v>0</v>
      </c>
      <c r="K33" s="45"/>
    </row>
    <row r="34" spans="2:11" s="1" customFormat="1" ht="14.45" hidden="1" customHeight="1">
      <c r="B34" s="41"/>
      <c r="C34" s="42"/>
      <c r="D34" s="42"/>
      <c r="E34" s="49" t="s">
        <v>47</v>
      </c>
      <c r="F34" s="118">
        <f>ROUND(SUM(BI85:BI278),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07. SIL - Silnoproudé elektroinstalace</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J85</f>
        <v>0</v>
      </c>
      <c r="K56" s="45"/>
      <c r="AU56" s="24" t="s">
        <v>143</v>
      </c>
    </row>
    <row r="57" spans="2:47" s="7" customFormat="1" ht="24.95" customHeight="1">
      <c r="B57" s="135"/>
      <c r="C57" s="136"/>
      <c r="D57" s="137" t="s">
        <v>4269</v>
      </c>
      <c r="E57" s="138"/>
      <c r="F57" s="138"/>
      <c r="G57" s="138"/>
      <c r="H57" s="138"/>
      <c r="I57" s="139"/>
      <c r="J57" s="140">
        <f>J86</f>
        <v>0</v>
      </c>
      <c r="K57" s="141"/>
    </row>
    <row r="58" spans="2:47" s="8" customFormat="1" ht="19.899999999999999" customHeight="1">
      <c r="B58" s="142"/>
      <c r="C58" s="143"/>
      <c r="D58" s="144" t="s">
        <v>4270</v>
      </c>
      <c r="E58" s="145"/>
      <c r="F58" s="145"/>
      <c r="G58" s="145"/>
      <c r="H58" s="145"/>
      <c r="I58" s="146"/>
      <c r="J58" s="147">
        <f>J87</f>
        <v>0</v>
      </c>
      <c r="K58" s="148"/>
    </row>
    <row r="59" spans="2:47" s="8" customFormat="1" ht="19.899999999999999" customHeight="1">
      <c r="B59" s="142"/>
      <c r="C59" s="143"/>
      <c r="D59" s="144" t="s">
        <v>4271</v>
      </c>
      <c r="E59" s="145"/>
      <c r="F59" s="145"/>
      <c r="G59" s="145"/>
      <c r="H59" s="145"/>
      <c r="I59" s="146"/>
      <c r="J59" s="147">
        <f>J118</f>
        <v>0</v>
      </c>
      <c r="K59" s="148"/>
    </row>
    <row r="60" spans="2:47" s="8" customFormat="1" ht="19.899999999999999" customHeight="1">
      <c r="B60" s="142"/>
      <c r="C60" s="143"/>
      <c r="D60" s="144" t="s">
        <v>4272</v>
      </c>
      <c r="E60" s="145"/>
      <c r="F60" s="145"/>
      <c r="G60" s="145"/>
      <c r="H60" s="145"/>
      <c r="I60" s="146"/>
      <c r="J60" s="147">
        <f>J182</f>
        <v>0</v>
      </c>
      <c r="K60" s="148"/>
    </row>
    <row r="61" spans="2:47" s="8" customFormat="1" ht="19.899999999999999" customHeight="1">
      <c r="B61" s="142"/>
      <c r="C61" s="143"/>
      <c r="D61" s="144" t="s">
        <v>4273</v>
      </c>
      <c r="E61" s="145"/>
      <c r="F61" s="145"/>
      <c r="G61" s="145"/>
      <c r="H61" s="145"/>
      <c r="I61" s="146"/>
      <c r="J61" s="147">
        <f>J199</f>
        <v>0</v>
      </c>
      <c r="K61" s="148"/>
    </row>
    <row r="62" spans="2:47" s="8" customFormat="1" ht="19.899999999999999" customHeight="1">
      <c r="B62" s="142"/>
      <c r="C62" s="143"/>
      <c r="D62" s="144" t="s">
        <v>4274</v>
      </c>
      <c r="E62" s="145"/>
      <c r="F62" s="145"/>
      <c r="G62" s="145"/>
      <c r="H62" s="145"/>
      <c r="I62" s="146"/>
      <c r="J62" s="147">
        <f>J226</f>
        <v>0</v>
      </c>
      <c r="K62" s="148"/>
    </row>
    <row r="63" spans="2:47" s="8" customFormat="1" ht="19.899999999999999" customHeight="1">
      <c r="B63" s="142"/>
      <c r="C63" s="143"/>
      <c r="D63" s="144" t="s">
        <v>4275</v>
      </c>
      <c r="E63" s="145"/>
      <c r="F63" s="145"/>
      <c r="G63" s="145"/>
      <c r="H63" s="145"/>
      <c r="I63" s="146"/>
      <c r="J63" s="147">
        <f>J237</f>
        <v>0</v>
      </c>
      <c r="K63" s="148"/>
    </row>
    <row r="64" spans="2:47" s="8" customFormat="1" ht="19.899999999999999" customHeight="1">
      <c r="B64" s="142"/>
      <c r="C64" s="143"/>
      <c r="D64" s="144" t="s">
        <v>4276</v>
      </c>
      <c r="E64" s="145"/>
      <c r="F64" s="145"/>
      <c r="G64" s="145"/>
      <c r="H64" s="145"/>
      <c r="I64" s="146"/>
      <c r="J64" s="147">
        <f>J268</f>
        <v>0</v>
      </c>
      <c r="K64" s="148"/>
    </row>
    <row r="65" spans="2:12" s="8" customFormat="1" ht="19.899999999999999" customHeight="1">
      <c r="B65" s="142"/>
      <c r="C65" s="143"/>
      <c r="D65" s="144" t="s">
        <v>4277</v>
      </c>
      <c r="E65" s="145"/>
      <c r="F65" s="145"/>
      <c r="G65" s="145"/>
      <c r="H65" s="145"/>
      <c r="I65" s="146"/>
      <c r="J65" s="147">
        <f>J273</f>
        <v>0</v>
      </c>
      <c r="K65" s="148"/>
    </row>
    <row r="66" spans="2:12" s="1" customFormat="1" ht="21.75" customHeight="1">
      <c r="B66" s="41"/>
      <c r="C66" s="42"/>
      <c r="D66" s="42"/>
      <c r="E66" s="42"/>
      <c r="F66" s="42"/>
      <c r="G66" s="42"/>
      <c r="H66" s="42"/>
      <c r="I66" s="106"/>
      <c r="J66" s="42"/>
      <c r="K66" s="45"/>
    </row>
    <row r="67" spans="2:12" s="1" customFormat="1" ht="6.95" customHeight="1">
      <c r="B67" s="56"/>
      <c r="C67" s="57"/>
      <c r="D67" s="57"/>
      <c r="E67" s="57"/>
      <c r="F67" s="57"/>
      <c r="G67" s="57"/>
      <c r="H67" s="57"/>
      <c r="I67" s="127"/>
      <c r="J67" s="57"/>
      <c r="K67" s="58"/>
    </row>
    <row r="71" spans="2:12" s="1" customFormat="1" ht="6.95" customHeight="1">
      <c r="B71" s="59"/>
      <c r="C71" s="60"/>
      <c r="D71" s="60"/>
      <c r="E71" s="60"/>
      <c r="F71" s="60"/>
      <c r="G71" s="60"/>
      <c r="H71" s="60"/>
      <c r="I71" s="128"/>
      <c r="J71" s="60"/>
      <c r="K71" s="60"/>
      <c r="L71" s="41"/>
    </row>
    <row r="72" spans="2:12" s="1" customFormat="1" ht="36.950000000000003" customHeight="1">
      <c r="B72" s="41"/>
      <c r="C72" s="61" t="s">
        <v>169</v>
      </c>
      <c r="L72" s="41"/>
    </row>
    <row r="73" spans="2:12" s="1" customFormat="1" ht="6.95" customHeight="1">
      <c r="B73" s="41"/>
      <c r="L73" s="41"/>
    </row>
    <row r="74" spans="2:12" s="1" customFormat="1" ht="14.45" customHeight="1">
      <c r="B74" s="41"/>
      <c r="C74" s="63" t="s">
        <v>19</v>
      </c>
      <c r="L74" s="41"/>
    </row>
    <row r="75" spans="2:12" s="1" customFormat="1" ht="22.5" customHeight="1">
      <c r="B75" s="41"/>
      <c r="E75" s="373" t="str">
        <f>E7</f>
        <v>Dostavba ZŠ Charlotty Masarykové</v>
      </c>
      <c r="F75" s="374"/>
      <c r="G75" s="374"/>
      <c r="H75" s="374"/>
      <c r="L75" s="41"/>
    </row>
    <row r="76" spans="2:12" s="1" customFormat="1" ht="14.45" customHeight="1">
      <c r="B76" s="41"/>
      <c r="C76" s="63" t="s">
        <v>137</v>
      </c>
      <c r="L76" s="41"/>
    </row>
    <row r="77" spans="2:12" s="1" customFormat="1" ht="23.25" customHeight="1">
      <c r="B77" s="41"/>
      <c r="E77" s="354" t="str">
        <f>E9</f>
        <v>07. SIL - Silnoproudé elektroinstalace</v>
      </c>
      <c r="F77" s="375"/>
      <c r="G77" s="375"/>
      <c r="H77" s="375"/>
      <c r="L77" s="41"/>
    </row>
    <row r="78" spans="2:12" s="1" customFormat="1" ht="6.95" customHeight="1">
      <c r="B78" s="41"/>
      <c r="L78" s="41"/>
    </row>
    <row r="79" spans="2:12" s="1" customFormat="1" ht="18" customHeight="1">
      <c r="B79" s="41"/>
      <c r="C79" s="63" t="s">
        <v>23</v>
      </c>
      <c r="F79" s="149" t="str">
        <f>F12</f>
        <v>Starochuchelská 240/38, Praha - Velká Chuchle</v>
      </c>
      <c r="I79" s="150" t="s">
        <v>25</v>
      </c>
      <c r="J79" s="67" t="str">
        <f>IF(J12="","",J12)</f>
        <v>11.1.2018</v>
      </c>
      <c r="L79" s="41"/>
    </row>
    <row r="80" spans="2:12" s="1" customFormat="1" ht="6.95" customHeight="1">
      <c r="B80" s="41"/>
      <c r="L80" s="41"/>
    </row>
    <row r="81" spans="2:65" s="1" customFormat="1" ht="15">
      <c r="B81" s="41"/>
      <c r="C81" s="63" t="s">
        <v>27</v>
      </c>
      <c r="F81" s="149" t="str">
        <f>E15</f>
        <v>MČ Praha Velká Chuchle</v>
      </c>
      <c r="I81" s="150" t="s">
        <v>33</v>
      </c>
      <c r="J81" s="149" t="str">
        <f>E21</f>
        <v xml:space="preserve"> </v>
      </c>
      <c r="L81" s="41"/>
    </row>
    <row r="82" spans="2:65" s="1" customFormat="1" ht="14.45" customHeight="1">
      <c r="B82" s="41"/>
      <c r="C82" s="63" t="s">
        <v>31</v>
      </c>
      <c r="F82" s="149" t="str">
        <f>IF(E18="","",E18)</f>
        <v/>
      </c>
      <c r="L82" s="41"/>
    </row>
    <row r="83" spans="2:65" s="1" customFormat="1" ht="10.35" customHeight="1">
      <c r="B83" s="41"/>
      <c r="L83" s="41"/>
    </row>
    <row r="84" spans="2:65" s="9" customFormat="1" ht="29.25" customHeight="1">
      <c r="B84" s="151"/>
      <c r="C84" s="152" t="s">
        <v>170</v>
      </c>
      <c r="D84" s="153" t="s">
        <v>57</v>
      </c>
      <c r="E84" s="153" t="s">
        <v>53</v>
      </c>
      <c r="F84" s="153" t="s">
        <v>171</v>
      </c>
      <c r="G84" s="153" t="s">
        <v>172</v>
      </c>
      <c r="H84" s="153" t="s">
        <v>173</v>
      </c>
      <c r="I84" s="154" t="s">
        <v>174</v>
      </c>
      <c r="J84" s="153" t="s">
        <v>141</v>
      </c>
      <c r="K84" s="155" t="s">
        <v>175</v>
      </c>
      <c r="L84" s="151"/>
      <c r="M84" s="73" t="s">
        <v>176</v>
      </c>
      <c r="N84" s="74" t="s">
        <v>42</v>
      </c>
      <c r="O84" s="74" t="s">
        <v>177</v>
      </c>
      <c r="P84" s="74" t="s">
        <v>178</v>
      </c>
      <c r="Q84" s="74" t="s">
        <v>179</v>
      </c>
      <c r="R84" s="74" t="s">
        <v>180</v>
      </c>
      <c r="S84" s="74" t="s">
        <v>181</v>
      </c>
      <c r="T84" s="75" t="s">
        <v>182</v>
      </c>
    </row>
    <row r="85" spans="2:65" s="1" customFormat="1" ht="29.25" customHeight="1">
      <c r="B85" s="41"/>
      <c r="C85" s="77" t="s">
        <v>142</v>
      </c>
      <c r="J85" s="156">
        <f>BK85</f>
        <v>0</v>
      </c>
      <c r="L85" s="41"/>
      <c r="M85" s="76"/>
      <c r="N85" s="68"/>
      <c r="O85" s="68"/>
      <c r="P85" s="157">
        <f>P86</f>
        <v>0</v>
      </c>
      <c r="Q85" s="68"/>
      <c r="R85" s="157">
        <f>R86</f>
        <v>0</v>
      </c>
      <c r="S85" s="68"/>
      <c r="T85" s="158">
        <f>T86</f>
        <v>0</v>
      </c>
      <c r="AT85" s="24" t="s">
        <v>71</v>
      </c>
      <c r="AU85" s="24" t="s">
        <v>143</v>
      </c>
      <c r="BK85" s="159">
        <f>BK86</f>
        <v>0</v>
      </c>
    </row>
    <row r="86" spans="2:65" s="10" customFormat="1" ht="37.35" customHeight="1">
      <c r="B86" s="160"/>
      <c r="D86" s="161" t="s">
        <v>71</v>
      </c>
      <c r="E86" s="162" t="s">
        <v>3787</v>
      </c>
      <c r="F86" s="162" t="s">
        <v>99</v>
      </c>
      <c r="I86" s="163"/>
      <c r="J86" s="164">
        <f>BK86</f>
        <v>0</v>
      </c>
      <c r="L86" s="160"/>
      <c r="M86" s="165"/>
      <c r="N86" s="166"/>
      <c r="O86" s="166"/>
      <c r="P86" s="167">
        <f>P87+P118+P182+P199+P226+P237+P268+P273</f>
        <v>0</v>
      </c>
      <c r="Q86" s="166"/>
      <c r="R86" s="167">
        <f>R87+R118+R182+R199+R226+R237+R268+R273</f>
        <v>0</v>
      </c>
      <c r="S86" s="166"/>
      <c r="T86" s="168">
        <f>T87+T118+T182+T199+T226+T237+T268+T273</f>
        <v>0</v>
      </c>
      <c r="AR86" s="161" t="s">
        <v>82</v>
      </c>
      <c r="AT86" s="169" t="s">
        <v>71</v>
      </c>
      <c r="AU86" s="169" t="s">
        <v>72</v>
      </c>
      <c r="AY86" s="161" t="s">
        <v>185</v>
      </c>
      <c r="BK86" s="170">
        <f>BK87+BK118+BK182+BK199+BK226+BK237+BK268+BK273</f>
        <v>0</v>
      </c>
    </row>
    <row r="87" spans="2:65" s="10" customFormat="1" ht="19.899999999999999" customHeight="1">
      <c r="B87" s="160"/>
      <c r="D87" s="171" t="s">
        <v>71</v>
      </c>
      <c r="E87" s="172" t="s">
        <v>3788</v>
      </c>
      <c r="F87" s="172" t="s">
        <v>4278</v>
      </c>
      <c r="I87" s="163"/>
      <c r="J87" s="173">
        <f>BK87</f>
        <v>0</v>
      </c>
      <c r="L87" s="160"/>
      <c r="M87" s="165"/>
      <c r="N87" s="166"/>
      <c r="O87" s="166"/>
      <c r="P87" s="167">
        <f>SUM(P88:P117)</f>
        <v>0</v>
      </c>
      <c r="Q87" s="166"/>
      <c r="R87" s="167">
        <f>SUM(R88:R117)</f>
        <v>0</v>
      </c>
      <c r="S87" s="166"/>
      <c r="T87" s="168">
        <f>SUM(T88:T117)</f>
        <v>0</v>
      </c>
      <c r="AR87" s="161" t="s">
        <v>82</v>
      </c>
      <c r="AT87" s="169" t="s">
        <v>71</v>
      </c>
      <c r="AU87" s="169" t="s">
        <v>80</v>
      </c>
      <c r="AY87" s="161" t="s">
        <v>185</v>
      </c>
      <c r="BK87" s="170">
        <f>SUM(BK88:BK117)</f>
        <v>0</v>
      </c>
    </row>
    <row r="88" spans="2:65" s="1" customFormat="1" ht="22.5" customHeight="1">
      <c r="B88" s="174"/>
      <c r="C88" s="175" t="s">
        <v>80</v>
      </c>
      <c r="D88" s="175" t="s">
        <v>188</v>
      </c>
      <c r="E88" s="176" t="s">
        <v>4279</v>
      </c>
      <c r="F88" s="177" t="s">
        <v>4280</v>
      </c>
      <c r="G88" s="178" t="s">
        <v>376</v>
      </c>
      <c r="H88" s="179">
        <v>120</v>
      </c>
      <c r="I88" s="180"/>
      <c r="J88" s="181">
        <f t="shared" ref="J88:J117" si="0">ROUND(I88*H88,2)</f>
        <v>0</v>
      </c>
      <c r="K88" s="177" t="s">
        <v>5</v>
      </c>
      <c r="L88" s="41"/>
      <c r="M88" s="182" t="s">
        <v>5</v>
      </c>
      <c r="N88" s="183" t="s">
        <v>43</v>
      </c>
      <c r="O88" s="42"/>
      <c r="P88" s="184">
        <f t="shared" ref="P88:P117" si="1">O88*H88</f>
        <v>0</v>
      </c>
      <c r="Q88" s="184">
        <v>0</v>
      </c>
      <c r="R88" s="184">
        <f t="shared" ref="R88:R117" si="2">Q88*H88</f>
        <v>0</v>
      </c>
      <c r="S88" s="184">
        <v>0</v>
      </c>
      <c r="T88" s="185">
        <f t="shared" ref="T88:T117" si="3">S88*H88</f>
        <v>0</v>
      </c>
      <c r="AR88" s="24" t="s">
        <v>373</v>
      </c>
      <c r="AT88" s="24" t="s">
        <v>188</v>
      </c>
      <c r="AU88" s="24" t="s">
        <v>82</v>
      </c>
      <c r="AY88" s="24" t="s">
        <v>185</v>
      </c>
      <c r="BE88" s="186">
        <f t="shared" ref="BE88:BE117" si="4">IF(N88="základní",J88,0)</f>
        <v>0</v>
      </c>
      <c r="BF88" s="186">
        <f t="shared" ref="BF88:BF117" si="5">IF(N88="snížená",J88,0)</f>
        <v>0</v>
      </c>
      <c r="BG88" s="186">
        <f t="shared" ref="BG88:BG117" si="6">IF(N88="zákl. přenesená",J88,0)</f>
        <v>0</v>
      </c>
      <c r="BH88" s="186">
        <f t="shared" ref="BH88:BH117" si="7">IF(N88="sníž. přenesená",J88,0)</f>
        <v>0</v>
      </c>
      <c r="BI88" s="186">
        <f t="shared" ref="BI88:BI117" si="8">IF(N88="nulová",J88,0)</f>
        <v>0</v>
      </c>
      <c r="BJ88" s="24" t="s">
        <v>80</v>
      </c>
      <c r="BK88" s="186">
        <f t="shared" ref="BK88:BK117" si="9">ROUND(I88*H88,2)</f>
        <v>0</v>
      </c>
      <c r="BL88" s="24" t="s">
        <v>373</v>
      </c>
      <c r="BM88" s="24" t="s">
        <v>4281</v>
      </c>
    </row>
    <row r="89" spans="2:65" s="1" customFormat="1" ht="22.5" customHeight="1">
      <c r="B89" s="174"/>
      <c r="C89" s="175" t="s">
        <v>82</v>
      </c>
      <c r="D89" s="175" t="s">
        <v>188</v>
      </c>
      <c r="E89" s="176" t="s">
        <v>4282</v>
      </c>
      <c r="F89" s="177" t="s">
        <v>4283</v>
      </c>
      <c r="G89" s="178" t="s">
        <v>376</v>
      </c>
      <c r="H89" s="179">
        <v>40</v>
      </c>
      <c r="I89" s="180"/>
      <c r="J89" s="181">
        <f t="shared" si="0"/>
        <v>0</v>
      </c>
      <c r="K89" s="177" t="s">
        <v>5</v>
      </c>
      <c r="L89" s="41"/>
      <c r="M89" s="182" t="s">
        <v>5</v>
      </c>
      <c r="N89" s="183" t="s">
        <v>43</v>
      </c>
      <c r="O89" s="42"/>
      <c r="P89" s="184">
        <f t="shared" si="1"/>
        <v>0</v>
      </c>
      <c r="Q89" s="184">
        <v>0</v>
      </c>
      <c r="R89" s="184">
        <f t="shared" si="2"/>
        <v>0</v>
      </c>
      <c r="S89" s="184">
        <v>0</v>
      </c>
      <c r="T89" s="185">
        <f t="shared" si="3"/>
        <v>0</v>
      </c>
      <c r="AR89" s="24" t="s">
        <v>373</v>
      </c>
      <c r="AT89" s="24" t="s">
        <v>188</v>
      </c>
      <c r="AU89" s="24" t="s">
        <v>82</v>
      </c>
      <c r="AY89" s="24" t="s">
        <v>185</v>
      </c>
      <c r="BE89" s="186">
        <f t="shared" si="4"/>
        <v>0</v>
      </c>
      <c r="BF89" s="186">
        <f t="shared" si="5"/>
        <v>0</v>
      </c>
      <c r="BG89" s="186">
        <f t="shared" si="6"/>
        <v>0</v>
      </c>
      <c r="BH89" s="186">
        <f t="shared" si="7"/>
        <v>0</v>
      </c>
      <c r="BI89" s="186">
        <f t="shared" si="8"/>
        <v>0</v>
      </c>
      <c r="BJ89" s="24" t="s">
        <v>80</v>
      </c>
      <c r="BK89" s="186">
        <f t="shared" si="9"/>
        <v>0</v>
      </c>
      <c r="BL89" s="24" t="s">
        <v>373</v>
      </c>
      <c r="BM89" s="24" t="s">
        <v>4284</v>
      </c>
    </row>
    <row r="90" spans="2:65" s="1" customFormat="1" ht="22.5" customHeight="1">
      <c r="B90" s="174"/>
      <c r="C90" s="175" t="s">
        <v>199</v>
      </c>
      <c r="D90" s="175" t="s">
        <v>188</v>
      </c>
      <c r="E90" s="176" t="s">
        <v>4285</v>
      </c>
      <c r="F90" s="177" t="s">
        <v>4286</v>
      </c>
      <c r="G90" s="178" t="s">
        <v>376</v>
      </c>
      <c r="H90" s="179">
        <v>40</v>
      </c>
      <c r="I90" s="180"/>
      <c r="J90" s="181">
        <f t="shared" si="0"/>
        <v>0</v>
      </c>
      <c r="K90" s="177" t="s">
        <v>5</v>
      </c>
      <c r="L90" s="41"/>
      <c r="M90" s="182" t="s">
        <v>5</v>
      </c>
      <c r="N90" s="183" t="s">
        <v>43</v>
      </c>
      <c r="O90" s="42"/>
      <c r="P90" s="184">
        <f t="shared" si="1"/>
        <v>0</v>
      </c>
      <c r="Q90" s="184">
        <v>0</v>
      </c>
      <c r="R90" s="184">
        <f t="shared" si="2"/>
        <v>0</v>
      </c>
      <c r="S90" s="184">
        <v>0</v>
      </c>
      <c r="T90" s="185">
        <f t="shared" si="3"/>
        <v>0</v>
      </c>
      <c r="AR90" s="24" t="s">
        <v>373</v>
      </c>
      <c r="AT90" s="24" t="s">
        <v>188</v>
      </c>
      <c r="AU90" s="24" t="s">
        <v>82</v>
      </c>
      <c r="AY90" s="24" t="s">
        <v>185</v>
      </c>
      <c r="BE90" s="186">
        <f t="shared" si="4"/>
        <v>0</v>
      </c>
      <c r="BF90" s="186">
        <f t="shared" si="5"/>
        <v>0</v>
      </c>
      <c r="BG90" s="186">
        <f t="shared" si="6"/>
        <v>0</v>
      </c>
      <c r="BH90" s="186">
        <f t="shared" si="7"/>
        <v>0</v>
      </c>
      <c r="BI90" s="186">
        <f t="shared" si="8"/>
        <v>0</v>
      </c>
      <c r="BJ90" s="24" t="s">
        <v>80</v>
      </c>
      <c r="BK90" s="186">
        <f t="shared" si="9"/>
        <v>0</v>
      </c>
      <c r="BL90" s="24" t="s">
        <v>373</v>
      </c>
      <c r="BM90" s="24" t="s">
        <v>4287</v>
      </c>
    </row>
    <row r="91" spans="2:65" s="1" customFormat="1" ht="22.5" customHeight="1">
      <c r="B91" s="174"/>
      <c r="C91" s="175" t="s">
        <v>193</v>
      </c>
      <c r="D91" s="175" t="s">
        <v>188</v>
      </c>
      <c r="E91" s="176" t="s">
        <v>4288</v>
      </c>
      <c r="F91" s="177" t="s">
        <v>4289</v>
      </c>
      <c r="G91" s="178" t="s">
        <v>376</v>
      </c>
      <c r="H91" s="179">
        <v>90</v>
      </c>
      <c r="I91" s="180"/>
      <c r="J91" s="181">
        <f t="shared" si="0"/>
        <v>0</v>
      </c>
      <c r="K91" s="177" t="s">
        <v>5</v>
      </c>
      <c r="L91" s="41"/>
      <c r="M91" s="182" t="s">
        <v>5</v>
      </c>
      <c r="N91" s="183" t="s">
        <v>43</v>
      </c>
      <c r="O91" s="42"/>
      <c r="P91" s="184">
        <f t="shared" si="1"/>
        <v>0</v>
      </c>
      <c r="Q91" s="184">
        <v>0</v>
      </c>
      <c r="R91" s="184">
        <f t="shared" si="2"/>
        <v>0</v>
      </c>
      <c r="S91" s="184">
        <v>0</v>
      </c>
      <c r="T91" s="185">
        <f t="shared" si="3"/>
        <v>0</v>
      </c>
      <c r="AR91" s="24" t="s">
        <v>373</v>
      </c>
      <c r="AT91" s="24" t="s">
        <v>188</v>
      </c>
      <c r="AU91" s="24" t="s">
        <v>82</v>
      </c>
      <c r="AY91" s="24" t="s">
        <v>185</v>
      </c>
      <c r="BE91" s="186">
        <f t="shared" si="4"/>
        <v>0</v>
      </c>
      <c r="BF91" s="186">
        <f t="shared" si="5"/>
        <v>0</v>
      </c>
      <c r="BG91" s="186">
        <f t="shared" si="6"/>
        <v>0</v>
      </c>
      <c r="BH91" s="186">
        <f t="shared" si="7"/>
        <v>0</v>
      </c>
      <c r="BI91" s="186">
        <f t="shared" si="8"/>
        <v>0</v>
      </c>
      <c r="BJ91" s="24" t="s">
        <v>80</v>
      </c>
      <c r="BK91" s="186">
        <f t="shared" si="9"/>
        <v>0</v>
      </c>
      <c r="BL91" s="24" t="s">
        <v>373</v>
      </c>
      <c r="BM91" s="24" t="s">
        <v>4290</v>
      </c>
    </row>
    <row r="92" spans="2:65" s="1" customFormat="1" ht="22.5" customHeight="1">
      <c r="B92" s="174"/>
      <c r="C92" s="175" t="s">
        <v>274</v>
      </c>
      <c r="D92" s="175" t="s">
        <v>188</v>
      </c>
      <c r="E92" s="176" t="s">
        <v>4291</v>
      </c>
      <c r="F92" s="177" t="s">
        <v>4292</v>
      </c>
      <c r="G92" s="178" t="s">
        <v>376</v>
      </c>
      <c r="H92" s="179">
        <v>1564</v>
      </c>
      <c r="I92" s="180"/>
      <c r="J92" s="181">
        <f t="shared" si="0"/>
        <v>0</v>
      </c>
      <c r="K92" s="177" t="s">
        <v>5</v>
      </c>
      <c r="L92" s="41"/>
      <c r="M92" s="182" t="s">
        <v>5</v>
      </c>
      <c r="N92" s="183" t="s">
        <v>43</v>
      </c>
      <c r="O92" s="42"/>
      <c r="P92" s="184">
        <f t="shared" si="1"/>
        <v>0</v>
      </c>
      <c r="Q92" s="184">
        <v>0</v>
      </c>
      <c r="R92" s="184">
        <f t="shared" si="2"/>
        <v>0</v>
      </c>
      <c r="S92" s="184">
        <v>0</v>
      </c>
      <c r="T92" s="185">
        <f t="shared" si="3"/>
        <v>0</v>
      </c>
      <c r="AR92" s="24" t="s">
        <v>373</v>
      </c>
      <c r="AT92" s="24" t="s">
        <v>188</v>
      </c>
      <c r="AU92" s="24" t="s">
        <v>82</v>
      </c>
      <c r="AY92" s="24" t="s">
        <v>185</v>
      </c>
      <c r="BE92" s="186">
        <f t="shared" si="4"/>
        <v>0</v>
      </c>
      <c r="BF92" s="186">
        <f t="shared" si="5"/>
        <v>0</v>
      </c>
      <c r="BG92" s="186">
        <f t="shared" si="6"/>
        <v>0</v>
      </c>
      <c r="BH92" s="186">
        <f t="shared" si="7"/>
        <v>0</v>
      </c>
      <c r="BI92" s="186">
        <f t="shared" si="8"/>
        <v>0</v>
      </c>
      <c r="BJ92" s="24" t="s">
        <v>80</v>
      </c>
      <c r="BK92" s="186">
        <f t="shared" si="9"/>
        <v>0</v>
      </c>
      <c r="BL92" s="24" t="s">
        <v>373</v>
      </c>
      <c r="BM92" s="24" t="s">
        <v>4293</v>
      </c>
    </row>
    <row r="93" spans="2:65" s="1" customFormat="1" ht="22.5" customHeight="1">
      <c r="B93" s="174"/>
      <c r="C93" s="175" t="s">
        <v>282</v>
      </c>
      <c r="D93" s="175" t="s">
        <v>188</v>
      </c>
      <c r="E93" s="176" t="s">
        <v>4294</v>
      </c>
      <c r="F93" s="177" t="s">
        <v>4295</v>
      </c>
      <c r="G93" s="178" t="s">
        <v>376</v>
      </c>
      <c r="H93" s="179">
        <v>1086</v>
      </c>
      <c r="I93" s="180"/>
      <c r="J93" s="181">
        <f t="shared" si="0"/>
        <v>0</v>
      </c>
      <c r="K93" s="177" t="s">
        <v>5</v>
      </c>
      <c r="L93" s="41"/>
      <c r="M93" s="182" t="s">
        <v>5</v>
      </c>
      <c r="N93" s="183" t="s">
        <v>43</v>
      </c>
      <c r="O93" s="42"/>
      <c r="P93" s="184">
        <f t="shared" si="1"/>
        <v>0</v>
      </c>
      <c r="Q93" s="184">
        <v>0</v>
      </c>
      <c r="R93" s="184">
        <f t="shared" si="2"/>
        <v>0</v>
      </c>
      <c r="S93" s="184">
        <v>0</v>
      </c>
      <c r="T93" s="185">
        <f t="shared" si="3"/>
        <v>0</v>
      </c>
      <c r="AR93" s="24" t="s">
        <v>373</v>
      </c>
      <c r="AT93" s="24" t="s">
        <v>188</v>
      </c>
      <c r="AU93" s="24" t="s">
        <v>82</v>
      </c>
      <c r="AY93" s="24" t="s">
        <v>185</v>
      </c>
      <c r="BE93" s="186">
        <f t="shared" si="4"/>
        <v>0</v>
      </c>
      <c r="BF93" s="186">
        <f t="shared" si="5"/>
        <v>0</v>
      </c>
      <c r="BG93" s="186">
        <f t="shared" si="6"/>
        <v>0</v>
      </c>
      <c r="BH93" s="186">
        <f t="shared" si="7"/>
        <v>0</v>
      </c>
      <c r="BI93" s="186">
        <f t="shared" si="8"/>
        <v>0</v>
      </c>
      <c r="BJ93" s="24" t="s">
        <v>80</v>
      </c>
      <c r="BK93" s="186">
        <f t="shared" si="9"/>
        <v>0</v>
      </c>
      <c r="BL93" s="24" t="s">
        <v>373</v>
      </c>
      <c r="BM93" s="24" t="s">
        <v>4296</v>
      </c>
    </row>
    <row r="94" spans="2:65" s="1" customFormat="1" ht="22.5" customHeight="1">
      <c r="B94" s="174"/>
      <c r="C94" s="175" t="s">
        <v>290</v>
      </c>
      <c r="D94" s="175" t="s">
        <v>188</v>
      </c>
      <c r="E94" s="176" t="s">
        <v>4297</v>
      </c>
      <c r="F94" s="177" t="s">
        <v>4298</v>
      </c>
      <c r="G94" s="178" t="s">
        <v>376</v>
      </c>
      <c r="H94" s="179">
        <v>52</v>
      </c>
      <c r="I94" s="180"/>
      <c r="J94" s="181">
        <f t="shared" si="0"/>
        <v>0</v>
      </c>
      <c r="K94" s="177" t="s">
        <v>5</v>
      </c>
      <c r="L94" s="41"/>
      <c r="M94" s="182" t="s">
        <v>5</v>
      </c>
      <c r="N94" s="183" t="s">
        <v>43</v>
      </c>
      <c r="O94" s="42"/>
      <c r="P94" s="184">
        <f t="shared" si="1"/>
        <v>0</v>
      </c>
      <c r="Q94" s="184">
        <v>0</v>
      </c>
      <c r="R94" s="184">
        <f t="shared" si="2"/>
        <v>0</v>
      </c>
      <c r="S94" s="184">
        <v>0</v>
      </c>
      <c r="T94" s="185">
        <f t="shared" si="3"/>
        <v>0</v>
      </c>
      <c r="AR94" s="24" t="s">
        <v>373</v>
      </c>
      <c r="AT94" s="24" t="s">
        <v>188</v>
      </c>
      <c r="AU94" s="24" t="s">
        <v>82</v>
      </c>
      <c r="AY94" s="24" t="s">
        <v>185</v>
      </c>
      <c r="BE94" s="186">
        <f t="shared" si="4"/>
        <v>0</v>
      </c>
      <c r="BF94" s="186">
        <f t="shared" si="5"/>
        <v>0</v>
      </c>
      <c r="BG94" s="186">
        <f t="shared" si="6"/>
        <v>0</v>
      </c>
      <c r="BH94" s="186">
        <f t="shared" si="7"/>
        <v>0</v>
      </c>
      <c r="BI94" s="186">
        <f t="shared" si="8"/>
        <v>0</v>
      </c>
      <c r="BJ94" s="24" t="s">
        <v>80</v>
      </c>
      <c r="BK94" s="186">
        <f t="shared" si="9"/>
        <v>0</v>
      </c>
      <c r="BL94" s="24" t="s">
        <v>373</v>
      </c>
      <c r="BM94" s="24" t="s">
        <v>4299</v>
      </c>
    </row>
    <row r="95" spans="2:65" s="1" customFormat="1" ht="22.5" customHeight="1">
      <c r="B95" s="174"/>
      <c r="C95" s="175" t="s">
        <v>261</v>
      </c>
      <c r="D95" s="175" t="s">
        <v>188</v>
      </c>
      <c r="E95" s="176" t="s">
        <v>4300</v>
      </c>
      <c r="F95" s="177" t="s">
        <v>4301</v>
      </c>
      <c r="G95" s="178" t="s">
        <v>376</v>
      </c>
      <c r="H95" s="179">
        <v>2213</v>
      </c>
      <c r="I95" s="180"/>
      <c r="J95" s="181">
        <f t="shared" si="0"/>
        <v>0</v>
      </c>
      <c r="K95" s="177" t="s">
        <v>5</v>
      </c>
      <c r="L95" s="41"/>
      <c r="M95" s="182" t="s">
        <v>5</v>
      </c>
      <c r="N95" s="183" t="s">
        <v>43</v>
      </c>
      <c r="O95" s="42"/>
      <c r="P95" s="184">
        <f t="shared" si="1"/>
        <v>0</v>
      </c>
      <c r="Q95" s="184">
        <v>0</v>
      </c>
      <c r="R95" s="184">
        <f t="shared" si="2"/>
        <v>0</v>
      </c>
      <c r="S95" s="184">
        <v>0</v>
      </c>
      <c r="T95" s="185">
        <f t="shared" si="3"/>
        <v>0</v>
      </c>
      <c r="AR95" s="24" t="s">
        <v>373</v>
      </c>
      <c r="AT95" s="24" t="s">
        <v>188</v>
      </c>
      <c r="AU95" s="24" t="s">
        <v>82</v>
      </c>
      <c r="AY95" s="24" t="s">
        <v>185</v>
      </c>
      <c r="BE95" s="186">
        <f t="shared" si="4"/>
        <v>0</v>
      </c>
      <c r="BF95" s="186">
        <f t="shared" si="5"/>
        <v>0</v>
      </c>
      <c r="BG95" s="186">
        <f t="shared" si="6"/>
        <v>0</v>
      </c>
      <c r="BH95" s="186">
        <f t="shared" si="7"/>
        <v>0</v>
      </c>
      <c r="BI95" s="186">
        <f t="shared" si="8"/>
        <v>0</v>
      </c>
      <c r="BJ95" s="24" t="s">
        <v>80</v>
      </c>
      <c r="BK95" s="186">
        <f t="shared" si="9"/>
        <v>0</v>
      </c>
      <c r="BL95" s="24" t="s">
        <v>373</v>
      </c>
      <c r="BM95" s="24" t="s">
        <v>4302</v>
      </c>
    </row>
    <row r="96" spans="2:65" s="1" customFormat="1" ht="22.5" customHeight="1">
      <c r="B96" s="174"/>
      <c r="C96" s="175" t="s">
        <v>790</v>
      </c>
      <c r="D96" s="175" t="s">
        <v>188</v>
      </c>
      <c r="E96" s="176" t="s">
        <v>4303</v>
      </c>
      <c r="F96" s="177" t="s">
        <v>4304</v>
      </c>
      <c r="G96" s="178" t="s">
        <v>376</v>
      </c>
      <c r="H96" s="179">
        <v>43</v>
      </c>
      <c r="I96" s="180"/>
      <c r="J96" s="181">
        <f t="shared" si="0"/>
        <v>0</v>
      </c>
      <c r="K96" s="177" t="s">
        <v>5</v>
      </c>
      <c r="L96" s="41"/>
      <c r="M96" s="182" t="s">
        <v>5</v>
      </c>
      <c r="N96" s="183" t="s">
        <v>43</v>
      </c>
      <c r="O96" s="42"/>
      <c r="P96" s="184">
        <f t="shared" si="1"/>
        <v>0</v>
      </c>
      <c r="Q96" s="184">
        <v>0</v>
      </c>
      <c r="R96" s="184">
        <f t="shared" si="2"/>
        <v>0</v>
      </c>
      <c r="S96" s="184">
        <v>0</v>
      </c>
      <c r="T96" s="185">
        <f t="shared" si="3"/>
        <v>0</v>
      </c>
      <c r="AR96" s="24" t="s">
        <v>373</v>
      </c>
      <c r="AT96" s="24" t="s">
        <v>188</v>
      </c>
      <c r="AU96" s="24" t="s">
        <v>82</v>
      </c>
      <c r="AY96" s="24" t="s">
        <v>185</v>
      </c>
      <c r="BE96" s="186">
        <f t="shared" si="4"/>
        <v>0</v>
      </c>
      <c r="BF96" s="186">
        <f t="shared" si="5"/>
        <v>0</v>
      </c>
      <c r="BG96" s="186">
        <f t="shared" si="6"/>
        <v>0</v>
      </c>
      <c r="BH96" s="186">
        <f t="shared" si="7"/>
        <v>0</v>
      </c>
      <c r="BI96" s="186">
        <f t="shared" si="8"/>
        <v>0</v>
      </c>
      <c r="BJ96" s="24" t="s">
        <v>80</v>
      </c>
      <c r="BK96" s="186">
        <f t="shared" si="9"/>
        <v>0</v>
      </c>
      <c r="BL96" s="24" t="s">
        <v>373</v>
      </c>
      <c r="BM96" s="24" t="s">
        <v>4305</v>
      </c>
    </row>
    <row r="97" spans="2:65" s="1" customFormat="1" ht="22.5" customHeight="1">
      <c r="B97" s="174"/>
      <c r="C97" s="175" t="s">
        <v>328</v>
      </c>
      <c r="D97" s="175" t="s">
        <v>188</v>
      </c>
      <c r="E97" s="176" t="s">
        <v>4306</v>
      </c>
      <c r="F97" s="177" t="s">
        <v>4307</v>
      </c>
      <c r="G97" s="178" t="s">
        <v>376</v>
      </c>
      <c r="H97" s="179">
        <v>11</v>
      </c>
      <c r="I97" s="180"/>
      <c r="J97" s="181">
        <f t="shared" si="0"/>
        <v>0</v>
      </c>
      <c r="K97" s="177" t="s">
        <v>5</v>
      </c>
      <c r="L97" s="41"/>
      <c r="M97" s="182" t="s">
        <v>5</v>
      </c>
      <c r="N97" s="183" t="s">
        <v>43</v>
      </c>
      <c r="O97" s="42"/>
      <c r="P97" s="184">
        <f t="shared" si="1"/>
        <v>0</v>
      </c>
      <c r="Q97" s="184">
        <v>0</v>
      </c>
      <c r="R97" s="184">
        <f t="shared" si="2"/>
        <v>0</v>
      </c>
      <c r="S97" s="184">
        <v>0</v>
      </c>
      <c r="T97" s="185">
        <f t="shared" si="3"/>
        <v>0</v>
      </c>
      <c r="AR97" s="24" t="s">
        <v>373</v>
      </c>
      <c r="AT97" s="24" t="s">
        <v>188</v>
      </c>
      <c r="AU97" s="24" t="s">
        <v>82</v>
      </c>
      <c r="AY97" s="24" t="s">
        <v>185</v>
      </c>
      <c r="BE97" s="186">
        <f t="shared" si="4"/>
        <v>0</v>
      </c>
      <c r="BF97" s="186">
        <f t="shared" si="5"/>
        <v>0</v>
      </c>
      <c r="BG97" s="186">
        <f t="shared" si="6"/>
        <v>0</v>
      </c>
      <c r="BH97" s="186">
        <f t="shared" si="7"/>
        <v>0</v>
      </c>
      <c r="BI97" s="186">
        <f t="shared" si="8"/>
        <v>0</v>
      </c>
      <c r="BJ97" s="24" t="s">
        <v>80</v>
      </c>
      <c r="BK97" s="186">
        <f t="shared" si="9"/>
        <v>0</v>
      </c>
      <c r="BL97" s="24" t="s">
        <v>373</v>
      </c>
      <c r="BM97" s="24" t="s">
        <v>4308</v>
      </c>
    </row>
    <row r="98" spans="2:65" s="1" customFormat="1" ht="22.5" customHeight="1">
      <c r="B98" s="174"/>
      <c r="C98" s="175" t="s">
        <v>332</v>
      </c>
      <c r="D98" s="175" t="s">
        <v>188</v>
      </c>
      <c r="E98" s="176" t="s">
        <v>4309</v>
      </c>
      <c r="F98" s="177" t="s">
        <v>4310</v>
      </c>
      <c r="G98" s="178" t="s">
        <v>376</v>
      </c>
      <c r="H98" s="179">
        <v>28</v>
      </c>
      <c r="I98" s="180"/>
      <c r="J98" s="181">
        <f t="shared" si="0"/>
        <v>0</v>
      </c>
      <c r="K98" s="177" t="s">
        <v>5</v>
      </c>
      <c r="L98" s="41"/>
      <c r="M98" s="182" t="s">
        <v>5</v>
      </c>
      <c r="N98" s="183" t="s">
        <v>43</v>
      </c>
      <c r="O98" s="42"/>
      <c r="P98" s="184">
        <f t="shared" si="1"/>
        <v>0</v>
      </c>
      <c r="Q98" s="184">
        <v>0</v>
      </c>
      <c r="R98" s="184">
        <f t="shared" si="2"/>
        <v>0</v>
      </c>
      <c r="S98" s="184">
        <v>0</v>
      </c>
      <c r="T98" s="185">
        <f t="shared" si="3"/>
        <v>0</v>
      </c>
      <c r="AR98" s="24" t="s">
        <v>373</v>
      </c>
      <c r="AT98" s="24" t="s">
        <v>188</v>
      </c>
      <c r="AU98" s="24" t="s">
        <v>82</v>
      </c>
      <c r="AY98" s="24" t="s">
        <v>185</v>
      </c>
      <c r="BE98" s="186">
        <f t="shared" si="4"/>
        <v>0</v>
      </c>
      <c r="BF98" s="186">
        <f t="shared" si="5"/>
        <v>0</v>
      </c>
      <c r="BG98" s="186">
        <f t="shared" si="6"/>
        <v>0</v>
      </c>
      <c r="BH98" s="186">
        <f t="shared" si="7"/>
        <v>0</v>
      </c>
      <c r="BI98" s="186">
        <f t="shared" si="8"/>
        <v>0</v>
      </c>
      <c r="BJ98" s="24" t="s">
        <v>80</v>
      </c>
      <c r="BK98" s="186">
        <f t="shared" si="9"/>
        <v>0</v>
      </c>
      <c r="BL98" s="24" t="s">
        <v>373</v>
      </c>
      <c r="BM98" s="24" t="s">
        <v>4311</v>
      </c>
    </row>
    <row r="99" spans="2:65" s="1" customFormat="1" ht="22.5" customHeight="1">
      <c r="B99" s="174"/>
      <c r="C99" s="175" t="s">
        <v>336</v>
      </c>
      <c r="D99" s="175" t="s">
        <v>188</v>
      </c>
      <c r="E99" s="176" t="s">
        <v>4312</v>
      </c>
      <c r="F99" s="177" t="s">
        <v>4313</v>
      </c>
      <c r="G99" s="178" t="s">
        <v>376</v>
      </c>
      <c r="H99" s="179">
        <v>180</v>
      </c>
      <c r="I99" s="180"/>
      <c r="J99" s="181">
        <f t="shared" si="0"/>
        <v>0</v>
      </c>
      <c r="K99" s="177" t="s">
        <v>5</v>
      </c>
      <c r="L99" s="41"/>
      <c r="M99" s="182" t="s">
        <v>5</v>
      </c>
      <c r="N99" s="183" t="s">
        <v>43</v>
      </c>
      <c r="O99" s="42"/>
      <c r="P99" s="184">
        <f t="shared" si="1"/>
        <v>0</v>
      </c>
      <c r="Q99" s="184">
        <v>0</v>
      </c>
      <c r="R99" s="184">
        <f t="shared" si="2"/>
        <v>0</v>
      </c>
      <c r="S99" s="184">
        <v>0</v>
      </c>
      <c r="T99" s="185">
        <f t="shared" si="3"/>
        <v>0</v>
      </c>
      <c r="AR99" s="24" t="s">
        <v>373</v>
      </c>
      <c r="AT99" s="24" t="s">
        <v>188</v>
      </c>
      <c r="AU99" s="24" t="s">
        <v>82</v>
      </c>
      <c r="AY99" s="24" t="s">
        <v>185</v>
      </c>
      <c r="BE99" s="186">
        <f t="shared" si="4"/>
        <v>0</v>
      </c>
      <c r="BF99" s="186">
        <f t="shared" si="5"/>
        <v>0</v>
      </c>
      <c r="BG99" s="186">
        <f t="shared" si="6"/>
        <v>0</v>
      </c>
      <c r="BH99" s="186">
        <f t="shared" si="7"/>
        <v>0</v>
      </c>
      <c r="BI99" s="186">
        <f t="shared" si="8"/>
        <v>0</v>
      </c>
      <c r="BJ99" s="24" t="s">
        <v>80</v>
      </c>
      <c r="BK99" s="186">
        <f t="shared" si="9"/>
        <v>0</v>
      </c>
      <c r="BL99" s="24" t="s">
        <v>373</v>
      </c>
      <c r="BM99" s="24" t="s">
        <v>4314</v>
      </c>
    </row>
    <row r="100" spans="2:65" s="1" customFormat="1" ht="22.5" customHeight="1">
      <c r="B100" s="174"/>
      <c r="C100" s="175" t="s">
        <v>340</v>
      </c>
      <c r="D100" s="175" t="s">
        <v>188</v>
      </c>
      <c r="E100" s="176" t="s">
        <v>4315</v>
      </c>
      <c r="F100" s="177" t="s">
        <v>4316</v>
      </c>
      <c r="G100" s="178" t="s">
        <v>376</v>
      </c>
      <c r="H100" s="179">
        <v>47</v>
      </c>
      <c r="I100" s="180"/>
      <c r="J100" s="181">
        <f t="shared" si="0"/>
        <v>0</v>
      </c>
      <c r="K100" s="177" t="s">
        <v>5</v>
      </c>
      <c r="L100" s="41"/>
      <c r="M100" s="182" t="s">
        <v>5</v>
      </c>
      <c r="N100" s="183" t="s">
        <v>43</v>
      </c>
      <c r="O100" s="42"/>
      <c r="P100" s="184">
        <f t="shared" si="1"/>
        <v>0</v>
      </c>
      <c r="Q100" s="184">
        <v>0</v>
      </c>
      <c r="R100" s="184">
        <f t="shared" si="2"/>
        <v>0</v>
      </c>
      <c r="S100" s="184">
        <v>0</v>
      </c>
      <c r="T100" s="185">
        <f t="shared" si="3"/>
        <v>0</v>
      </c>
      <c r="AR100" s="24" t="s">
        <v>373</v>
      </c>
      <c r="AT100" s="24" t="s">
        <v>188</v>
      </c>
      <c r="AU100" s="24" t="s">
        <v>82</v>
      </c>
      <c r="AY100" s="24" t="s">
        <v>185</v>
      </c>
      <c r="BE100" s="186">
        <f t="shared" si="4"/>
        <v>0</v>
      </c>
      <c r="BF100" s="186">
        <f t="shared" si="5"/>
        <v>0</v>
      </c>
      <c r="BG100" s="186">
        <f t="shared" si="6"/>
        <v>0</v>
      </c>
      <c r="BH100" s="186">
        <f t="shared" si="7"/>
        <v>0</v>
      </c>
      <c r="BI100" s="186">
        <f t="shared" si="8"/>
        <v>0</v>
      </c>
      <c r="BJ100" s="24" t="s">
        <v>80</v>
      </c>
      <c r="BK100" s="186">
        <f t="shared" si="9"/>
        <v>0</v>
      </c>
      <c r="BL100" s="24" t="s">
        <v>373</v>
      </c>
      <c r="BM100" s="24" t="s">
        <v>4317</v>
      </c>
    </row>
    <row r="101" spans="2:65" s="1" customFormat="1" ht="22.5" customHeight="1">
      <c r="B101" s="174"/>
      <c r="C101" s="175" t="s">
        <v>348</v>
      </c>
      <c r="D101" s="175" t="s">
        <v>188</v>
      </c>
      <c r="E101" s="176" t="s">
        <v>4318</v>
      </c>
      <c r="F101" s="177" t="s">
        <v>4319</v>
      </c>
      <c r="G101" s="178" t="s">
        <v>376</v>
      </c>
      <c r="H101" s="179">
        <v>9</v>
      </c>
      <c r="I101" s="180"/>
      <c r="J101" s="181">
        <f t="shared" si="0"/>
        <v>0</v>
      </c>
      <c r="K101" s="177" t="s">
        <v>5</v>
      </c>
      <c r="L101" s="41"/>
      <c r="M101" s="182" t="s">
        <v>5</v>
      </c>
      <c r="N101" s="183" t="s">
        <v>43</v>
      </c>
      <c r="O101" s="42"/>
      <c r="P101" s="184">
        <f t="shared" si="1"/>
        <v>0</v>
      </c>
      <c r="Q101" s="184">
        <v>0</v>
      </c>
      <c r="R101" s="184">
        <f t="shared" si="2"/>
        <v>0</v>
      </c>
      <c r="S101" s="184">
        <v>0</v>
      </c>
      <c r="T101" s="185">
        <f t="shared" si="3"/>
        <v>0</v>
      </c>
      <c r="AR101" s="24" t="s">
        <v>373</v>
      </c>
      <c r="AT101" s="24" t="s">
        <v>188</v>
      </c>
      <c r="AU101" s="24" t="s">
        <v>82</v>
      </c>
      <c r="AY101" s="24" t="s">
        <v>185</v>
      </c>
      <c r="BE101" s="186">
        <f t="shared" si="4"/>
        <v>0</v>
      </c>
      <c r="BF101" s="186">
        <f t="shared" si="5"/>
        <v>0</v>
      </c>
      <c r="BG101" s="186">
        <f t="shared" si="6"/>
        <v>0</v>
      </c>
      <c r="BH101" s="186">
        <f t="shared" si="7"/>
        <v>0</v>
      </c>
      <c r="BI101" s="186">
        <f t="shared" si="8"/>
        <v>0</v>
      </c>
      <c r="BJ101" s="24" t="s">
        <v>80</v>
      </c>
      <c r="BK101" s="186">
        <f t="shared" si="9"/>
        <v>0</v>
      </c>
      <c r="BL101" s="24" t="s">
        <v>373</v>
      </c>
      <c r="BM101" s="24" t="s">
        <v>4320</v>
      </c>
    </row>
    <row r="102" spans="2:65" s="1" customFormat="1" ht="22.5" customHeight="1">
      <c r="B102" s="174"/>
      <c r="C102" s="175" t="s">
        <v>11</v>
      </c>
      <c r="D102" s="175" t="s">
        <v>188</v>
      </c>
      <c r="E102" s="176" t="s">
        <v>4321</v>
      </c>
      <c r="F102" s="177" t="s">
        <v>4322</v>
      </c>
      <c r="G102" s="178" t="s">
        <v>376</v>
      </c>
      <c r="H102" s="179">
        <v>21</v>
      </c>
      <c r="I102" s="180"/>
      <c r="J102" s="181">
        <f t="shared" si="0"/>
        <v>0</v>
      </c>
      <c r="K102" s="177" t="s">
        <v>5</v>
      </c>
      <c r="L102" s="41"/>
      <c r="M102" s="182" t="s">
        <v>5</v>
      </c>
      <c r="N102" s="183" t="s">
        <v>43</v>
      </c>
      <c r="O102" s="42"/>
      <c r="P102" s="184">
        <f t="shared" si="1"/>
        <v>0</v>
      </c>
      <c r="Q102" s="184">
        <v>0</v>
      </c>
      <c r="R102" s="184">
        <f t="shared" si="2"/>
        <v>0</v>
      </c>
      <c r="S102" s="184">
        <v>0</v>
      </c>
      <c r="T102" s="185">
        <f t="shared" si="3"/>
        <v>0</v>
      </c>
      <c r="AR102" s="24" t="s">
        <v>373</v>
      </c>
      <c r="AT102" s="24" t="s">
        <v>188</v>
      </c>
      <c r="AU102" s="24" t="s">
        <v>82</v>
      </c>
      <c r="AY102" s="24" t="s">
        <v>185</v>
      </c>
      <c r="BE102" s="186">
        <f t="shared" si="4"/>
        <v>0</v>
      </c>
      <c r="BF102" s="186">
        <f t="shared" si="5"/>
        <v>0</v>
      </c>
      <c r="BG102" s="186">
        <f t="shared" si="6"/>
        <v>0</v>
      </c>
      <c r="BH102" s="186">
        <f t="shared" si="7"/>
        <v>0</v>
      </c>
      <c r="BI102" s="186">
        <f t="shared" si="8"/>
        <v>0</v>
      </c>
      <c r="BJ102" s="24" t="s">
        <v>80</v>
      </c>
      <c r="BK102" s="186">
        <f t="shared" si="9"/>
        <v>0</v>
      </c>
      <c r="BL102" s="24" t="s">
        <v>373</v>
      </c>
      <c r="BM102" s="24" t="s">
        <v>4323</v>
      </c>
    </row>
    <row r="103" spans="2:65" s="1" customFormat="1" ht="22.5" customHeight="1">
      <c r="B103" s="174"/>
      <c r="C103" s="175" t="s">
        <v>373</v>
      </c>
      <c r="D103" s="175" t="s">
        <v>188</v>
      </c>
      <c r="E103" s="176" t="s">
        <v>4324</v>
      </c>
      <c r="F103" s="177" t="s">
        <v>4325</v>
      </c>
      <c r="G103" s="178" t="s">
        <v>376</v>
      </c>
      <c r="H103" s="179">
        <v>68</v>
      </c>
      <c r="I103" s="180"/>
      <c r="J103" s="181">
        <f t="shared" si="0"/>
        <v>0</v>
      </c>
      <c r="K103" s="177" t="s">
        <v>5</v>
      </c>
      <c r="L103" s="41"/>
      <c r="M103" s="182" t="s">
        <v>5</v>
      </c>
      <c r="N103" s="183" t="s">
        <v>43</v>
      </c>
      <c r="O103" s="42"/>
      <c r="P103" s="184">
        <f t="shared" si="1"/>
        <v>0</v>
      </c>
      <c r="Q103" s="184">
        <v>0</v>
      </c>
      <c r="R103" s="184">
        <f t="shared" si="2"/>
        <v>0</v>
      </c>
      <c r="S103" s="184">
        <v>0</v>
      </c>
      <c r="T103" s="185">
        <f t="shared" si="3"/>
        <v>0</v>
      </c>
      <c r="AR103" s="24" t="s">
        <v>373</v>
      </c>
      <c r="AT103" s="24" t="s">
        <v>188</v>
      </c>
      <c r="AU103" s="24" t="s">
        <v>82</v>
      </c>
      <c r="AY103" s="24" t="s">
        <v>185</v>
      </c>
      <c r="BE103" s="186">
        <f t="shared" si="4"/>
        <v>0</v>
      </c>
      <c r="BF103" s="186">
        <f t="shared" si="5"/>
        <v>0</v>
      </c>
      <c r="BG103" s="186">
        <f t="shared" si="6"/>
        <v>0</v>
      </c>
      <c r="BH103" s="186">
        <f t="shared" si="7"/>
        <v>0</v>
      </c>
      <c r="BI103" s="186">
        <f t="shared" si="8"/>
        <v>0</v>
      </c>
      <c r="BJ103" s="24" t="s">
        <v>80</v>
      </c>
      <c r="BK103" s="186">
        <f t="shared" si="9"/>
        <v>0</v>
      </c>
      <c r="BL103" s="24" t="s">
        <v>373</v>
      </c>
      <c r="BM103" s="24" t="s">
        <v>4326</v>
      </c>
    </row>
    <row r="104" spans="2:65" s="1" customFormat="1" ht="22.5" customHeight="1">
      <c r="B104" s="174"/>
      <c r="C104" s="175" t="s">
        <v>393</v>
      </c>
      <c r="D104" s="175" t="s">
        <v>188</v>
      </c>
      <c r="E104" s="176" t="s">
        <v>4327</v>
      </c>
      <c r="F104" s="177" t="s">
        <v>4328</v>
      </c>
      <c r="G104" s="178" t="s">
        <v>376</v>
      </c>
      <c r="H104" s="179">
        <v>2683</v>
      </c>
      <c r="I104" s="180"/>
      <c r="J104" s="181">
        <f t="shared" si="0"/>
        <v>0</v>
      </c>
      <c r="K104" s="177" t="s">
        <v>5</v>
      </c>
      <c r="L104" s="41"/>
      <c r="M104" s="182" t="s">
        <v>5</v>
      </c>
      <c r="N104" s="183" t="s">
        <v>43</v>
      </c>
      <c r="O104" s="42"/>
      <c r="P104" s="184">
        <f t="shared" si="1"/>
        <v>0</v>
      </c>
      <c r="Q104" s="184">
        <v>0</v>
      </c>
      <c r="R104" s="184">
        <f t="shared" si="2"/>
        <v>0</v>
      </c>
      <c r="S104" s="184">
        <v>0</v>
      </c>
      <c r="T104" s="185">
        <f t="shared" si="3"/>
        <v>0</v>
      </c>
      <c r="AR104" s="24" t="s">
        <v>373</v>
      </c>
      <c r="AT104" s="24" t="s">
        <v>188</v>
      </c>
      <c r="AU104" s="24" t="s">
        <v>82</v>
      </c>
      <c r="AY104" s="24" t="s">
        <v>185</v>
      </c>
      <c r="BE104" s="186">
        <f t="shared" si="4"/>
        <v>0</v>
      </c>
      <c r="BF104" s="186">
        <f t="shared" si="5"/>
        <v>0</v>
      </c>
      <c r="BG104" s="186">
        <f t="shared" si="6"/>
        <v>0</v>
      </c>
      <c r="BH104" s="186">
        <f t="shared" si="7"/>
        <v>0</v>
      </c>
      <c r="BI104" s="186">
        <f t="shared" si="8"/>
        <v>0</v>
      </c>
      <c r="BJ104" s="24" t="s">
        <v>80</v>
      </c>
      <c r="BK104" s="186">
        <f t="shared" si="9"/>
        <v>0</v>
      </c>
      <c r="BL104" s="24" t="s">
        <v>373</v>
      </c>
      <c r="BM104" s="24" t="s">
        <v>4329</v>
      </c>
    </row>
    <row r="105" spans="2:65" s="1" customFormat="1" ht="22.5" customHeight="1">
      <c r="B105" s="174"/>
      <c r="C105" s="175" t="s">
        <v>397</v>
      </c>
      <c r="D105" s="175" t="s">
        <v>188</v>
      </c>
      <c r="E105" s="176" t="s">
        <v>4330</v>
      </c>
      <c r="F105" s="177" t="s">
        <v>4331</v>
      </c>
      <c r="G105" s="178" t="s">
        <v>376</v>
      </c>
      <c r="H105" s="179">
        <v>1526</v>
      </c>
      <c r="I105" s="180"/>
      <c r="J105" s="181">
        <f t="shared" si="0"/>
        <v>0</v>
      </c>
      <c r="K105" s="177" t="s">
        <v>5</v>
      </c>
      <c r="L105" s="41"/>
      <c r="M105" s="182" t="s">
        <v>5</v>
      </c>
      <c r="N105" s="183" t="s">
        <v>43</v>
      </c>
      <c r="O105" s="42"/>
      <c r="P105" s="184">
        <f t="shared" si="1"/>
        <v>0</v>
      </c>
      <c r="Q105" s="184">
        <v>0</v>
      </c>
      <c r="R105" s="184">
        <f t="shared" si="2"/>
        <v>0</v>
      </c>
      <c r="S105" s="184">
        <v>0</v>
      </c>
      <c r="T105" s="185">
        <f t="shared" si="3"/>
        <v>0</v>
      </c>
      <c r="AR105" s="24" t="s">
        <v>373</v>
      </c>
      <c r="AT105" s="24" t="s">
        <v>188</v>
      </c>
      <c r="AU105" s="24" t="s">
        <v>82</v>
      </c>
      <c r="AY105" s="24" t="s">
        <v>185</v>
      </c>
      <c r="BE105" s="186">
        <f t="shared" si="4"/>
        <v>0</v>
      </c>
      <c r="BF105" s="186">
        <f t="shared" si="5"/>
        <v>0</v>
      </c>
      <c r="BG105" s="186">
        <f t="shared" si="6"/>
        <v>0</v>
      </c>
      <c r="BH105" s="186">
        <f t="shared" si="7"/>
        <v>0</v>
      </c>
      <c r="BI105" s="186">
        <f t="shared" si="8"/>
        <v>0</v>
      </c>
      <c r="BJ105" s="24" t="s">
        <v>80</v>
      </c>
      <c r="BK105" s="186">
        <f t="shared" si="9"/>
        <v>0</v>
      </c>
      <c r="BL105" s="24" t="s">
        <v>373</v>
      </c>
      <c r="BM105" s="24" t="s">
        <v>4332</v>
      </c>
    </row>
    <row r="106" spans="2:65" s="1" customFormat="1" ht="22.5" customHeight="1">
      <c r="B106" s="174"/>
      <c r="C106" s="175" t="s">
        <v>567</v>
      </c>
      <c r="D106" s="175" t="s">
        <v>188</v>
      </c>
      <c r="E106" s="176" t="s">
        <v>4333</v>
      </c>
      <c r="F106" s="177" t="s">
        <v>4334</v>
      </c>
      <c r="G106" s="178" t="s">
        <v>376</v>
      </c>
      <c r="H106" s="179">
        <v>1788</v>
      </c>
      <c r="I106" s="180"/>
      <c r="J106" s="181">
        <f t="shared" si="0"/>
        <v>0</v>
      </c>
      <c r="K106" s="177" t="s">
        <v>5</v>
      </c>
      <c r="L106" s="41"/>
      <c r="M106" s="182" t="s">
        <v>5</v>
      </c>
      <c r="N106" s="183" t="s">
        <v>43</v>
      </c>
      <c r="O106" s="42"/>
      <c r="P106" s="184">
        <f t="shared" si="1"/>
        <v>0</v>
      </c>
      <c r="Q106" s="184">
        <v>0</v>
      </c>
      <c r="R106" s="184">
        <f t="shared" si="2"/>
        <v>0</v>
      </c>
      <c r="S106" s="184">
        <v>0</v>
      </c>
      <c r="T106" s="185">
        <f t="shared" si="3"/>
        <v>0</v>
      </c>
      <c r="AR106" s="24" t="s">
        <v>373</v>
      </c>
      <c r="AT106" s="24" t="s">
        <v>188</v>
      </c>
      <c r="AU106" s="24" t="s">
        <v>82</v>
      </c>
      <c r="AY106" s="24" t="s">
        <v>185</v>
      </c>
      <c r="BE106" s="186">
        <f t="shared" si="4"/>
        <v>0</v>
      </c>
      <c r="BF106" s="186">
        <f t="shared" si="5"/>
        <v>0</v>
      </c>
      <c r="BG106" s="186">
        <f t="shared" si="6"/>
        <v>0</v>
      </c>
      <c r="BH106" s="186">
        <f t="shared" si="7"/>
        <v>0</v>
      </c>
      <c r="BI106" s="186">
        <f t="shared" si="8"/>
        <v>0</v>
      </c>
      <c r="BJ106" s="24" t="s">
        <v>80</v>
      </c>
      <c r="BK106" s="186">
        <f t="shared" si="9"/>
        <v>0</v>
      </c>
      <c r="BL106" s="24" t="s">
        <v>373</v>
      </c>
      <c r="BM106" s="24" t="s">
        <v>4335</v>
      </c>
    </row>
    <row r="107" spans="2:65" s="1" customFormat="1" ht="22.5" customHeight="1">
      <c r="B107" s="174"/>
      <c r="C107" s="175" t="s">
        <v>411</v>
      </c>
      <c r="D107" s="175" t="s">
        <v>188</v>
      </c>
      <c r="E107" s="176" t="s">
        <v>4336</v>
      </c>
      <c r="F107" s="177" t="s">
        <v>4337</v>
      </c>
      <c r="G107" s="178" t="s">
        <v>376</v>
      </c>
      <c r="H107" s="179">
        <v>57</v>
      </c>
      <c r="I107" s="180"/>
      <c r="J107" s="181">
        <f t="shared" si="0"/>
        <v>0</v>
      </c>
      <c r="K107" s="177" t="s">
        <v>5</v>
      </c>
      <c r="L107" s="41"/>
      <c r="M107" s="182" t="s">
        <v>5</v>
      </c>
      <c r="N107" s="183" t="s">
        <v>43</v>
      </c>
      <c r="O107" s="42"/>
      <c r="P107" s="184">
        <f t="shared" si="1"/>
        <v>0</v>
      </c>
      <c r="Q107" s="184">
        <v>0</v>
      </c>
      <c r="R107" s="184">
        <f t="shared" si="2"/>
        <v>0</v>
      </c>
      <c r="S107" s="184">
        <v>0</v>
      </c>
      <c r="T107" s="185">
        <f t="shared" si="3"/>
        <v>0</v>
      </c>
      <c r="AR107" s="24" t="s">
        <v>373</v>
      </c>
      <c r="AT107" s="24" t="s">
        <v>188</v>
      </c>
      <c r="AU107" s="24" t="s">
        <v>82</v>
      </c>
      <c r="AY107" s="24" t="s">
        <v>185</v>
      </c>
      <c r="BE107" s="186">
        <f t="shared" si="4"/>
        <v>0</v>
      </c>
      <c r="BF107" s="186">
        <f t="shared" si="5"/>
        <v>0</v>
      </c>
      <c r="BG107" s="186">
        <f t="shared" si="6"/>
        <v>0</v>
      </c>
      <c r="BH107" s="186">
        <f t="shared" si="7"/>
        <v>0</v>
      </c>
      <c r="BI107" s="186">
        <f t="shared" si="8"/>
        <v>0</v>
      </c>
      <c r="BJ107" s="24" t="s">
        <v>80</v>
      </c>
      <c r="BK107" s="186">
        <f t="shared" si="9"/>
        <v>0</v>
      </c>
      <c r="BL107" s="24" t="s">
        <v>373</v>
      </c>
      <c r="BM107" s="24" t="s">
        <v>4338</v>
      </c>
    </row>
    <row r="108" spans="2:65" s="1" customFormat="1" ht="22.5" customHeight="1">
      <c r="B108" s="174"/>
      <c r="C108" s="175" t="s">
        <v>10</v>
      </c>
      <c r="D108" s="175" t="s">
        <v>188</v>
      </c>
      <c r="E108" s="176" t="s">
        <v>4339</v>
      </c>
      <c r="F108" s="177" t="s">
        <v>4340</v>
      </c>
      <c r="G108" s="178" t="s">
        <v>376</v>
      </c>
      <c r="H108" s="179">
        <v>54</v>
      </c>
      <c r="I108" s="180"/>
      <c r="J108" s="181">
        <f t="shared" si="0"/>
        <v>0</v>
      </c>
      <c r="K108" s="177" t="s">
        <v>5</v>
      </c>
      <c r="L108" s="41"/>
      <c r="M108" s="182" t="s">
        <v>5</v>
      </c>
      <c r="N108" s="183" t="s">
        <v>43</v>
      </c>
      <c r="O108" s="42"/>
      <c r="P108" s="184">
        <f t="shared" si="1"/>
        <v>0</v>
      </c>
      <c r="Q108" s="184">
        <v>0</v>
      </c>
      <c r="R108" s="184">
        <f t="shared" si="2"/>
        <v>0</v>
      </c>
      <c r="S108" s="184">
        <v>0</v>
      </c>
      <c r="T108" s="185">
        <f t="shared" si="3"/>
        <v>0</v>
      </c>
      <c r="AR108" s="24" t="s">
        <v>373</v>
      </c>
      <c r="AT108" s="24" t="s">
        <v>188</v>
      </c>
      <c r="AU108" s="24" t="s">
        <v>82</v>
      </c>
      <c r="AY108" s="24" t="s">
        <v>185</v>
      </c>
      <c r="BE108" s="186">
        <f t="shared" si="4"/>
        <v>0</v>
      </c>
      <c r="BF108" s="186">
        <f t="shared" si="5"/>
        <v>0</v>
      </c>
      <c r="BG108" s="186">
        <f t="shared" si="6"/>
        <v>0</v>
      </c>
      <c r="BH108" s="186">
        <f t="shared" si="7"/>
        <v>0</v>
      </c>
      <c r="BI108" s="186">
        <f t="shared" si="8"/>
        <v>0</v>
      </c>
      <c r="BJ108" s="24" t="s">
        <v>80</v>
      </c>
      <c r="BK108" s="186">
        <f t="shared" si="9"/>
        <v>0</v>
      </c>
      <c r="BL108" s="24" t="s">
        <v>373</v>
      </c>
      <c r="BM108" s="24" t="s">
        <v>4341</v>
      </c>
    </row>
    <row r="109" spans="2:65" s="1" customFormat="1" ht="22.5" customHeight="1">
      <c r="B109" s="174"/>
      <c r="C109" s="175" t="s">
        <v>794</v>
      </c>
      <c r="D109" s="175" t="s">
        <v>188</v>
      </c>
      <c r="E109" s="176" t="s">
        <v>4342</v>
      </c>
      <c r="F109" s="177" t="s">
        <v>4343</v>
      </c>
      <c r="G109" s="178" t="s">
        <v>376</v>
      </c>
      <c r="H109" s="179">
        <v>48</v>
      </c>
      <c r="I109" s="180"/>
      <c r="J109" s="181">
        <f t="shared" si="0"/>
        <v>0</v>
      </c>
      <c r="K109" s="177" t="s">
        <v>5</v>
      </c>
      <c r="L109" s="41"/>
      <c r="M109" s="182" t="s">
        <v>5</v>
      </c>
      <c r="N109" s="183" t="s">
        <v>43</v>
      </c>
      <c r="O109" s="42"/>
      <c r="P109" s="184">
        <f t="shared" si="1"/>
        <v>0</v>
      </c>
      <c r="Q109" s="184">
        <v>0</v>
      </c>
      <c r="R109" s="184">
        <f t="shared" si="2"/>
        <v>0</v>
      </c>
      <c r="S109" s="184">
        <v>0</v>
      </c>
      <c r="T109" s="185">
        <f t="shared" si="3"/>
        <v>0</v>
      </c>
      <c r="AR109" s="24" t="s">
        <v>373</v>
      </c>
      <c r="AT109" s="24" t="s">
        <v>188</v>
      </c>
      <c r="AU109" s="24" t="s">
        <v>82</v>
      </c>
      <c r="AY109" s="24" t="s">
        <v>185</v>
      </c>
      <c r="BE109" s="186">
        <f t="shared" si="4"/>
        <v>0</v>
      </c>
      <c r="BF109" s="186">
        <f t="shared" si="5"/>
        <v>0</v>
      </c>
      <c r="BG109" s="186">
        <f t="shared" si="6"/>
        <v>0</v>
      </c>
      <c r="BH109" s="186">
        <f t="shared" si="7"/>
        <v>0</v>
      </c>
      <c r="BI109" s="186">
        <f t="shared" si="8"/>
        <v>0</v>
      </c>
      <c r="BJ109" s="24" t="s">
        <v>80</v>
      </c>
      <c r="BK109" s="186">
        <f t="shared" si="9"/>
        <v>0</v>
      </c>
      <c r="BL109" s="24" t="s">
        <v>373</v>
      </c>
      <c r="BM109" s="24" t="s">
        <v>4344</v>
      </c>
    </row>
    <row r="110" spans="2:65" s="1" customFormat="1" ht="22.5" customHeight="1">
      <c r="B110" s="174"/>
      <c r="C110" s="175" t="s">
        <v>803</v>
      </c>
      <c r="D110" s="175" t="s">
        <v>188</v>
      </c>
      <c r="E110" s="176" t="s">
        <v>4345</v>
      </c>
      <c r="F110" s="177" t="s">
        <v>4346</v>
      </c>
      <c r="G110" s="178" t="s">
        <v>376</v>
      </c>
      <c r="H110" s="179">
        <v>116</v>
      </c>
      <c r="I110" s="180"/>
      <c r="J110" s="181">
        <f t="shared" si="0"/>
        <v>0</v>
      </c>
      <c r="K110" s="177" t="s">
        <v>5</v>
      </c>
      <c r="L110" s="41"/>
      <c r="M110" s="182" t="s">
        <v>5</v>
      </c>
      <c r="N110" s="183" t="s">
        <v>43</v>
      </c>
      <c r="O110" s="42"/>
      <c r="P110" s="184">
        <f t="shared" si="1"/>
        <v>0</v>
      </c>
      <c r="Q110" s="184">
        <v>0</v>
      </c>
      <c r="R110" s="184">
        <f t="shared" si="2"/>
        <v>0</v>
      </c>
      <c r="S110" s="184">
        <v>0</v>
      </c>
      <c r="T110" s="185">
        <f t="shared" si="3"/>
        <v>0</v>
      </c>
      <c r="AR110" s="24" t="s">
        <v>373</v>
      </c>
      <c r="AT110" s="24" t="s">
        <v>188</v>
      </c>
      <c r="AU110" s="24" t="s">
        <v>82</v>
      </c>
      <c r="AY110" s="24" t="s">
        <v>185</v>
      </c>
      <c r="BE110" s="186">
        <f t="shared" si="4"/>
        <v>0</v>
      </c>
      <c r="BF110" s="186">
        <f t="shared" si="5"/>
        <v>0</v>
      </c>
      <c r="BG110" s="186">
        <f t="shared" si="6"/>
        <v>0</v>
      </c>
      <c r="BH110" s="186">
        <f t="shared" si="7"/>
        <v>0</v>
      </c>
      <c r="BI110" s="186">
        <f t="shared" si="8"/>
        <v>0</v>
      </c>
      <c r="BJ110" s="24" t="s">
        <v>80</v>
      </c>
      <c r="BK110" s="186">
        <f t="shared" si="9"/>
        <v>0</v>
      </c>
      <c r="BL110" s="24" t="s">
        <v>373</v>
      </c>
      <c r="BM110" s="24" t="s">
        <v>4347</v>
      </c>
    </row>
    <row r="111" spans="2:65" s="1" customFormat="1" ht="22.5" customHeight="1">
      <c r="B111" s="174"/>
      <c r="C111" s="175" t="s">
        <v>808</v>
      </c>
      <c r="D111" s="175" t="s">
        <v>188</v>
      </c>
      <c r="E111" s="176" t="s">
        <v>4348</v>
      </c>
      <c r="F111" s="177" t="s">
        <v>4349</v>
      </c>
      <c r="G111" s="178" t="s">
        <v>376</v>
      </c>
      <c r="H111" s="179">
        <v>108</v>
      </c>
      <c r="I111" s="180"/>
      <c r="J111" s="181">
        <f t="shared" si="0"/>
        <v>0</v>
      </c>
      <c r="K111" s="177" t="s">
        <v>5</v>
      </c>
      <c r="L111" s="41"/>
      <c r="M111" s="182" t="s">
        <v>5</v>
      </c>
      <c r="N111" s="183" t="s">
        <v>43</v>
      </c>
      <c r="O111" s="42"/>
      <c r="P111" s="184">
        <f t="shared" si="1"/>
        <v>0</v>
      </c>
      <c r="Q111" s="184">
        <v>0</v>
      </c>
      <c r="R111" s="184">
        <f t="shared" si="2"/>
        <v>0</v>
      </c>
      <c r="S111" s="184">
        <v>0</v>
      </c>
      <c r="T111" s="185">
        <f t="shared" si="3"/>
        <v>0</v>
      </c>
      <c r="AR111" s="24" t="s">
        <v>373</v>
      </c>
      <c r="AT111" s="24" t="s">
        <v>188</v>
      </c>
      <c r="AU111" s="24" t="s">
        <v>82</v>
      </c>
      <c r="AY111" s="24" t="s">
        <v>185</v>
      </c>
      <c r="BE111" s="186">
        <f t="shared" si="4"/>
        <v>0</v>
      </c>
      <c r="BF111" s="186">
        <f t="shared" si="5"/>
        <v>0</v>
      </c>
      <c r="BG111" s="186">
        <f t="shared" si="6"/>
        <v>0</v>
      </c>
      <c r="BH111" s="186">
        <f t="shared" si="7"/>
        <v>0</v>
      </c>
      <c r="BI111" s="186">
        <f t="shared" si="8"/>
        <v>0</v>
      </c>
      <c r="BJ111" s="24" t="s">
        <v>80</v>
      </c>
      <c r="BK111" s="186">
        <f t="shared" si="9"/>
        <v>0</v>
      </c>
      <c r="BL111" s="24" t="s">
        <v>373</v>
      </c>
      <c r="BM111" s="24" t="s">
        <v>4350</v>
      </c>
    </row>
    <row r="112" spans="2:65" s="1" customFormat="1" ht="22.5" customHeight="1">
      <c r="B112" s="174"/>
      <c r="C112" s="175" t="s">
        <v>812</v>
      </c>
      <c r="D112" s="175" t="s">
        <v>188</v>
      </c>
      <c r="E112" s="176" t="s">
        <v>4351</v>
      </c>
      <c r="F112" s="177" t="s">
        <v>4352</v>
      </c>
      <c r="G112" s="178" t="s">
        <v>376</v>
      </c>
      <c r="H112" s="179">
        <v>32</v>
      </c>
      <c r="I112" s="180"/>
      <c r="J112" s="181">
        <f t="shared" si="0"/>
        <v>0</v>
      </c>
      <c r="K112" s="177" t="s">
        <v>5</v>
      </c>
      <c r="L112" s="41"/>
      <c r="M112" s="182" t="s">
        <v>5</v>
      </c>
      <c r="N112" s="183" t="s">
        <v>43</v>
      </c>
      <c r="O112" s="42"/>
      <c r="P112" s="184">
        <f t="shared" si="1"/>
        <v>0</v>
      </c>
      <c r="Q112" s="184">
        <v>0</v>
      </c>
      <c r="R112" s="184">
        <f t="shared" si="2"/>
        <v>0</v>
      </c>
      <c r="S112" s="184">
        <v>0</v>
      </c>
      <c r="T112" s="185">
        <f t="shared" si="3"/>
        <v>0</v>
      </c>
      <c r="AR112" s="24" t="s">
        <v>373</v>
      </c>
      <c r="AT112" s="24" t="s">
        <v>188</v>
      </c>
      <c r="AU112" s="24" t="s">
        <v>82</v>
      </c>
      <c r="AY112" s="24" t="s">
        <v>185</v>
      </c>
      <c r="BE112" s="186">
        <f t="shared" si="4"/>
        <v>0</v>
      </c>
      <c r="BF112" s="186">
        <f t="shared" si="5"/>
        <v>0</v>
      </c>
      <c r="BG112" s="186">
        <f t="shared" si="6"/>
        <v>0</v>
      </c>
      <c r="BH112" s="186">
        <f t="shared" si="7"/>
        <v>0</v>
      </c>
      <c r="BI112" s="186">
        <f t="shared" si="8"/>
        <v>0</v>
      </c>
      <c r="BJ112" s="24" t="s">
        <v>80</v>
      </c>
      <c r="BK112" s="186">
        <f t="shared" si="9"/>
        <v>0</v>
      </c>
      <c r="BL112" s="24" t="s">
        <v>373</v>
      </c>
      <c r="BM112" s="24" t="s">
        <v>4353</v>
      </c>
    </row>
    <row r="113" spans="2:65" s="1" customFormat="1" ht="22.5" customHeight="1">
      <c r="B113" s="174"/>
      <c r="C113" s="175" t="s">
        <v>817</v>
      </c>
      <c r="D113" s="175" t="s">
        <v>188</v>
      </c>
      <c r="E113" s="176" t="s">
        <v>4354</v>
      </c>
      <c r="F113" s="177" t="s">
        <v>4355</v>
      </c>
      <c r="G113" s="178" t="s">
        <v>376</v>
      </c>
      <c r="H113" s="179">
        <v>14</v>
      </c>
      <c r="I113" s="180"/>
      <c r="J113" s="181">
        <f t="shared" si="0"/>
        <v>0</v>
      </c>
      <c r="K113" s="177" t="s">
        <v>5</v>
      </c>
      <c r="L113" s="41"/>
      <c r="M113" s="182" t="s">
        <v>5</v>
      </c>
      <c r="N113" s="183" t="s">
        <v>43</v>
      </c>
      <c r="O113" s="42"/>
      <c r="P113" s="184">
        <f t="shared" si="1"/>
        <v>0</v>
      </c>
      <c r="Q113" s="184">
        <v>0</v>
      </c>
      <c r="R113" s="184">
        <f t="shared" si="2"/>
        <v>0</v>
      </c>
      <c r="S113" s="184">
        <v>0</v>
      </c>
      <c r="T113" s="185">
        <f t="shared" si="3"/>
        <v>0</v>
      </c>
      <c r="AR113" s="24" t="s">
        <v>373</v>
      </c>
      <c r="AT113" s="24" t="s">
        <v>188</v>
      </c>
      <c r="AU113" s="24" t="s">
        <v>82</v>
      </c>
      <c r="AY113" s="24" t="s">
        <v>185</v>
      </c>
      <c r="BE113" s="186">
        <f t="shared" si="4"/>
        <v>0</v>
      </c>
      <c r="BF113" s="186">
        <f t="shared" si="5"/>
        <v>0</v>
      </c>
      <c r="BG113" s="186">
        <f t="shared" si="6"/>
        <v>0</v>
      </c>
      <c r="BH113" s="186">
        <f t="shared" si="7"/>
        <v>0</v>
      </c>
      <c r="BI113" s="186">
        <f t="shared" si="8"/>
        <v>0</v>
      </c>
      <c r="BJ113" s="24" t="s">
        <v>80</v>
      </c>
      <c r="BK113" s="186">
        <f t="shared" si="9"/>
        <v>0</v>
      </c>
      <c r="BL113" s="24" t="s">
        <v>373</v>
      </c>
      <c r="BM113" s="24" t="s">
        <v>4356</v>
      </c>
    </row>
    <row r="114" spans="2:65" s="1" customFormat="1" ht="22.5" customHeight="1">
      <c r="B114" s="174"/>
      <c r="C114" s="175" t="s">
        <v>821</v>
      </c>
      <c r="D114" s="175" t="s">
        <v>188</v>
      </c>
      <c r="E114" s="176" t="s">
        <v>4357</v>
      </c>
      <c r="F114" s="177" t="s">
        <v>4358</v>
      </c>
      <c r="G114" s="178" t="s">
        <v>376</v>
      </c>
      <c r="H114" s="179">
        <v>14</v>
      </c>
      <c r="I114" s="180"/>
      <c r="J114" s="181">
        <f t="shared" si="0"/>
        <v>0</v>
      </c>
      <c r="K114" s="177" t="s">
        <v>5</v>
      </c>
      <c r="L114" s="41"/>
      <c r="M114" s="182" t="s">
        <v>5</v>
      </c>
      <c r="N114" s="183" t="s">
        <v>43</v>
      </c>
      <c r="O114" s="42"/>
      <c r="P114" s="184">
        <f t="shared" si="1"/>
        <v>0</v>
      </c>
      <c r="Q114" s="184">
        <v>0</v>
      </c>
      <c r="R114" s="184">
        <f t="shared" si="2"/>
        <v>0</v>
      </c>
      <c r="S114" s="184">
        <v>0</v>
      </c>
      <c r="T114" s="185">
        <f t="shared" si="3"/>
        <v>0</v>
      </c>
      <c r="AR114" s="24" t="s">
        <v>373</v>
      </c>
      <c r="AT114" s="24" t="s">
        <v>188</v>
      </c>
      <c r="AU114" s="24" t="s">
        <v>82</v>
      </c>
      <c r="AY114" s="24" t="s">
        <v>185</v>
      </c>
      <c r="BE114" s="186">
        <f t="shared" si="4"/>
        <v>0</v>
      </c>
      <c r="BF114" s="186">
        <f t="shared" si="5"/>
        <v>0</v>
      </c>
      <c r="BG114" s="186">
        <f t="shared" si="6"/>
        <v>0</v>
      </c>
      <c r="BH114" s="186">
        <f t="shared" si="7"/>
        <v>0</v>
      </c>
      <c r="BI114" s="186">
        <f t="shared" si="8"/>
        <v>0</v>
      </c>
      <c r="BJ114" s="24" t="s">
        <v>80</v>
      </c>
      <c r="BK114" s="186">
        <f t="shared" si="9"/>
        <v>0</v>
      </c>
      <c r="BL114" s="24" t="s">
        <v>373</v>
      </c>
      <c r="BM114" s="24" t="s">
        <v>4359</v>
      </c>
    </row>
    <row r="115" spans="2:65" s="1" customFormat="1" ht="22.5" customHeight="1">
      <c r="B115" s="174"/>
      <c r="C115" s="175" t="s">
        <v>826</v>
      </c>
      <c r="D115" s="175" t="s">
        <v>188</v>
      </c>
      <c r="E115" s="176" t="s">
        <v>4360</v>
      </c>
      <c r="F115" s="177" t="s">
        <v>4361</v>
      </c>
      <c r="G115" s="178" t="s">
        <v>376</v>
      </c>
      <c r="H115" s="179">
        <v>16</v>
      </c>
      <c r="I115" s="180"/>
      <c r="J115" s="181">
        <f t="shared" si="0"/>
        <v>0</v>
      </c>
      <c r="K115" s="177" t="s">
        <v>5</v>
      </c>
      <c r="L115" s="41"/>
      <c r="M115" s="182" t="s">
        <v>5</v>
      </c>
      <c r="N115" s="183" t="s">
        <v>43</v>
      </c>
      <c r="O115" s="42"/>
      <c r="P115" s="184">
        <f t="shared" si="1"/>
        <v>0</v>
      </c>
      <c r="Q115" s="184">
        <v>0</v>
      </c>
      <c r="R115" s="184">
        <f t="shared" si="2"/>
        <v>0</v>
      </c>
      <c r="S115" s="184">
        <v>0</v>
      </c>
      <c r="T115" s="185">
        <f t="shared" si="3"/>
        <v>0</v>
      </c>
      <c r="AR115" s="24" t="s">
        <v>373</v>
      </c>
      <c r="AT115" s="24" t="s">
        <v>188</v>
      </c>
      <c r="AU115" s="24" t="s">
        <v>82</v>
      </c>
      <c r="AY115" s="24" t="s">
        <v>185</v>
      </c>
      <c r="BE115" s="186">
        <f t="shared" si="4"/>
        <v>0</v>
      </c>
      <c r="BF115" s="186">
        <f t="shared" si="5"/>
        <v>0</v>
      </c>
      <c r="BG115" s="186">
        <f t="shared" si="6"/>
        <v>0</v>
      </c>
      <c r="BH115" s="186">
        <f t="shared" si="7"/>
        <v>0</v>
      </c>
      <c r="BI115" s="186">
        <f t="shared" si="8"/>
        <v>0</v>
      </c>
      <c r="BJ115" s="24" t="s">
        <v>80</v>
      </c>
      <c r="BK115" s="186">
        <f t="shared" si="9"/>
        <v>0</v>
      </c>
      <c r="BL115" s="24" t="s">
        <v>373</v>
      </c>
      <c r="BM115" s="24" t="s">
        <v>4362</v>
      </c>
    </row>
    <row r="116" spans="2:65" s="1" customFormat="1" ht="22.5" customHeight="1">
      <c r="B116" s="174"/>
      <c r="C116" s="175" t="s">
        <v>904</v>
      </c>
      <c r="D116" s="175" t="s">
        <v>188</v>
      </c>
      <c r="E116" s="176" t="s">
        <v>4363</v>
      </c>
      <c r="F116" s="177" t="s">
        <v>4364</v>
      </c>
      <c r="G116" s="178" t="s">
        <v>376</v>
      </c>
      <c r="H116" s="179">
        <v>18</v>
      </c>
      <c r="I116" s="180"/>
      <c r="J116" s="181">
        <f t="shared" si="0"/>
        <v>0</v>
      </c>
      <c r="K116" s="177" t="s">
        <v>5</v>
      </c>
      <c r="L116" s="41"/>
      <c r="M116" s="182" t="s">
        <v>5</v>
      </c>
      <c r="N116" s="183" t="s">
        <v>43</v>
      </c>
      <c r="O116" s="42"/>
      <c r="P116" s="184">
        <f t="shared" si="1"/>
        <v>0</v>
      </c>
      <c r="Q116" s="184">
        <v>0</v>
      </c>
      <c r="R116" s="184">
        <f t="shared" si="2"/>
        <v>0</v>
      </c>
      <c r="S116" s="184">
        <v>0</v>
      </c>
      <c r="T116" s="185">
        <f t="shared" si="3"/>
        <v>0</v>
      </c>
      <c r="AR116" s="24" t="s">
        <v>373</v>
      </c>
      <c r="AT116" s="24" t="s">
        <v>188</v>
      </c>
      <c r="AU116" s="24" t="s">
        <v>82</v>
      </c>
      <c r="AY116" s="24" t="s">
        <v>185</v>
      </c>
      <c r="BE116" s="186">
        <f t="shared" si="4"/>
        <v>0</v>
      </c>
      <c r="BF116" s="186">
        <f t="shared" si="5"/>
        <v>0</v>
      </c>
      <c r="BG116" s="186">
        <f t="shared" si="6"/>
        <v>0</v>
      </c>
      <c r="BH116" s="186">
        <f t="shared" si="7"/>
        <v>0</v>
      </c>
      <c r="BI116" s="186">
        <f t="shared" si="8"/>
        <v>0</v>
      </c>
      <c r="BJ116" s="24" t="s">
        <v>80</v>
      </c>
      <c r="BK116" s="186">
        <f t="shared" si="9"/>
        <v>0</v>
      </c>
      <c r="BL116" s="24" t="s">
        <v>373</v>
      </c>
      <c r="BM116" s="24" t="s">
        <v>4365</v>
      </c>
    </row>
    <row r="117" spans="2:65" s="1" customFormat="1" ht="22.5" customHeight="1">
      <c r="B117" s="174"/>
      <c r="C117" s="175" t="s">
        <v>913</v>
      </c>
      <c r="D117" s="175" t="s">
        <v>188</v>
      </c>
      <c r="E117" s="176" t="s">
        <v>4366</v>
      </c>
      <c r="F117" s="177" t="s">
        <v>4367</v>
      </c>
      <c r="G117" s="178" t="s">
        <v>376</v>
      </c>
      <c r="H117" s="179">
        <v>6</v>
      </c>
      <c r="I117" s="180"/>
      <c r="J117" s="181">
        <f t="shared" si="0"/>
        <v>0</v>
      </c>
      <c r="K117" s="177" t="s">
        <v>5</v>
      </c>
      <c r="L117" s="41"/>
      <c r="M117" s="182" t="s">
        <v>5</v>
      </c>
      <c r="N117" s="183" t="s">
        <v>43</v>
      </c>
      <c r="O117" s="42"/>
      <c r="P117" s="184">
        <f t="shared" si="1"/>
        <v>0</v>
      </c>
      <c r="Q117" s="184">
        <v>0</v>
      </c>
      <c r="R117" s="184">
        <f t="shared" si="2"/>
        <v>0</v>
      </c>
      <c r="S117" s="184">
        <v>0</v>
      </c>
      <c r="T117" s="185">
        <f t="shared" si="3"/>
        <v>0</v>
      </c>
      <c r="AR117" s="24" t="s">
        <v>373</v>
      </c>
      <c r="AT117" s="24" t="s">
        <v>188</v>
      </c>
      <c r="AU117" s="24" t="s">
        <v>82</v>
      </c>
      <c r="AY117" s="24" t="s">
        <v>185</v>
      </c>
      <c r="BE117" s="186">
        <f t="shared" si="4"/>
        <v>0</v>
      </c>
      <c r="BF117" s="186">
        <f t="shared" si="5"/>
        <v>0</v>
      </c>
      <c r="BG117" s="186">
        <f t="shared" si="6"/>
        <v>0</v>
      </c>
      <c r="BH117" s="186">
        <f t="shared" si="7"/>
        <v>0</v>
      </c>
      <c r="BI117" s="186">
        <f t="shared" si="8"/>
        <v>0</v>
      </c>
      <c r="BJ117" s="24" t="s">
        <v>80</v>
      </c>
      <c r="BK117" s="186">
        <f t="shared" si="9"/>
        <v>0</v>
      </c>
      <c r="BL117" s="24" t="s">
        <v>373</v>
      </c>
      <c r="BM117" s="24" t="s">
        <v>4368</v>
      </c>
    </row>
    <row r="118" spans="2:65" s="10" customFormat="1" ht="29.85" customHeight="1">
      <c r="B118" s="160"/>
      <c r="D118" s="171" t="s">
        <v>71</v>
      </c>
      <c r="E118" s="172" t="s">
        <v>3838</v>
      </c>
      <c r="F118" s="172" t="s">
        <v>4369</v>
      </c>
      <c r="I118" s="163"/>
      <c r="J118" s="173">
        <f>BK118</f>
        <v>0</v>
      </c>
      <c r="L118" s="160"/>
      <c r="M118" s="165"/>
      <c r="N118" s="166"/>
      <c r="O118" s="166"/>
      <c r="P118" s="167">
        <f>SUM(P119:P181)</f>
        <v>0</v>
      </c>
      <c r="Q118" s="166"/>
      <c r="R118" s="167">
        <f>SUM(R119:R181)</f>
        <v>0</v>
      </c>
      <c r="S118" s="166"/>
      <c r="T118" s="168">
        <f>SUM(T119:T181)</f>
        <v>0</v>
      </c>
      <c r="AR118" s="161" t="s">
        <v>82</v>
      </c>
      <c r="AT118" s="169" t="s">
        <v>71</v>
      </c>
      <c r="AU118" s="169" t="s">
        <v>80</v>
      </c>
      <c r="AY118" s="161" t="s">
        <v>185</v>
      </c>
      <c r="BK118" s="170">
        <f>SUM(BK119:BK181)</f>
        <v>0</v>
      </c>
    </row>
    <row r="119" spans="2:65" s="1" customFormat="1" ht="31.5" customHeight="1">
      <c r="B119" s="174"/>
      <c r="C119" s="175" t="s">
        <v>925</v>
      </c>
      <c r="D119" s="175" t="s">
        <v>188</v>
      </c>
      <c r="E119" s="176" t="s">
        <v>4370</v>
      </c>
      <c r="F119" s="177" t="s">
        <v>4371</v>
      </c>
      <c r="G119" s="178" t="s">
        <v>1046</v>
      </c>
      <c r="H119" s="179">
        <v>12</v>
      </c>
      <c r="I119" s="180"/>
      <c r="J119" s="181">
        <f t="shared" ref="J119:J150" si="10">ROUND(I119*H119,2)</f>
        <v>0</v>
      </c>
      <c r="K119" s="177" t="s">
        <v>5</v>
      </c>
      <c r="L119" s="41"/>
      <c r="M119" s="182" t="s">
        <v>5</v>
      </c>
      <c r="N119" s="183" t="s">
        <v>43</v>
      </c>
      <c r="O119" s="42"/>
      <c r="P119" s="184">
        <f t="shared" ref="P119:P150" si="11">O119*H119</f>
        <v>0</v>
      </c>
      <c r="Q119" s="184">
        <v>0</v>
      </c>
      <c r="R119" s="184">
        <f t="shared" ref="R119:R150" si="12">Q119*H119</f>
        <v>0</v>
      </c>
      <c r="S119" s="184">
        <v>0</v>
      </c>
      <c r="T119" s="185">
        <f t="shared" ref="T119:T150" si="13">S119*H119</f>
        <v>0</v>
      </c>
      <c r="AR119" s="24" t="s">
        <v>373</v>
      </c>
      <c r="AT119" s="24" t="s">
        <v>188</v>
      </c>
      <c r="AU119" s="24" t="s">
        <v>82</v>
      </c>
      <c r="AY119" s="24" t="s">
        <v>185</v>
      </c>
      <c r="BE119" s="186">
        <f t="shared" ref="BE119:BE150" si="14">IF(N119="základní",J119,0)</f>
        <v>0</v>
      </c>
      <c r="BF119" s="186">
        <f t="shared" ref="BF119:BF150" si="15">IF(N119="snížená",J119,0)</f>
        <v>0</v>
      </c>
      <c r="BG119" s="186">
        <f t="shared" ref="BG119:BG150" si="16">IF(N119="zákl. přenesená",J119,0)</f>
        <v>0</v>
      </c>
      <c r="BH119" s="186">
        <f t="shared" ref="BH119:BH150" si="17">IF(N119="sníž. přenesená",J119,0)</f>
        <v>0</v>
      </c>
      <c r="BI119" s="186">
        <f t="shared" ref="BI119:BI150" si="18">IF(N119="nulová",J119,0)</f>
        <v>0</v>
      </c>
      <c r="BJ119" s="24" t="s">
        <v>80</v>
      </c>
      <c r="BK119" s="186">
        <f t="shared" ref="BK119:BK150" si="19">ROUND(I119*H119,2)</f>
        <v>0</v>
      </c>
      <c r="BL119" s="24" t="s">
        <v>373</v>
      </c>
      <c r="BM119" s="24" t="s">
        <v>4372</v>
      </c>
    </row>
    <row r="120" spans="2:65" s="1" customFormat="1" ht="31.5" customHeight="1">
      <c r="B120" s="174"/>
      <c r="C120" s="175" t="s">
        <v>932</v>
      </c>
      <c r="D120" s="175" t="s">
        <v>188</v>
      </c>
      <c r="E120" s="176" t="s">
        <v>4373</v>
      </c>
      <c r="F120" s="177" t="s">
        <v>4374</v>
      </c>
      <c r="G120" s="178" t="s">
        <v>1046</v>
      </c>
      <c r="H120" s="179">
        <v>7</v>
      </c>
      <c r="I120" s="180"/>
      <c r="J120" s="181">
        <f t="shared" si="10"/>
        <v>0</v>
      </c>
      <c r="K120" s="177" t="s">
        <v>5</v>
      </c>
      <c r="L120" s="41"/>
      <c r="M120" s="182" t="s">
        <v>5</v>
      </c>
      <c r="N120" s="183" t="s">
        <v>43</v>
      </c>
      <c r="O120" s="42"/>
      <c r="P120" s="184">
        <f t="shared" si="11"/>
        <v>0</v>
      </c>
      <c r="Q120" s="184">
        <v>0</v>
      </c>
      <c r="R120" s="184">
        <f t="shared" si="12"/>
        <v>0</v>
      </c>
      <c r="S120" s="184">
        <v>0</v>
      </c>
      <c r="T120" s="185">
        <f t="shared" si="13"/>
        <v>0</v>
      </c>
      <c r="AR120" s="24" t="s">
        <v>373</v>
      </c>
      <c r="AT120" s="24" t="s">
        <v>188</v>
      </c>
      <c r="AU120" s="24" t="s">
        <v>82</v>
      </c>
      <c r="AY120" s="24" t="s">
        <v>185</v>
      </c>
      <c r="BE120" s="186">
        <f t="shared" si="14"/>
        <v>0</v>
      </c>
      <c r="BF120" s="186">
        <f t="shared" si="15"/>
        <v>0</v>
      </c>
      <c r="BG120" s="186">
        <f t="shared" si="16"/>
        <v>0</v>
      </c>
      <c r="BH120" s="186">
        <f t="shared" si="17"/>
        <v>0</v>
      </c>
      <c r="BI120" s="186">
        <f t="shared" si="18"/>
        <v>0</v>
      </c>
      <c r="BJ120" s="24" t="s">
        <v>80</v>
      </c>
      <c r="BK120" s="186">
        <f t="shared" si="19"/>
        <v>0</v>
      </c>
      <c r="BL120" s="24" t="s">
        <v>373</v>
      </c>
      <c r="BM120" s="24" t="s">
        <v>4375</v>
      </c>
    </row>
    <row r="121" spans="2:65" s="1" customFormat="1" ht="31.5" customHeight="1">
      <c r="B121" s="174"/>
      <c r="C121" s="175" t="s">
        <v>937</v>
      </c>
      <c r="D121" s="175" t="s">
        <v>188</v>
      </c>
      <c r="E121" s="176" t="s">
        <v>4376</v>
      </c>
      <c r="F121" s="177" t="s">
        <v>4377</v>
      </c>
      <c r="G121" s="178" t="s">
        <v>1046</v>
      </c>
      <c r="H121" s="179">
        <v>24</v>
      </c>
      <c r="I121" s="180"/>
      <c r="J121" s="181">
        <f t="shared" si="10"/>
        <v>0</v>
      </c>
      <c r="K121" s="177" t="s">
        <v>5</v>
      </c>
      <c r="L121" s="41"/>
      <c r="M121" s="182" t="s">
        <v>5</v>
      </c>
      <c r="N121" s="183" t="s">
        <v>43</v>
      </c>
      <c r="O121" s="42"/>
      <c r="P121" s="184">
        <f t="shared" si="11"/>
        <v>0</v>
      </c>
      <c r="Q121" s="184">
        <v>0</v>
      </c>
      <c r="R121" s="184">
        <f t="shared" si="12"/>
        <v>0</v>
      </c>
      <c r="S121" s="184">
        <v>0</v>
      </c>
      <c r="T121" s="185">
        <f t="shared" si="13"/>
        <v>0</v>
      </c>
      <c r="AR121" s="24" t="s">
        <v>373</v>
      </c>
      <c r="AT121" s="24" t="s">
        <v>188</v>
      </c>
      <c r="AU121" s="24" t="s">
        <v>82</v>
      </c>
      <c r="AY121" s="24" t="s">
        <v>185</v>
      </c>
      <c r="BE121" s="186">
        <f t="shared" si="14"/>
        <v>0</v>
      </c>
      <c r="BF121" s="186">
        <f t="shared" si="15"/>
        <v>0</v>
      </c>
      <c r="BG121" s="186">
        <f t="shared" si="16"/>
        <v>0</v>
      </c>
      <c r="BH121" s="186">
        <f t="shared" si="17"/>
        <v>0</v>
      </c>
      <c r="BI121" s="186">
        <f t="shared" si="18"/>
        <v>0</v>
      </c>
      <c r="BJ121" s="24" t="s">
        <v>80</v>
      </c>
      <c r="BK121" s="186">
        <f t="shared" si="19"/>
        <v>0</v>
      </c>
      <c r="BL121" s="24" t="s">
        <v>373</v>
      </c>
      <c r="BM121" s="24" t="s">
        <v>4378</v>
      </c>
    </row>
    <row r="122" spans="2:65" s="1" customFormat="1" ht="31.5" customHeight="1">
      <c r="B122" s="174"/>
      <c r="C122" s="175" t="s">
        <v>944</v>
      </c>
      <c r="D122" s="175" t="s">
        <v>188</v>
      </c>
      <c r="E122" s="176" t="s">
        <v>4379</v>
      </c>
      <c r="F122" s="177" t="s">
        <v>4380</v>
      </c>
      <c r="G122" s="178" t="s">
        <v>1046</v>
      </c>
      <c r="H122" s="179">
        <v>20</v>
      </c>
      <c r="I122" s="180"/>
      <c r="J122" s="181">
        <f t="shared" si="10"/>
        <v>0</v>
      </c>
      <c r="K122" s="177" t="s">
        <v>5</v>
      </c>
      <c r="L122" s="41"/>
      <c r="M122" s="182" t="s">
        <v>5</v>
      </c>
      <c r="N122" s="183" t="s">
        <v>43</v>
      </c>
      <c r="O122" s="42"/>
      <c r="P122" s="184">
        <f t="shared" si="11"/>
        <v>0</v>
      </c>
      <c r="Q122" s="184">
        <v>0</v>
      </c>
      <c r="R122" s="184">
        <f t="shared" si="12"/>
        <v>0</v>
      </c>
      <c r="S122" s="184">
        <v>0</v>
      </c>
      <c r="T122" s="185">
        <f t="shared" si="13"/>
        <v>0</v>
      </c>
      <c r="AR122" s="24" t="s">
        <v>373</v>
      </c>
      <c r="AT122" s="24" t="s">
        <v>188</v>
      </c>
      <c r="AU122" s="24" t="s">
        <v>82</v>
      </c>
      <c r="AY122" s="24" t="s">
        <v>185</v>
      </c>
      <c r="BE122" s="186">
        <f t="shared" si="14"/>
        <v>0</v>
      </c>
      <c r="BF122" s="186">
        <f t="shared" si="15"/>
        <v>0</v>
      </c>
      <c r="BG122" s="186">
        <f t="shared" si="16"/>
        <v>0</v>
      </c>
      <c r="BH122" s="186">
        <f t="shared" si="17"/>
        <v>0</v>
      </c>
      <c r="BI122" s="186">
        <f t="shared" si="18"/>
        <v>0</v>
      </c>
      <c r="BJ122" s="24" t="s">
        <v>80</v>
      </c>
      <c r="BK122" s="186">
        <f t="shared" si="19"/>
        <v>0</v>
      </c>
      <c r="BL122" s="24" t="s">
        <v>373</v>
      </c>
      <c r="BM122" s="24" t="s">
        <v>4381</v>
      </c>
    </row>
    <row r="123" spans="2:65" s="1" customFormat="1" ht="31.5" customHeight="1">
      <c r="B123" s="174"/>
      <c r="C123" s="175" t="s">
        <v>950</v>
      </c>
      <c r="D123" s="175" t="s">
        <v>188</v>
      </c>
      <c r="E123" s="176" t="s">
        <v>4382</v>
      </c>
      <c r="F123" s="177" t="s">
        <v>4383</v>
      </c>
      <c r="G123" s="178" t="s">
        <v>1046</v>
      </c>
      <c r="H123" s="179">
        <v>4</v>
      </c>
      <c r="I123" s="180"/>
      <c r="J123" s="181">
        <f t="shared" si="10"/>
        <v>0</v>
      </c>
      <c r="K123" s="177" t="s">
        <v>5</v>
      </c>
      <c r="L123" s="41"/>
      <c r="M123" s="182" t="s">
        <v>5</v>
      </c>
      <c r="N123" s="183" t="s">
        <v>43</v>
      </c>
      <c r="O123" s="42"/>
      <c r="P123" s="184">
        <f t="shared" si="11"/>
        <v>0</v>
      </c>
      <c r="Q123" s="184">
        <v>0</v>
      </c>
      <c r="R123" s="184">
        <f t="shared" si="12"/>
        <v>0</v>
      </c>
      <c r="S123" s="184">
        <v>0</v>
      </c>
      <c r="T123" s="185">
        <f t="shared" si="13"/>
        <v>0</v>
      </c>
      <c r="AR123" s="24" t="s">
        <v>373</v>
      </c>
      <c r="AT123" s="24" t="s">
        <v>188</v>
      </c>
      <c r="AU123" s="24" t="s">
        <v>82</v>
      </c>
      <c r="AY123" s="24" t="s">
        <v>185</v>
      </c>
      <c r="BE123" s="186">
        <f t="shared" si="14"/>
        <v>0</v>
      </c>
      <c r="BF123" s="186">
        <f t="shared" si="15"/>
        <v>0</v>
      </c>
      <c r="BG123" s="186">
        <f t="shared" si="16"/>
        <v>0</v>
      </c>
      <c r="BH123" s="186">
        <f t="shared" si="17"/>
        <v>0</v>
      </c>
      <c r="BI123" s="186">
        <f t="shared" si="18"/>
        <v>0</v>
      </c>
      <c r="BJ123" s="24" t="s">
        <v>80</v>
      </c>
      <c r="BK123" s="186">
        <f t="shared" si="19"/>
        <v>0</v>
      </c>
      <c r="BL123" s="24" t="s">
        <v>373</v>
      </c>
      <c r="BM123" s="24" t="s">
        <v>4384</v>
      </c>
    </row>
    <row r="124" spans="2:65" s="1" customFormat="1" ht="31.5" customHeight="1">
      <c r="B124" s="174"/>
      <c r="C124" s="175" t="s">
        <v>956</v>
      </c>
      <c r="D124" s="175" t="s">
        <v>188</v>
      </c>
      <c r="E124" s="176" t="s">
        <v>4385</v>
      </c>
      <c r="F124" s="177" t="s">
        <v>4386</v>
      </c>
      <c r="G124" s="178" t="s">
        <v>1046</v>
      </c>
      <c r="H124" s="179">
        <v>8</v>
      </c>
      <c r="I124" s="180"/>
      <c r="J124" s="181">
        <f t="shared" si="10"/>
        <v>0</v>
      </c>
      <c r="K124" s="177" t="s">
        <v>5</v>
      </c>
      <c r="L124" s="41"/>
      <c r="M124" s="182" t="s">
        <v>5</v>
      </c>
      <c r="N124" s="183" t="s">
        <v>43</v>
      </c>
      <c r="O124" s="42"/>
      <c r="P124" s="184">
        <f t="shared" si="11"/>
        <v>0</v>
      </c>
      <c r="Q124" s="184">
        <v>0</v>
      </c>
      <c r="R124" s="184">
        <f t="shared" si="12"/>
        <v>0</v>
      </c>
      <c r="S124" s="184">
        <v>0</v>
      </c>
      <c r="T124" s="185">
        <f t="shared" si="13"/>
        <v>0</v>
      </c>
      <c r="AR124" s="24" t="s">
        <v>373</v>
      </c>
      <c r="AT124" s="24" t="s">
        <v>188</v>
      </c>
      <c r="AU124" s="24" t="s">
        <v>82</v>
      </c>
      <c r="AY124" s="24" t="s">
        <v>185</v>
      </c>
      <c r="BE124" s="186">
        <f t="shared" si="14"/>
        <v>0</v>
      </c>
      <c r="BF124" s="186">
        <f t="shared" si="15"/>
        <v>0</v>
      </c>
      <c r="BG124" s="186">
        <f t="shared" si="16"/>
        <v>0</v>
      </c>
      <c r="BH124" s="186">
        <f t="shared" si="17"/>
        <v>0</v>
      </c>
      <c r="BI124" s="186">
        <f t="shared" si="18"/>
        <v>0</v>
      </c>
      <c r="BJ124" s="24" t="s">
        <v>80</v>
      </c>
      <c r="BK124" s="186">
        <f t="shared" si="19"/>
        <v>0</v>
      </c>
      <c r="BL124" s="24" t="s">
        <v>373</v>
      </c>
      <c r="BM124" s="24" t="s">
        <v>4387</v>
      </c>
    </row>
    <row r="125" spans="2:65" s="1" customFormat="1" ht="57" customHeight="1">
      <c r="B125" s="174"/>
      <c r="C125" s="175" t="s">
        <v>960</v>
      </c>
      <c r="D125" s="175" t="s">
        <v>188</v>
      </c>
      <c r="E125" s="176" t="s">
        <v>4388</v>
      </c>
      <c r="F125" s="177" t="s">
        <v>4389</v>
      </c>
      <c r="G125" s="178" t="s">
        <v>1046</v>
      </c>
      <c r="H125" s="179">
        <v>35</v>
      </c>
      <c r="I125" s="180"/>
      <c r="J125" s="181">
        <f t="shared" si="10"/>
        <v>0</v>
      </c>
      <c r="K125" s="177" t="s">
        <v>5</v>
      </c>
      <c r="L125" s="41"/>
      <c r="M125" s="182" t="s">
        <v>5</v>
      </c>
      <c r="N125" s="183" t="s">
        <v>43</v>
      </c>
      <c r="O125" s="42"/>
      <c r="P125" s="184">
        <f t="shared" si="11"/>
        <v>0</v>
      </c>
      <c r="Q125" s="184">
        <v>0</v>
      </c>
      <c r="R125" s="184">
        <f t="shared" si="12"/>
        <v>0</v>
      </c>
      <c r="S125" s="184">
        <v>0</v>
      </c>
      <c r="T125" s="185">
        <f t="shared" si="13"/>
        <v>0</v>
      </c>
      <c r="AR125" s="24" t="s">
        <v>373</v>
      </c>
      <c r="AT125" s="24" t="s">
        <v>188</v>
      </c>
      <c r="AU125" s="24" t="s">
        <v>82</v>
      </c>
      <c r="AY125" s="24" t="s">
        <v>185</v>
      </c>
      <c r="BE125" s="186">
        <f t="shared" si="14"/>
        <v>0</v>
      </c>
      <c r="BF125" s="186">
        <f t="shared" si="15"/>
        <v>0</v>
      </c>
      <c r="BG125" s="186">
        <f t="shared" si="16"/>
        <v>0</v>
      </c>
      <c r="BH125" s="186">
        <f t="shared" si="17"/>
        <v>0</v>
      </c>
      <c r="BI125" s="186">
        <f t="shared" si="18"/>
        <v>0</v>
      </c>
      <c r="BJ125" s="24" t="s">
        <v>80</v>
      </c>
      <c r="BK125" s="186">
        <f t="shared" si="19"/>
        <v>0</v>
      </c>
      <c r="BL125" s="24" t="s">
        <v>373</v>
      </c>
      <c r="BM125" s="24" t="s">
        <v>4390</v>
      </c>
    </row>
    <row r="126" spans="2:65" s="1" customFormat="1" ht="31.5" customHeight="1">
      <c r="B126" s="174"/>
      <c r="C126" s="175" t="s">
        <v>964</v>
      </c>
      <c r="D126" s="175" t="s">
        <v>188</v>
      </c>
      <c r="E126" s="176" t="s">
        <v>4391</v>
      </c>
      <c r="F126" s="177" t="s">
        <v>4392</v>
      </c>
      <c r="G126" s="178" t="s">
        <v>1046</v>
      </c>
      <c r="H126" s="179">
        <v>259</v>
      </c>
      <c r="I126" s="180"/>
      <c r="J126" s="181">
        <f t="shared" si="10"/>
        <v>0</v>
      </c>
      <c r="K126" s="177" t="s">
        <v>5</v>
      </c>
      <c r="L126" s="41"/>
      <c r="M126" s="182" t="s">
        <v>5</v>
      </c>
      <c r="N126" s="183" t="s">
        <v>43</v>
      </c>
      <c r="O126" s="42"/>
      <c r="P126" s="184">
        <f t="shared" si="11"/>
        <v>0</v>
      </c>
      <c r="Q126" s="184">
        <v>0</v>
      </c>
      <c r="R126" s="184">
        <f t="shared" si="12"/>
        <v>0</v>
      </c>
      <c r="S126" s="184">
        <v>0</v>
      </c>
      <c r="T126" s="185">
        <f t="shared" si="13"/>
        <v>0</v>
      </c>
      <c r="AR126" s="24" t="s">
        <v>373</v>
      </c>
      <c r="AT126" s="24" t="s">
        <v>188</v>
      </c>
      <c r="AU126" s="24" t="s">
        <v>82</v>
      </c>
      <c r="AY126" s="24" t="s">
        <v>185</v>
      </c>
      <c r="BE126" s="186">
        <f t="shared" si="14"/>
        <v>0</v>
      </c>
      <c r="BF126" s="186">
        <f t="shared" si="15"/>
        <v>0</v>
      </c>
      <c r="BG126" s="186">
        <f t="shared" si="16"/>
        <v>0</v>
      </c>
      <c r="BH126" s="186">
        <f t="shared" si="17"/>
        <v>0</v>
      </c>
      <c r="BI126" s="186">
        <f t="shared" si="18"/>
        <v>0</v>
      </c>
      <c r="BJ126" s="24" t="s">
        <v>80</v>
      </c>
      <c r="BK126" s="186">
        <f t="shared" si="19"/>
        <v>0</v>
      </c>
      <c r="BL126" s="24" t="s">
        <v>373</v>
      </c>
      <c r="BM126" s="24" t="s">
        <v>4393</v>
      </c>
    </row>
    <row r="127" spans="2:65" s="1" customFormat="1" ht="31.5" customHeight="1">
      <c r="B127" s="174"/>
      <c r="C127" s="175" t="s">
        <v>970</v>
      </c>
      <c r="D127" s="175" t="s">
        <v>188</v>
      </c>
      <c r="E127" s="176" t="s">
        <v>4394</v>
      </c>
      <c r="F127" s="177" t="s">
        <v>4395</v>
      </c>
      <c r="G127" s="178" t="s">
        <v>1046</v>
      </c>
      <c r="H127" s="179">
        <v>35</v>
      </c>
      <c r="I127" s="180"/>
      <c r="J127" s="181">
        <f t="shared" si="10"/>
        <v>0</v>
      </c>
      <c r="K127" s="177" t="s">
        <v>5</v>
      </c>
      <c r="L127" s="41"/>
      <c r="M127" s="182" t="s">
        <v>5</v>
      </c>
      <c r="N127" s="183" t="s">
        <v>43</v>
      </c>
      <c r="O127" s="42"/>
      <c r="P127" s="184">
        <f t="shared" si="11"/>
        <v>0</v>
      </c>
      <c r="Q127" s="184">
        <v>0</v>
      </c>
      <c r="R127" s="184">
        <f t="shared" si="12"/>
        <v>0</v>
      </c>
      <c r="S127" s="184">
        <v>0</v>
      </c>
      <c r="T127" s="185">
        <f t="shared" si="13"/>
        <v>0</v>
      </c>
      <c r="AR127" s="24" t="s">
        <v>373</v>
      </c>
      <c r="AT127" s="24" t="s">
        <v>188</v>
      </c>
      <c r="AU127" s="24" t="s">
        <v>82</v>
      </c>
      <c r="AY127" s="24" t="s">
        <v>185</v>
      </c>
      <c r="BE127" s="186">
        <f t="shared" si="14"/>
        <v>0</v>
      </c>
      <c r="BF127" s="186">
        <f t="shared" si="15"/>
        <v>0</v>
      </c>
      <c r="BG127" s="186">
        <f t="shared" si="16"/>
        <v>0</v>
      </c>
      <c r="BH127" s="186">
        <f t="shared" si="17"/>
        <v>0</v>
      </c>
      <c r="BI127" s="186">
        <f t="shared" si="18"/>
        <v>0</v>
      </c>
      <c r="BJ127" s="24" t="s">
        <v>80</v>
      </c>
      <c r="BK127" s="186">
        <f t="shared" si="19"/>
        <v>0</v>
      </c>
      <c r="BL127" s="24" t="s">
        <v>373</v>
      </c>
      <c r="BM127" s="24" t="s">
        <v>4396</v>
      </c>
    </row>
    <row r="128" spans="2:65" s="1" customFormat="1" ht="22.5" customHeight="1">
      <c r="B128" s="174"/>
      <c r="C128" s="175" t="s">
        <v>974</v>
      </c>
      <c r="D128" s="175" t="s">
        <v>188</v>
      </c>
      <c r="E128" s="176" t="s">
        <v>4397</v>
      </c>
      <c r="F128" s="177" t="s">
        <v>4398</v>
      </c>
      <c r="G128" s="178" t="s">
        <v>1046</v>
      </c>
      <c r="H128" s="179">
        <v>136</v>
      </c>
      <c r="I128" s="180"/>
      <c r="J128" s="181">
        <f t="shared" si="10"/>
        <v>0</v>
      </c>
      <c r="K128" s="177" t="s">
        <v>5</v>
      </c>
      <c r="L128" s="41"/>
      <c r="M128" s="182" t="s">
        <v>5</v>
      </c>
      <c r="N128" s="183" t="s">
        <v>43</v>
      </c>
      <c r="O128" s="42"/>
      <c r="P128" s="184">
        <f t="shared" si="11"/>
        <v>0</v>
      </c>
      <c r="Q128" s="184">
        <v>0</v>
      </c>
      <c r="R128" s="184">
        <f t="shared" si="12"/>
        <v>0</v>
      </c>
      <c r="S128" s="184">
        <v>0</v>
      </c>
      <c r="T128" s="185">
        <f t="shared" si="13"/>
        <v>0</v>
      </c>
      <c r="AR128" s="24" t="s">
        <v>373</v>
      </c>
      <c r="AT128" s="24" t="s">
        <v>188</v>
      </c>
      <c r="AU128" s="24" t="s">
        <v>82</v>
      </c>
      <c r="AY128" s="24" t="s">
        <v>185</v>
      </c>
      <c r="BE128" s="186">
        <f t="shared" si="14"/>
        <v>0</v>
      </c>
      <c r="BF128" s="186">
        <f t="shared" si="15"/>
        <v>0</v>
      </c>
      <c r="BG128" s="186">
        <f t="shared" si="16"/>
        <v>0</v>
      </c>
      <c r="BH128" s="186">
        <f t="shared" si="17"/>
        <v>0</v>
      </c>
      <c r="BI128" s="186">
        <f t="shared" si="18"/>
        <v>0</v>
      </c>
      <c r="BJ128" s="24" t="s">
        <v>80</v>
      </c>
      <c r="BK128" s="186">
        <f t="shared" si="19"/>
        <v>0</v>
      </c>
      <c r="BL128" s="24" t="s">
        <v>373</v>
      </c>
      <c r="BM128" s="24" t="s">
        <v>4399</v>
      </c>
    </row>
    <row r="129" spans="2:65" s="1" customFormat="1" ht="22.5" customHeight="1">
      <c r="B129" s="174"/>
      <c r="C129" s="175" t="s">
        <v>978</v>
      </c>
      <c r="D129" s="175" t="s">
        <v>188</v>
      </c>
      <c r="E129" s="176" t="s">
        <v>4400</v>
      </c>
      <c r="F129" s="177" t="s">
        <v>4401</v>
      </c>
      <c r="G129" s="178" t="s">
        <v>1046</v>
      </c>
      <c r="H129" s="179">
        <v>97</v>
      </c>
      <c r="I129" s="180"/>
      <c r="J129" s="181">
        <f t="shared" si="10"/>
        <v>0</v>
      </c>
      <c r="K129" s="177" t="s">
        <v>5</v>
      </c>
      <c r="L129" s="41"/>
      <c r="M129" s="182" t="s">
        <v>5</v>
      </c>
      <c r="N129" s="183" t="s">
        <v>43</v>
      </c>
      <c r="O129" s="42"/>
      <c r="P129" s="184">
        <f t="shared" si="11"/>
        <v>0</v>
      </c>
      <c r="Q129" s="184">
        <v>0</v>
      </c>
      <c r="R129" s="184">
        <f t="shared" si="12"/>
        <v>0</v>
      </c>
      <c r="S129" s="184">
        <v>0</v>
      </c>
      <c r="T129" s="185">
        <f t="shared" si="13"/>
        <v>0</v>
      </c>
      <c r="AR129" s="24" t="s">
        <v>373</v>
      </c>
      <c r="AT129" s="24" t="s">
        <v>188</v>
      </c>
      <c r="AU129" s="24" t="s">
        <v>82</v>
      </c>
      <c r="AY129" s="24" t="s">
        <v>185</v>
      </c>
      <c r="BE129" s="186">
        <f t="shared" si="14"/>
        <v>0</v>
      </c>
      <c r="BF129" s="186">
        <f t="shared" si="15"/>
        <v>0</v>
      </c>
      <c r="BG129" s="186">
        <f t="shared" si="16"/>
        <v>0</v>
      </c>
      <c r="BH129" s="186">
        <f t="shared" si="17"/>
        <v>0</v>
      </c>
      <c r="BI129" s="186">
        <f t="shared" si="18"/>
        <v>0</v>
      </c>
      <c r="BJ129" s="24" t="s">
        <v>80</v>
      </c>
      <c r="BK129" s="186">
        <f t="shared" si="19"/>
        <v>0</v>
      </c>
      <c r="BL129" s="24" t="s">
        <v>373</v>
      </c>
      <c r="BM129" s="24" t="s">
        <v>4402</v>
      </c>
    </row>
    <row r="130" spans="2:65" s="1" customFormat="1" ht="22.5" customHeight="1">
      <c r="B130" s="174"/>
      <c r="C130" s="175" t="s">
        <v>983</v>
      </c>
      <c r="D130" s="175" t="s">
        <v>188</v>
      </c>
      <c r="E130" s="176" t="s">
        <v>4403</v>
      </c>
      <c r="F130" s="177" t="s">
        <v>4404</v>
      </c>
      <c r="G130" s="178" t="s">
        <v>1046</v>
      </c>
      <c r="H130" s="179">
        <v>24</v>
      </c>
      <c r="I130" s="180"/>
      <c r="J130" s="181">
        <f t="shared" si="10"/>
        <v>0</v>
      </c>
      <c r="K130" s="177" t="s">
        <v>5</v>
      </c>
      <c r="L130" s="41"/>
      <c r="M130" s="182" t="s">
        <v>5</v>
      </c>
      <c r="N130" s="183" t="s">
        <v>43</v>
      </c>
      <c r="O130" s="42"/>
      <c r="P130" s="184">
        <f t="shared" si="11"/>
        <v>0</v>
      </c>
      <c r="Q130" s="184">
        <v>0</v>
      </c>
      <c r="R130" s="184">
        <f t="shared" si="12"/>
        <v>0</v>
      </c>
      <c r="S130" s="184">
        <v>0</v>
      </c>
      <c r="T130" s="185">
        <f t="shared" si="13"/>
        <v>0</v>
      </c>
      <c r="AR130" s="24" t="s">
        <v>373</v>
      </c>
      <c r="AT130" s="24" t="s">
        <v>188</v>
      </c>
      <c r="AU130" s="24" t="s">
        <v>82</v>
      </c>
      <c r="AY130" s="24" t="s">
        <v>185</v>
      </c>
      <c r="BE130" s="186">
        <f t="shared" si="14"/>
        <v>0</v>
      </c>
      <c r="BF130" s="186">
        <f t="shared" si="15"/>
        <v>0</v>
      </c>
      <c r="BG130" s="186">
        <f t="shared" si="16"/>
        <v>0</v>
      </c>
      <c r="BH130" s="186">
        <f t="shared" si="17"/>
        <v>0</v>
      </c>
      <c r="BI130" s="186">
        <f t="shared" si="18"/>
        <v>0</v>
      </c>
      <c r="BJ130" s="24" t="s">
        <v>80</v>
      </c>
      <c r="BK130" s="186">
        <f t="shared" si="19"/>
        <v>0</v>
      </c>
      <c r="BL130" s="24" t="s">
        <v>373</v>
      </c>
      <c r="BM130" s="24" t="s">
        <v>4405</v>
      </c>
    </row>
    <row r="131" spans="2:65" s="1" customFormat="1" ht="31.5" customHeight="1">
      <c r="B131" s="174"/>
      <c r="C131" s="175" t="s">
        <v>987</v>
      </c>
      <c r="D131" s="175" t="s">
        <v>188</v>
      </c>
      <c r="E131" s="176" t="s">
        <v>4406</v>
      </c>
      <c r="F131" s="177" t="s">
        <v>4407</v>
      </c>
      <c r="G131" s="178" t="s">
        <v>1046</v>
      </c>
      <c r="H131" s="179">
        <v>85</v>
      </c>
      <c r="I131" s="180"/>
      <c r="J131" s="181">
        <f t="shared" si="10"/>
        <v>0</v>
      </c>
      <c r="K131" s="177" t="s">
        <v>5</v>
      </c>
      <c r="L131" s="41"/>
      <c r="M131" s="182" t="s">
        <v>5</v>
      </c>
      <c r="N131" s="183" t="s">
        <v>43</v>
      </c>
      <c r="O131" s="42"/>
      <c r="P131" s="184">
        <f t="shared" si="11"/>
        <v>0</v>
      </c>
      <c r="Q131" s="184">
        <v>0</v>
      </c>
      <c r="R131" s="184">
        <f t="shared" si="12"/>
        <v>0</v>
      </c>
      <c r="S131" s="184">
        <v>0</v>
      </c>
      <c r="T131" s="185">
        <f t="shared" si="13"/>
        <v>0</v>
      </c>
      <c r="AR131" s="24" t="s">
        <v>373</v>
      </c>
      <c r="AT131" s="24" t="s">
        <v>188</v>
      </c>
      <c r="AU131" s="24" t="s">
        <v>82</v>
      </c>
      <c r="AY131" s="24" t="s">
        <v>185</v>
      </c>
      <c r="BE131" s="186">
        <f t="shared" si="14"/>
        <v>0</v>
      </c>
      <c r="BF131" s="186">
        <f t="shared" si="15"/>
        <v>0</v>
      </c>
      <c r="BG131" s="186">
        <f t="shared" si="16"/>
        <v>0</v>
      </c>
      <c r="BH131" s="186">
        <f t="shared" si="17"/>
        <v>0</v>
      </c>
      <c r="BI131" s="186">
        <f t="shared" si="18"/>
        <v>0</v>
      </c>
      <c r="BJ131" s="24" t="s">
        <v>80</v>
      </c>
      <c r="BK131" s="186">
        <f t="shared" si="19"/>
        <v>0</v>
      </c>
      <c r="BL131" s="24" t="s">
        <v>373</v>
      </c>
      <c r="BM131" s="24" t="s">
        <v>4408</v>
      </c>
    </row>
    <row r="132" spans="2:65" s="1" customFormat="1" ht="31.5" customHeight="1">
      <c r="B132" s="174"/>
      <c r="C132" s="175" t="s">
        <v>999</v>
      </c>
      <c r="D132" s="175" t="s">
        <v>188</v>
      </c>
      <c r="E132" s="176" t="s">
        <v>4409</v>
      </c>
      <c r="F132" s="177" t="s">
        <v>4410</v>
      </c>
      <c r="G132" s="178" t="s">
        <v>1046</v>
      </c>
      <c r="H132" s="179">
        <v>37</v>
      </c>
      <c r="I132" s="180"/>
      <c r="J132" s="181">
        <f t="shared" si="10"/>
        <v>0</v>
      </c>
      <c r="K132" s="177" t="s">
        <v>5</v>
      </c>
      <c r="L132" s="41"/>
      <c r="M132" s="182" t="s">
        <v>5</v>
      </c>
      <c r="N132" s="183" t="s">
        <v>43</v>
      </c>
      <c r="O132" s="42"/>
      <c r="P132" s="184">
        <f t="shared" si="11"/>
        <v>0</v>
      </c>
      <c r="Q132" s="184">
        <v>0</v>
      </c>
      <c r="R132" s="184">
        <f t="shared" si="12"/>
        <v>0</v>
      </c>
      <c r="S132" s="184">
        <v>0</v>
      </c>
      <c r="T132" s="185">
        <f t="shared" si="13"/>
        <v>0</v>
      </c>
      <c r="AR132" s="24" t="s">
        <v>373</v>
      </c>
      <c r="AT132" s="24" t="s">
        <v>188</v>
      </c>
      <c r="AU132" s="24" t="s">
        <v>82</v>
      </c>
      <c r="AY132" s="24" t="s">
        <v>185</v>
      </c>
      <c r="BE132" s="186">
        <f t="shared" si="14"/>
        <v>0</v>
      </c>
      <c r="BF132" s="186">
        <f t="shared" si="15"/>
        <v>0</v>
      </c>
      <c r="BG132" s="186">
        <f t="shared" si="16"/>
        <v>0</v>
      </c>
      <c r="BH132" s="186">
        <f t="shared" si="17"/>
        <v>0</v>
      </c>
      <c r="BI132" s="186">
        <f t="shared" si="18"/>
        <v>0</v>
      </c>
      <c r="BJ132" s="24" t="s">
        <v>80</v>
      </c>
      <c r="BK132" s="186">
        <f t="shared" si="19"/>
        <v>0</v>
      </c>
      <c r="BL132" s="24" t="s">
        <v>373</v>
      </c>
      <c r="BM132" s="24" t="s">
        <v>4411</v>
      </c>
    </row>
    <row r="133" spans="2:65" s="1" customFormat="1" ht="31.5" customHeight="1">
      <c r="B133" s="174"/>
      <c r="C133" s="175" t="s">
        <v>1003</v>
      </c>
      <c r="D133" s="175" t="s">
        <v>188</v>
      </c>
      <c r="E133" s="176" t="s">
        <v>4412</v>
      </c>
      <c r="F133" s="177" t="s">
        <v>4413</v>
      </c>
      <c r="G133" s="178" t="s">
        <v>1046</v>
      </c>
      <c r="H133" s="179">
        <v>5</v>
      </c>
      <c r="I133" s="180"/>
      <c r="J133" s="181">
        <f t="shared" si="10"/>
        <v>0</v>
      </c>
      <c r="K133" s="177" t="s">
        <v>5</v>
      </c>
      <c r="L133" s="41"/>
      <c r="M133" s="182" t="s">
        <v>5</v>
      </c>
      <c r="N133" s="183" t="s">
        <v>43</v>
      </c>
      <c r="O133" s="42"/>
      <c r="P133" s="184">
        <f t="shared" si="11"/>
        <v>0</v>
      </c>
      <c r="Q133" s="184">
        <v>0</v>
      </c>
      <c r="R133" s="184">
        <f t="shared" si="12"/>
        <v>0</v>
      </c>
      <c r="S133" s="184">
        <v>0</v>
      </c>
      <c r="T133" s="185">
        <f t="shared" si="13"/>
        <v>0</v>
      </c>
      <c r="AR133" s="24" t="s">
        <v>373</v>
      </c>
      <c r="AT133" s="24" t="s">
        <v>188</v>
      </c>
      <c r="AU133" s="24" t="s">
        <v>82</v>
      </c>
      <c r="AY133" s="24" t="s">
        <v>185</v>
      </c>
      <c r="BE133" s="186">
        <f t="shared" si="14"/>
        <v>0</v>
      </c>
      <c r="BF133" s="186">
        <f t="shared" si="15"/>
        <v>0</v>
      </c>
      <c r="BG133" s="186">
        <f t="shared" si="16"/>
        <v>0</v>
      </c>
      <c r="BH133" s="186">
        <f t="shared" si="17"/>
        <v>0</v>
      </c>
      <c r="BI133" s="186">
        <f t="shared" si="18"/>
        <v>0</v>
      </c>
      <c r="BJ133" s="24" t="s">
        <v>80</v>
      </c>
      <c r="BK133" s="186">
        <f t="shared" si="19"/>
        <v>0</v>
      </c>
      <c r="BL133" s="24" t="s">
        <v>373</v>
      </c>
      <c r="BM133" s="24" t="s">
        <v>4414</v>
      </c>
    </row>
    <row r="134" spans="2:65" s="1" customFormat="1" ht="31.5" customHeight="1">
      <c r="B134" s="174"/>
      <c r="C134" s="175" t="s">
        <v>1007</v>
      </c>
      <c r="D134" s="175" t="s">
        <v>188</v>
      </c>
      <c r="E134" s="176" t="s">
        <v>4415</v>
      </c>
      <c r="F134" s="177" t="s">
        <v>4416</v>
      </c>
      <c r="G134" s="178" t="s">
        <v>1046</v>
      </c>
      <c r="H134" s="179">
        <v>10</v>
      </c>
      <c r="I134" s="180"/>
      <c r="J134" s="181">
        <f t="shared" si="10"/>
        <v>0</v>
      </c>
      <c r="K134" s="177" t="s">
        <v>5</v>
      </c>
      <c r="L134" s="41"/>
      <c r="M134" s="182" t="s">
        <v>5</v>
      </c>
      <c r="N134" s="183" t="s">
        <v>43</v>
      </c>
      <c r="O134" s="42"/>
      <c r="P134" s="184">
        <f t="shared" si="11"/>
        <v>0</v>
      </c>
      <c r="Q134" s="184">
        <v>0</v>
      </c>
      <c r="R134" s="184">
        <f t="shared" si="12"/>
        <v>0</v>
      </c>
      <c r="S134" s="184">
        <v>0</v>
      </c>
      <c r="T134" s="185">
        <f t="shared" si="13"/>
        <v>0</v>
      </c>
      <c r="AR134" s="24" t="s">
        <v>373</v>
      </c>
      <c r="AT134" s="24" t="s">
        <v>188</v>
      </c>
      <c r="AU134" s="24" t="s">
        <v>82</v>
      </c>
      <c r="AY134" s="24" t="s">
        <v>185</v>
      </c>
      <c r="BE134" s="186">
        <f t="shared" si="14"/>
        <v>0</v>
      </c>
      <c r="BF134" s="186">
        <f t="shared" si="15"/>
        <v>0</v>
      </c>
      <c r="BG134" s="186">
        <f t="shared" si="16"/>
        <v>0</v>
      </c>
      <c r="BH134" s="186">
        <f t="shared" si="17"/>
        <v>0</v>
      </c>
      <c r="BI134" s="186">
        <f t="shared" si="18"/>
        <v>0</v>
      </c>
      <c r="BJ134" s="24" t="s">
        <v>80</v>
      </c>
      <c r="BK134" s="186">
        <f t="shared" si="19"/>
        <v>0</v>
      </c>
      <c r="BL134" s="24" t="s">
        <v>373</v>
      </c>
      <c r="BM134" s="24" t="s">
        <v>4417</v>
      </c>
    </row>
    <row r="135" spans="2:65" s="1" customFormat="1" ht="31.5" customHeight="1">
      <c r="B135" s="174"/>
      <c r="C135" s="175" t="s">
        <v>1011</v>
      </c>
      <c r="D135" s="175" t="s">
        <v>188</v>
      </c>
      <c r="E135" s="176" t="s">
        <v>4418</v>
      </c>
      <c r="F135" s="177" t="s">
        <v>4419</v>
      </c>
      <c r="G135" s="178" t="s">
        <v>1046</v>
      </c>
      <c r="H135" s="179">
        <v>2</v>
      </c>
      <c r="I135" s="180"/>
      <c r="J135" s="181">
        <f t="shared" si="10"/>
        <v>0</v>
      </c>
      <c r="K135" s="177" t="s">
        <v>5</v>
      </c>
      <c r="L135" s="41"/>
      <c r="M135" s="182" t="s">
        <v>5</v>
      </c>
      <c r="N135" s="183" t="s">
        <v>43</v>
      </c>
      <c r="O135" s="42"/>
      <c r="P135" s="184">
        <f t="shared" si="11"/>
        <v>0</v>
      </c>
      <c r="Q135" s="184">
        <v>0</v>
      </c>
      <c r="R135" s="184">
        <f t="shared" si="12"/>
        <v>0</v>
      </c>
      <c r="S135" s="184">
        <v>0</v>
      </c>
      <c r="T135" s="185">
        <f t="shared" si="13"/>
        <v>0</v>
      </c>
      <c r="AR135" s="24" t="s">
        <v>373</v>
      </c>
      <c r="AT135" s="24" t="s">
        <v>188</v>
      </c>
      <c r="AU135" s="24" t="s">
        <v>82</v>
      </c>
      <c r="AY135" s="24" t="s">
        <v>185</v>
      </c>
      <c r="BE135" s="186">
        <f t="shared" si="14"/>
        <v>0</v>
      </c>
      <c r="BF135" s="186">
        <f t="shared" si="15"/>
        <v>0</v>
      </c>
      <c r="BG135" s="186">
        <f t="shared" si="16"/>
        <v>0</v>
      </c>
      <c r="BH135" s="186">
        <f t="shared" si="17"/>
        <v>0</v>
      </c>
      <c r="BI135" s="186">
        <f t="shared" si="18"/>
        <v>0</v>
      </c>
      <c r="BJ135" s="24" t="s">
        <v>80</v>
      </c>
      <c r="BK135" s="186">
        <f t="shared" si="19"/>
        <v>0</v>
      </c>
      <c r="BL135" s="24" t="s">
        <v>373</v>
      </c>
      <c r="BM135" s="24" t="s">
        <v>4420</v>
      </c>
    </row>
    <row r="136" spans="2:65" s="1" customFormat="1" ht="31.5" customHeight="1">
      <c r="B136" s="174"/>
      <c r="C136" s="175" t="s">
        <v>1015</v>
      </c>
      <c r="D136" s="175" t="s">
        <v>188</v>
      </c>
      <c r="E136" s="176" t="s">
        <v>4421</v>
      </c>
      <c r="F136" s="177" t="s">
        <v>4422</v>
      </c>
      <c r="G136" s="178" t="s">
        <v>1046</v>
      </c>
      <c r="H136" s="179">
        <v>38</v>
      </c>
      <c r="I136" s="180"/>
      <c r="J136" s="181">
        <f t="shared" si="10"/>
        <v>0</v>
      </c>
      <c r="K136" s="177" t="s">
        <v>5</v>
      </c>
      <c r="L136" s="41"/>
      <c r="M136" s="182" t="s">
        <v>5</v>
      </c>
      <c r="N136" s="183" t="s">
        <v>43</v>
      </c>
      <c r="O136" s="42"/>
      <c r="P136" s="184">
        <f t="shared" si="11"/>
        <v>0</v>
      </c>
      <c r="Q136" s="184">
        <v>0</v>
      </c>
      <c r="R136" s="184">
        <f t="shared" si="12"/>
        <v>0</v>
      </c>
      <c r="S136" s="184">
        <v>0</v>
      </c>
      <c r="T136" s="185">
        <f t="shared" si="13"/>
        <v>0</v>
      </c>
      <c r="AR136" s="24" t="s">
        <v>373</v>
      </c>
      <c r="AT136" s="24" t="s">
        <v>188</v>
      </c>
      <c r="AU136" s="24" t="s">
        <v>82</v>
      </c>
      <c r="AY136" s="24" t="s">
        <v>185</v>
      </c>
      <c r="BE136" s="186">
        <f t="shared" si="14"/>
        <v>0</v>
      </c>
      <c r="BF136" s="186">
        <f t="shared" si="15"/>
        <v>0</v>
      </c>
      <c r="BG136" s="186">
        <f t="shared" si="16"/>
        <v>0</v>
      </c>
      <c r="BH136" s="186">
        <f t="shared" si="17"/>
        <v>0</v>
      </c>
      <c r="BI136" s="186">
        <f t="shared" si="18"/>
        <v>0</v>
      </c>
      <c r="BJ136" s="24" t="s">
        <v>80</v>
      </c>
      <c r="BK136" s="186">
        <f t="shared" si="19"/>
        <v>0</v>
      </c>
      <c r="BL136" s="24" t="s">
        <v>373</v>
      </c>
      <c r="BM136" s="24" t="s">
        <v>4423</v>
      </c>
    </row>
    <row r="137" spans="2:65" s="1" customFormat="1" ht="22.5" customHeight="1">
      <c r="B137" s="174"/>
      <c r="C137" s="175" t="s">
        <v>1019</v>
      </c>
      <c r="D137" s="175" t="s">
        <v>188</v>
      </c>
      <c r="E137" s="176" t="s">
        <v>4424</v>
      </c>
      <c r="F137" s="177" t="s">
        <v>4425</v>
      </c>
      <c r="G137" s="178" t="s">
        <v>1046</v>
      </c>
      <c r="H137" s="179">
        <v>55</v>
      </c>
      <c r="I137" s="180"/>
      <c r="J137" s="181">
        <f t="shared" si="10"/>
        <v>0</v>
      </c>
      <c r="K137" s="177" t="s">
        <v>5</v>
      </c>
      <c r="L137" s="41"/>
      <c r="M137" s="182" t="s">
        <v>5</v>
      </c>
      <c r="N137" s="183" t="s">
        <v>43</v>
      </c>
      <c r="O137" s="42"/>
      <c r="P137" s="184">
        <f t="shared" si="11"/>
        <v>0</v>
      </c>
      <c r="Q137" s="184">
        <v>0</v>
      </c>
      <c r="R137" s="184">
        <f t="shared" si="12"/>
        <v>0</v>
      </c>
      <c r="S137" s="184">
        <v>0</v>
      </c>
      <c r="T137" s="185">
        <f t="shared" si="13"/>
        <v>0</v>
      </c>
      <c r="AR137" s="24" t="s">
        <v>373</v>
      </c>
      <c r="AT137" s="24" t="s">
        <v>188</v>
      </c>
      <c r="AU137" s="24" t="s">
        <v>82</v>
      </c>
      <c r="AY137" s="24" t="s">
        <v>185</v>
      </c>
      <c r="BE137" s="186">
        <f t="shared" si="14"/>
        <v>0</v>
      </c>
      <c r="BF137" s="186">
        <f t="shared" si="15"/>
        <v>0</v>
      </c>
      <c r="BG137" s="186">
        <f t="shared" si="16"/>
        <v>0</v>
      </c>
      <c r="BH137" s="186">
        <f t="shared" si="17"/>
        <v>0</v>
      </c>
      <c r="BI137" s="186">
        <f t="shared" si="18"/>
        <v>0</v>
      </c>
      <c r="BJ137" s="24" t="s">
        <v>80</v>
      </c>
      <c r="BK137" s="186">
        <f t="shared" si="19"/>
        <v>0</v>
      </c>
      <c r="BL137" s="24" t="s">
        <v>373</v>
      </c>
      <c r="BM137" s="24" t="s">
        <v>4426</v>
      </c>
    </row>
    <row r="138" spans="2:65" s="1" customFormat="1" ht="22.5" customHeight="1">
      <c r="B138" s="174"/>
      <c r="C138" s="175" t="s">
        <v>1023</v>
      </c>
      <c r="D138" s="175" t="s">
        <v>188</v>
      </c>
      <c r="E138" s="176" t="s">
        <v>4427</v>
      </c>
      <c r="F138" s="177" t="s">
        <v>4428</v>
      </c>
      <c r="G138" s="178" t="s">
        <v>1046</v>
      </c>
      <c r="H138" s="179">
        <v>55</v>
      </c>
      <c r="I138" s="180"/>
      <c r="J138" s="181">
        <f t="shared" si="10"/>
        <v>0</v>
      </c>
      <c r="K138" s="177" t="s">
        <v>5</v>
      </c>
      <c r="L138" s="41"/>
      <c r="M138" s="182" t="s">
        <v>5</v>
      </c>
      <c r="N138" s="183" t="s">
        <v>43</v>
      </c>
      <c r="O138" s="42"/>
      <c r="P138" s="184">
        <f t="shared" si="11"/>
        <v>0</v>
      </c>
      <c r="Q138" s="184">
        <v>0</v>
      </c>
      <c r="R138" s="184">
        <f t="shared" si="12"/>
        <v>0</v>
      </c>
      <c r="S138" s="184">
        <v>0</v>
      </c>
      <c r="T138" s="185">
        <f t="shared" si="13"/>
        <v>0</v>
      </c>
      <c r="AR138" s="24" t="s">
        <v>373</v>
      </c>
      <c r="AT138" s="24" t="s">
        <v>188</v>
      </c>
      <c r="AU138" s="24" t="s">
        <v>82</v>
      </c>
      <c r="AY138" s="24" t="s">
        <v>185</v>
      </c>
      <c r="BE138" s="186">
        <f t="shared" si="14"/>
        <v>0</v>
      </c>
      <c r="BF138" s="186">
        <f t="shared" si="15"/>
        <v>0</v>
      </c>
      <c r="BG138" s="186">
        <f t="shared" si="16"/>
        <v>0</v>
      </c>
      <c r="BH138" s="186">
        <f t="shared" si="17"/>
        <v>0</v>
      </c>
      <c r="BI138" s="186">
        <f t="shared" si="18"/>
        <v>0</v>
      </c>
      <c r="BJ138" s="24" t="s">
        <v>80</v>
      </c>
      <c r="BK138" s="186">
        <f t="shared" si="19"/>
        <v>0</v>
      </c>
      <c r="BL138" s="24" t="s">
        <v>373</v>
      </c>
      <c r="BM138" s="24" t="s">
        <v>4429</v>
      </c>
    </row>
    <row r="139" spans="2:65" s="1" customFormat="1" ht="31.5" customHeight="1">
      <c r="B139" s="174"/>
      <c r="C139" s="175" t="s">
        <v>1027</v>
      </c>
      <c r="D139" s="175" t="s">
        <v>188</v>
      </c>
      <c r="E139" s="176" t="s">
        <v>4430</v>
      </c>
      <c r="F139" s="177" t="s">
        <v>4431</v>
      </c>
      <c r="G139" s="178" t="s">
        <v>1046</v>
      </c>
      <c r="H139" s="179">
        <v>49</v>
      </c>
      <c r="I139" s="180"/>
      <c r="J139" s="181">
        <f t="shared" si="10"/>
        <v>0</v>
      </c>
      <c r="K139" s="177" t="s">
        <v>5</v>
      </c>
      <c r="L139" s="41"/>
      <c r="M139" s="182" t="s">
        <v>5</v>
      </c>
      <c r="N139" s="183" t="s">
        <v>43</v>
      </c>
      <c r="O139" s="42"/>
      <c r="P139" s="184">
        <f t="shared" si="11"/>
        <v>0</v>
      </c>
      <c r="Q139" s="184">
        <v>0</v>
      </c>
      <c r="R139" s="184">
        <f t="shared" si="12"/>
        <v>0</v>
      </c>
      <c r="S139" s="184">
        <v>0</v>
      </c>
      <c r="T139" s="185">
        <f t="shared" si="13"/>
        <v>0</v>
      </c>
      <c r="AR139" s="24" t="s">
        <v>373</v>
      </c>
      <c r="AT139" s="24" t="s">
        <v>188</v>
      </c>
      <c r="AU139" s="24" t="s">
        <v>82</v>
      </c>
      <c r="AY139" s="24" t="s">
        <v>185</v>
      </c>
      <c r="BE139" s="186">
        <f t="shared" si="14"/>
        <v>0</v>
      </c>
      <c r="BF139" s="186">
        <f t="shared" si="15"/>
        <v>0</v>
      </c>
      <c r="BG139" s="186">
        <f t="shared" si="16"/>
        <v>0</v>
      </c>
      <c r="BH139" s="186">
        <f t="shared" si="17"/>
        <v>0</v>
      </c>
      <c r="BI139" s="186">
        <f t="shared" si="18"/>
        <v>0</v>
      </c>
      <c r="BJ139" s="24" t="s">
        <v>80</v>
      </c>
      <c r="BK139" s="186">
        <f t="shared" si="19"/>
        <v>0</v>
      </c>
      <c r="BL139" s="24" t="s">
        <v>373</v>
      </c>
      <c r="BM139" s="24" t="s">
        <v>4432</v>
      </c>
    </row>
    <row r="140" spans="2:65" s="1" customFormat="1" ht="31.5" customHeight="1">
      <c r="B140" s="174"/>
      <c r="C140" s="175" t="s">
        <v>1031</v>
      </c>
      <c r="D140" s="175" t="s">
        <v>188</v>
      </c>
      <c r="E140" s="176" t="s">
        <v>4433</v>
      </c>
      <c r="F140" s="177" t="s">
        <v>4434</v>
      </c>
      <c r="G140" s="178" t="s">
        <v>1046</v>
      </c>
      <c r="H140" s="179">
        <v>6</v>
      </c>
      <c r="I140" s="180"/>
      <c r="J140" s="181">
        <f t="shared" si="10"/>
        <v>0</v>
      </c>
      <c r="K140" s="177" t="s">
        <v>5</v>
      </c>
      <c r="L140" s="41"/>
      <c r="M140" s="182" t="s">
        <v>5</v>
      </c>
      <c r="N140" s="183" t="s">
        <v>43</v>
      </c>
      <c r="O140" s="42"/>
      <c r="P140" s="184">
        <f t="shared" si="11"/>
        <v>0</v>
      </c>
      <c r="Q140" s="184">
        <v>0</v>
      </c>
      <c r="R140" s="184">
        <f t="shared" si="12"/>
        <v>0</v>
      </c>
      <c r="S140" s="184">
        <v>0</v>
      </c>
      <c r="T140" s="185">
        <f t="shared" si="13"/>
        <v>0</v>
      </c>
      <c r="AR140" s="24" t="s">
        <v>373</v>
      </c>
      <c r="AT140" s="24" t="s">
        <v>188</v>
      </c>
      <c r="AU140" s="24" t="s">
        <v>82</v>
      </c>
      <c r="AY140" s="24" t="s">
        <v>185</v>
      </c>
      <c r="BE140" s="186">
        <f t="shared" si="14"/>
        <v>0</v>
      </c>
      <c r="BF140" s="186">
        <f t="shared" si="15"/>
        <v>0</v>
      </c>
      <c r="BG140" s="186">
        <f t="shared" si="16"/>
        <v>0</v>
      </c>
      <c r="BH140" s="186">
        <f t="shared" si="17"/>
        <v>0</v>
      </c>
      <c r="BI140" s="186">
        <f t="shared" si="18"/>
        <v>0</v>
      </c>
      <c r="BJ140" s="24" t="s">
        <v>80</v>
      </c>
      <c r="BK140" s="186">
        <f t="shared" si="19"/>
        <v>0</v>
      </c>
      <c r="BL140" s="24" t="s">
        <v>373</v>
      </c>
      <c r="BM140" s="24" t="s">
        <v>4435</v>
      </c>
    </row>
    <row r="141" spans="2:65" s="1" customFormat="1" ht="31.5" customHeight="1">
      <c r="B141" s="174"/>
      <c r="C141" s="175" t="s">
        <v>1035</v>
      </c>
      <c r="D141" s="175" t="s">
        <v>188</v>
      </c>
      <c r="E141" s="176" t="s">
        <v>4436</v>
      </c>
      <c r="F141" s="177" t="s">
        <v>4437</v>
      </c>
      <c r="G141" s="178" t="s">
        <v>1046</v>
      </c>
      <c r="H141" s="179">
        <v>8</v>
      </c>
      <c r="I141" s="180"/>
      <c r="J141" s="181">
        <f t="shared" si="10"/>
        <v>0</v>
      </c>
      <c r="K141" s="177" t="s">
        <v>5</v>
      </c>
      <c r="L141" s="41"/>
      <c r="M141" s="182" t="s">
        <v>5</v>
      </c>
      <c r="N141" s="183" t="s">
        <v>43</v>
      </c>
      <c r="O141" s="42"/>
      <c r="P141" s="184">
        <f t="shared" si="11"/>
        <v>0</v>
      </c>
      <c r="Q141" s="184">
        <v>0</v>
      </c>
      <c r="R141" s="184">
        <f t="shared" si="12"/>
        <v>0</v>
      </c>
      <c r="S141" s="184">
        <v>0</v>
      </c>
      <c r="T141" s="185">
        <f t="shared" si="13"/>
        <v>0</v>
      </c>
      <c r="AR141" s="24" t="s">
        <v>373</v>
      </c>
      <c r="AT141" s="24" t="s">
        <v>188</v>
      </c>
      <c r="AU141" s="24" t="s">
        <v>82</v>
      </c>
      <c r="AY141" s="24" t="s">
        <v>185</v>
      </c>
      <c r="BE141" s="186">
        <f t="shared" si="14"/>
        <v>0</v>
      </c>
      <c r="BF141" s="186">
        <f t="shared" si="15"/>
        <v>0</v>
      </c>
      <c r="BG141" s="186">
        <f t="shared" si="16"/>
        <v>0</v>
      </c>
      <c r="BH141" s="186">
        <f t="shared" si="17"/>
        <v>0</v>
      </c>
      <c r="BI141" s="186">
        <f t="shared" si="18"/>
        <v>0</v>
      </c>
      <c r="BJ141" s="24" t="s">
        <v>80</v>
      </c>
      <c r="BK141" s="186">
        <f t="shared" si="19"/>
        <v>0</v>
      </c>
      <c r="BL141" s="24" t="s">
        <v>373</v>
      </c>
      <c r="BM141" s="24" t="s">
        <v>4438</v>
      </c>
    </row>
    <row r="142" spans="2:65" s="1" customFormat="1" ht="22.5" customHeight="1">
      <c r="B142" s="174"/>
      <c r="C142" s="175" t="s">
        <v>1039</v>
      </c>
      <c r="D142" s="175" t="s">
        <v>188</v>
      </c>
      <c r="E142" s="176" t="s">
        <v>4439</v>
      </c>
      <c r="F142" s="177" t="s">
        <v>4440</v>
      </c>
      <c r="G142" s="178" t="s">
        <v>1046</v>
      </c>
      <c r="H142" s="179">
        <v>5</v>
      </c>
      <c r="I142" s="180"/>
      <c r="J142" s="181">
        <f t="shared" si="10"/>
        <v>0</v>
      </c>
      <c r="K142" s="177" t="s">
        <v>5</v>
      </c>
      <c r="L142" s="41"/>
      <c r="M142" s="182" t="s">
        <v>5</v>
      </c>
      <c r="N142" s="183" t="s">
        <v>43</v>
      </c>
      <c r="O142" s="42"/>
      <c r="P142" s="184">
        <f t="shared" si="11"/>
        <v>0</v>
      </c>
      <c r="Q142" s="184">
        <v>0</v>
      </c>
      <c r="R142" s="184">
        <f t="shared" si="12"/>
        <v>0</v>
      </c>
      <c r="S142" s="184">
        <v>0</v>
      </c>
      <c r="T142" s="185">
        <f t="shared" si="13"/>
        <v>0</v>
      </c>
      <c r="AR142" s="24" t="s">
        <v>373</v>
      </c>
      <c r="AT142" s="24" t="s">
        <v>188</v>
      </c>
      <c r="AU142" s="24" t="s">
        <v>82</v>
      </c>
      <c r="AY142" s="24" t="s">
        <v>185</v>
      </c>
      <c r="BE142" s="186">
        <f t="shared" si="14"/>
        <v>0</v>
      </c>
      <c r="BF142" s="186">
        <f t="shared" si="15"/>
        <v>0</v>
      </c>
      <c r="BG142" s="186">
        <f t="shared" si="16"/>
        <v>0</v>
      </c>
      <c r="BH142" s="186">
        <f t="shared" si="17"/>
        <v>0</v>
      </c>
      <c r="BI142" s="186">
        <f t="shared" si="18"/>
        <v>0</v>
      </c>
      <c r="BJ142" s="24" t="s">
        <v>80</v>
      </c>
      <c r="BK142" s="186">
        <f t="shared" si="19"/>
        <v>0</v>
      </c>
      <c r="BL142" s="24" t="s">
        <v>373</v>
      </c>
      <c r="BM142" s="24" t="s">
        <v>4441</v>
      </c>
    </row>
    <row r="143" spans="2:65" s="1" customFormat="1" ht="44.25" customHeight="1">
      <c r="B143" s="174"/>
      <c r="C143" s="175" t="s">
        <v>1043</v>
      </c>
      <c r="D143" s="175" t="s">
        <v>188</v>
      </c>
      <c r="E143" s="176" t="s">
        <v>4442</v>
      </c>
      <c r="F143" s="177" t="s">
        <v>4443</v>
      </c>
      <c r="G143" s="178" t="s">
        <v>1046</v>
      </c>
      <c r="H143" s="179">
        <v>29</v>
      </c>
      <c r="I143" s="180"/>
      <c r="J143" s="181">
        <f t="shared" si="10"/>
        <v>0</v>
      </c>
      <c r="K143" s="177" t="s">
        <v>5</v>
      </c>
      <c r="L143" s="41"/>
      <c r="M143" s="182" t="s">
        <v>5</v>
      </c>
      <c r="N143" s="183" t="s">
        <v>43</v>
      </c>
      <c r="O143" s="42"/>
      <c r="P143" s="184">
        <f t="shared" si="11"/>
        <v>0</v>
      </c>
      <c r="Q143" s="184">
        <v>0</v>
      </c>
      <c r="R143" s="184">
        <f t="shared" si="12"/>
        <v>0</v>
      </c>
      <c r="S143" s="184">
        <v>0</v>
      </c>
      <c r="T143" s="185">
        <f t="shared" si="13"/>
        <v>0</v>
      </c>
      <c r="AR143" s="24" t="s">
        <v>373</v>
      </c>
      <c r="AT143" s="24" t="s">
        <v>188</v>
      </c>
      <c r="AU143" s="24" t="s">
        <v>82</v>
      </c>
      <c r="AY143" s="24" t="s">
        <v>185</v>
      </c>
      <c r="BE143" s="186">
        <f t="shared" si="14"/>
        <v>0</v>
      </c>
      <c r="BF143" s="186">
        <f t="shared" si="15"/>
        <v>0</v>
      </c>
      <c r="BG143" s="186">
        <f t="shared" si="16"/>
        <v>0</v>
      </c>
      <c r="BH143" s="186">
        <f t="shared" si="17"/>
        <v>0</v>
      </c>
      <c r="BI143" s="186">
        <f t="shared" si="18"/>
        <v>0</v>
      </c>
      <c r="BJ143" s="24" t="s">
        <v>80</v>
      </c>
      <c r="BK143" s="186">
        <f t="shared" si="19"/>
        <v>0</v>
      </c>
      <c r="BL143" s="24" t="s">
        <v>373</v>
      </c>
      <c r="BM143" s="24" t="s">
        <v>4444</v>
      </c>
    </row>
    <row r="144" spans="2:65" s="1" customFormat="1" ht="44.25" customHeight="1">
      <c r="B144" s="174"/>
      <c r="C144" s="175" t="s">
        <v>1048</v>
      </c>
      <c r="D144" s="175" t="s">
        <v>188</v>
      </c>
      <c r="E144" s="176" t="s">
        <v>4445</v>
      </c>
      <c r="F144" s="177" t="s">
        <v>4446</v>
      </c>
      <c r="G144" s="178" t="s">
        <v>1046</v>
      </c>
      <c r="H144" s="179">
        <v>3</v>
      </c>
      <c r="I144" s="180"/>
      <c r="J144" s="181">
        <f t="shared" si="10"/>
        <v>0</v>
      </c>
      <c r="K144" s="177" t="s">
        <v>5</v>
      </c>
      <c r="L144" s="41"/>
      <c r="M144" s="182" t="s">
        <v>5</v>
      </c>
      <c r="N144" s="183" t="s">
        <v>43</v>
      </c>
      <c r="O144" s="42"/>
      <c r="P144" s="184">
        <f t="shared" si="11"/>
        <v>0</v>
      </c>
      <c r="Q144" s="184">
        <v>0</v>
      </c>
      <c r="R144" s="184">
        <f t="shared" si="12"/>
        <v>0</v>
      </c>
      <c r="S144" s="184">
        <v>0</v>
      </c>
      <c r="T144" s="185">
        <f t="shared" si="13"/>
        <v>0</v>
      </c>
      <c r="AR144" s="24" t="s">
        <v>373</v>
      </c>
      <c r="AT144" s="24" t="s">
        <v>188</v>
      </c>
      <c r="AU144" s="24" t="s">
        <v>82</v>
      </c>
      <c r="AY144" s="24" t="s">
        <v>185</v>
      </c>
      <c r="BE144" s="186">
        <f t="shared" si="14"/>
        <v>0</v>
      </c>
      <c r="BF144" s="186">
        <f t="shared" si="15"/>
        <v>0</v>
      </c>
      <c r="BG144" s="186">
        <f t="shared" si="16"/>
        <v>0</v>
      </c>
      <c r="BH144" s="186">
        <f t="shared" si="17"/>
        <v>0</v>
      </c>
      <c r="BI144" s="186">
        <f t="shared" si="18"/>
        <v>0</v>
      </c>
      <c r="BJ144" s="24" t="s">
        <v>80</v>
      </c>
      <c r="BK144" s="186">
        <f t="shared" si="19"/>
        <v>0</v>
      </c>
      <c r="BL144" s="24" t="s">
        <v>373</v>
      </c>
      <c r="BM144" s="24" t="s">
        <v>4447</v>
      </c>
    </row>
    <row r="145" spans="2:65" s="1" customFormat="1" ht="31.5" customHeight="1">
      <c r="B145" s="174"/>
      <c r="C145" s="175" t="s">
        <v>1052</v>
      </c>
      <c r="D145" s="175" t="s">
        <v>188</v>
      </c>
      <c r="E145" s="176" t="s">
        <v>4448</v>
      </c>
      <c r="F145" s="177" t="s">
        <v>4449</v>
      </c>
      <c r="G145" s="178" t="s">
        <v>1046</v>
      </c>
      <c r="H145" s="179">
        <v>5</v>
      </c>
      <c r="I145" s="180"/>
      <c r="J145" s="181">
        <f t="shared" si="10"/>
        <v>0</v>
      </c>
      <c r="K145" s="177" t="s">
        <v>5</v>
      </c>
      <c r="L145" s="41"/>
      <c r="M145" s="182" t="s">
        <v>5</v>
      </c>
      <c r="N145" s="183" t="s">
        <v>43</v>
      </c>
      <c r="O145" s="42"/>
      <c r="P145" s="184">
        <f t="shared" si="11"/>
        <v>0</v>
      </c>
      <c r="Q145" s="184">
        <v>0</v>
      </c>
      <c r="R145" s="184">
        <f t="shared" si="12"/>
        <v>0</v>
      </c>
      <c r="S145" s="184">
        <v>0</v>
      </c>
      <c r="T145" s="185">
        <f t="shared" si="13"/>
        <v>0</v>
      </c>
      <c r="AR145" s="24" t="s">
        <v>373</v>
      </c>
      <c r="AT145" s="24" t="s">
        <v>188</v>
      </c>
      <c r="AU145" s="24" t="s">
        <v>82</v>
      </c>
      <c r="AY145" s="24" t="s">
        <v>185</v>
      </c>
      <c r="BE145" s="186">
        <f t="shared" si="14"/>
        <v>0</v>
      </c>
      <c r="BF145" s="186">
        <f t="shared" si="15"/>
        <v>0</v>
      </c>
      <c r="BG145" s="186">
        <f t="shared" si="16"/>
        <v>0</v>
      </c>
      <c r="BH145" s="186">
        <f t="shared" si="17"/>
        <v>0</v>
      </c>
      <c r="BI145" s="186">
        <f t="shared" si="18"/>
        <v>0</v>
      </c>
      <c r="BJ145" s="24" t="s">
        <v>80</v>
      </c>
      <c r="BK145" s="186">
        <f t="shared" si="19"/>
        <v>0</v>
      </c>
      <c r="BL145" s="24" t="s">
        <v>373</v>
      </c>
      <c r="BM145" s="24" t="s">
        <v>4450</v>
      </c>
    </row>
    <row r="146" spans="2:65" s="1" customFormat="1" ht="31.5" customHeight="1">
      <c r="B146" s="174"/>
      <c r="C146" s="175" t="s">
        <v>1057</v>
      </c>
      <c r="D146" s="175" t="s">
        <v>188</v>
      </c>
      <c r="E146" s="176" t="s">
        <v>4451</v>
      </c>
      <c r="F146" s="177" t="s">
        <v>4452</v>
      </c>
      <c r="G146" s="178" t="s">
        <v>1046</v>
      </c>
      <c r="H146" s="179">
        <v>1</v>
      </c>
      <c r="I146" s="180"/>
      <c r="J146" s="181">
        <f t="shared" si="10"/>
        <v>0</v>
      </c>
      <c r="K146" s="177" t="s">
        <v>5</v>
      </c>
      <c r="L146" s="41"/>
      <c r="M146" s="182" t="s">
        <v>5</v>
      </c>
      <c r="N146" s="183" t="s">
        <v>43</v>
      </c>
      <c r="O146" s="42"/>
      <c r="P146" s="184">
        <f t="shared" si="11"/>
        <v>0</v>
      </c>
      <c r="Q146" s="184">
        <v>0</v>
      </c>
      <c r="R146" s="184">
        <f t="shared" si="12"/>
        <v>0</v>
      </c>
      <c r="S146" s="184">
        <v>0</v>
      </c>
      <c r="T146" s="185">
        <f t="shared" si="13"/>
        <v>0</v>
      </c>
      <c r="AR146" s="24" t="s">
        <v>373</v>
      </c>
      <c r="AT146" s="24" t="s">
        <v>188</v>
      </c>
      <c r="AU146" s="24" t="s">
        <v>82</v>
      </c>
      <c r="AY146" s="24" t="s">
        <v>185</v>
      </c>
      <c r="BE146" s="186">
        <f t="shared" si="14"/>
        <v>0</v>
      </c>
      <c r="BF146" s="186">
        <f t="shared" si="15"/>
        <v>0</v>
      </c>
      <c r="BG146" s="186">
        <f t="shared" si="16"/>
        <v>0</v>
      </c>
      <c r="BH146" s="186">
        <f t="shared" si="17"/>
        <v>0</v>
      </c>
      <c r="BI146" s="186">
        <f t="shared" si="18"/>
        <v>0</v>
      </c>
      <c r="BJ146" s="24" t="s">
        <v>80</v>
      </c>
      <c r="BK146" s="186">
        <f t="shared" si="19"/>
        <v>0</v>
      </c>
      <c r="BL146" s="24" t="s">
        <v>373</v>
      </c>
      <c r="BM146" s="24" t="s">
        <v>4453</v>
      </c>
    </row>
    <row r="147" spans="2:65" s="1" customFormat="1" ht="31.5" customHeight="1">
      <c r="B147" s="174"/>
      <c r="C147" s="175" t="s">
        <v>1064</v>
      </c>
      <c r="D147" s="175" t="s">
        <v>188</v>
      </c>
      <c r="E147" s="176" t="s">
        <v>4454</v>
      </c>
      <c r="F147" s="177" t="s">
        <v>4455</v>
      </c>
      <c r="G147" s="178" t="s">
        <v>1046</v>
      </c>
      <c r="H147" s="179">
        <v>4</v>
      </c>
      <c r="I147" s="180"/>
      <c r="J147" s="181">
        <f t="shared" si="10"/>
        <v>0</v>
      </c>
      <c r="K147" s="177" t="s">
        <v>5</v>
      </c>
      <c r="L147" s="41"/>
      <c r="M147" s="182" t="s">
        <v>5</v>
      </c>
      <c r="N147" s="183" t="s">
        <v>43</v>
      </c>
      <c r="O147" s="42"/>
      <c r="P147" s="184">
        <f t="shared" si="11"/>
        <v>0</v>
      </c>
      <c r="Q147" s="184">
        <v>0</v>
      </c>
      <c r="R147" s="184">
        <f t="shared" si="12"/>
        <v>0</v>
      </c>
      <c r="S147" s="184">
        <v>0</v>
      </c>
      <c r="T147" s="185">
        <f t="shared" si="13"/>
        <v>0</v>
      </c>
      <c r="AR147" s="24" t="s">
        <v>373</v>
      </c>
      <c r="AT147" s="24" t="s">
        <v>188</v>
      </c>
      <c r="AU147" s="24" t="s">
        <v>82</v>
      </c>
      <c r="AY147" s="24" t="s">
        <v>185</v>
      </c>
      <c r="BE147" s="186">
        <f t="shared" si="14"/>
        <v>0</v>
      </c>
      <c r="BF147" s="186">
        <f t="shared" si="15"/>
        <v>0</v>
      </c>
      <c r="BG147" s="186">
        <f t="shared" si="16"/>
        <v>0</v>
      </c>
      <c r="BH147" s="186">
        <f t="shared" si="17"/>
        <v>0</v>
      </c>
      <c r="BI147" s="186">
        <f t="shared" si="18"/>
        <v>0</v>
      </c>
      <c r="BJ147" s="24" t="s">
        <v>80</v>
      </c>
      <c r="BK147" s="186">
        <f t="shared" si="19"/>
        <v>0</v>
      </c>
      <c r="BL147" s="24" t="s">
        <v>373</v>
      </c>
      <c r="BM147" s="24" t="s">
        <v>4456</v>
      </c>
    </row>
    <row r="148" spans="2:65" s="1" customFormat="1" ht="22.5" customHeight="1">
      <c r="B148" s="174"/>
      <c r="C148" s="175" t="s">
        <v>1068</v>
      </c>
      <c r="D148" s="175" t="s">
        <v>188</v>
      </c>
      <c r="E148" s="176" t="s">
        <v>4457</v>
      </c>
      <c r="F148" s="177" t="s">
        <v>4458</v>
      </c>
      <c r="G148" s="178" t="s">
        <v>1046</v>
      </c>
      <c r="H148" s="179">
        <v>2</v>
      </c>
      <c r="I148" s="180"/>
      <c r="J148" s="181">
        <f t="shared" si="10"/>
        <v>0</v>
      </c>
      <c r="K148" s="177" t="s">
        <v>5</v>
      </c>
      <c r="L148" s="41"/>
      <c r="M148" s="182" t="s">
        <v>5</v>
      </c>
      <c r="N148" s="183" t="s">
        <v>43</v>
      </c>
      <c r="O148" s="42"/>
      <c r="P148" s="184">
        <f t="shared" si="11"/>
        <v>0</v>
      </c>
      <c r="Q148" s="184">
        <v>0</v>
      </c>
      <c r="R148" s="184">
        <f t="shared" si="12"/>
        <v>0</v>
      </c>
      <c r="S148" s="184">
        <v>0</v>
      </c>
      <c r="T148" s="185">
        <f t="shared" si="13"/>
        <v>0</v>
      </c>
      <c r="AR148" s="24" t="s">
        <v>373</v>
      </c>
      <c r="AT148" s="24" t="s">
        <v>188</v>
      </c>
      <c r="AU148" s="24" t="s">
        <v>82</v>
      </c>
      <c r="AY148" s="24" t="s">
        <v>185</v>
      </c>
      <c r="BE148" s="186">
        <f t="shared" si="14"/>
        <v>0</v>
      </c>
      <c r="BF148" s="186">
        <f t="shared" si="15"/>
        <v>0</v>
      </c>
      <c r="BG148" s="186">
        <f t="shared" si="16"/>
        <v>0</v>
      </c>
      <c r="BH148" s="186">
        <f t="shared" si="17"/>
        <v>0</v>
      </c>
      <c r="BI148" s="186">
        <f t="shared" si="18"/>
        <v>0</v>
      </c>
      <c r="BJ148" s="24" t="s">
        <v>80</v>
      </c>
      <c r="BK148" s="186">
        <f t="shared" si="19"/>
        <v>0</v>
      </c>
      <c r="BL148" s="24" t="s">
        <v>373</v>
      </c>
      <c r="BM148" s="24" t="s">
        <v>4459</v>
      </c>
    </row>
    <row r="149" spans="2:65" s="1" customFormat="1" ht="44.25" customHeight="1">
      <c r="B149" s="174"/>
      <c r="C149" s="175" t="s">
        <v>1072</v>
      </c>
      <c r="D149" s="175" t="s">
        <v>188</v>
      </c>
      <c r="E149" s="176" t="s">
        <v>4460</v>
      </c>
      <c r="F149" s="177" t="s">
        <v>4461</v>
      </c>
      <c r="G149" s="178" t="s">
        <v>1046</v>
      </c>
      <c r="H149" s="179">
        <v>1</v>
      </c>
      <c r="I149" s="180"/>
      <c r="J149" s="181">
        <f t="shared" si="10"/>
        <v>0</v>
      </c>
      <c r="K149" s="177" t="s">
        <v>5</v>
      </c>
      <c r="L149" s="41"/>
      <c r="M149" s="182" t="s">
        <v>5</v>
      </c>
      <c r="N149" s="183" t="s">
        <v>43</v>
      </c>
      <c r="O149" s="42"/>
      <c r="P149" s="184">
        <f t="shared" si="11"/>
        <v>0</v>
      </c>
      <c r="Q149" s="184">
        <v>0</v>
      </c>
      <c r="R149" s="184">
        <f t="shared" si="12"/>
        <v>0</v>
      </c>
      <c r="S149" s="184">
        <v>0</v>
      </c>
      <c r="T149" s="185">
        <f t="shared" si="13"/>
        <v>0</v>
      </c>
      <c r="AR149" s="24" t="s">
        <v>373</v>
      </c>
      <c r="AT149" s="24" t="s">
        <v>188</v>
      </c>
      <c r="AU149" s="24" t="s">
        <v>82</v>
      </c>
      <c r="AY149" s="24" t="s">
        <v>185</v>
      </c>
      <c r="BE149" s="186">
        <f t="shared" si="14"/>
        <v>0</v>
      </c>
      <c r="BF149" s="186">
        <f t="shared" si="15"/>
        <v>0</v>
      </c>
      <c r="BG149" s="186">
        <f t="shared" si="16"/>
        <v>0</v>
      </c>
      <c r="BH149" s="186">
        <f t="shared" si="17"/>
        <v>0</v>
      </c>
      <c r="BI149" s="186">
        <f t="shared" si="18"/>
        <v>0</v>
      </c>
      <c r="BJ149" s="24" t="s">
        <v>80</v>
      </c>
      <c r="BK149" s="186">
        <f t="shared" si="19"/>
        <v>0</v>
      </c>
      <c r="BL149" s="24" t="s">
        <v>373</v>
      </c>
      <c r="BM149" s="24" t="s">
        <v>4462</v>
      </c>
    </row>
    <row r="150" spans="2:65" s="1" customFormat="1" ht="22.5" customHeight="1">
      <c r="B150" s="174"/>
      <c r="C150" s="175" t="s">
        <v>1077</v>
      </c>
      <c r="D150" s="175" t="s">
        <v>188</v>
      </c>
      <c r="E150" s="176" t="s">
        <v>4463</v>
      </c>
      <c r="F150" s="177" t="s">
        <v>4464</v>
      </c>
      <c r="G150" s="178" t="s">
        <v>1046</v>
      </c>
      <c r="H150" s="179">
        <v>451</v>
      </c>
      <c r="I150" s="180"/>
      <c r="J150" s="181">
        <f t="shared" si="10"/>
        <v>0</v>
      </c>
      <c r="K150" s="177" t="s">
        <v>5</v>
      </c>
      <c r="L150" s="41"/>
      <c r="M150" s="182" t="s">
        <v>5</v>
      </c>
      <c r="N150" s="183" t="s">
        <v>43</v>
      </c>
      <c r="O150" s="42"/>
      <c r="P150" s="184">
        <f t="shared" si="11"/>
        <v>0</v>
      </c>
      <c r="Q150" s="184">
        <v>0</v>
      </c>
      <c r="R150" s="184">
        <f t="shared" si="12"/>
        <v>0</v>
      </c>
      <c r="S150" s="184">
        <v>0</v>
      </c>
      <c r="T150" s="185">
        <f t="shared" si="13"/>
        <v>0</v>
      </c>
      <c r="AR150" s="24" t="s">
        <v>373</v>
      </c>
      <c r="AT150" s="24" t="s">
        <v>188</v>
      </c>
      <c r="AU150" s="24" t="s">
        <v>82</v>
      </c>
      <c r="AY150" s="24" t="s">
        <v>185</v>
      </c>
      <c r="BE150" s="186">
        <f t="shared" si="14"/>
        <v>0</v>
      </c>
      <c r="BF150" s="186">
        <f t="shared" si="15"/>
        <v>0</v>
      </c>
      <c r="BG150" s="186">
        <f t="shared" si="16"/>
        <v>0</v>
      </c>
      <c r="BH150" s="186">
        <f t="shared" si="17"/>
        <v>0</v>
      </c>
      <c r="BI150" s="186">
        <f t="shared" si="18"/>
        <v>0</v>
      </c>
      <c r="BJ150" s="24" t="s">
        <v>80</v>
      </c>
      <c r="BK150" s="186">
        <f t="shared" si="19"/>
        <v>0</v>
      </c>
      <c r="BL150" s="24" t="s">
        <v>373</v>
      </c>
      <c r="BM150" s="24" t="s">
        <v>4465</v>
      </c>
    </row>
    <row r="151" spans="2:65" s="1" customFormat="1" ht="31.5" customHeight="1">
      <c r="B151" s="174"/>
      <c r="C151" s="175" t="s">
        <v>1081</v>
      </c>
      <c r="D151" s="175" t="s">
        <v>188</v>
      </c>
      <c r="E151" s="176" t="s">
        <v>4466</v>
      </c>
      <c r="F151" s="177" t="s">
        <v>4467</v>
      </c>
      <c r="G151" s="178" t="s">
        <v>1046</v>
      </c>
      <c r="H151" s="179">
        <v>6</v>
      </c>
      <c r="I151" s="180"/>
      <c r="J151" s="181">
        <f t="shared" ref="J151:J181" si="20">ROUND(I151*H151,2)</f>
        <v>0</v>
      </c>
      <c r="K151" s="177" t="s">
        <v>5</v>
      </c>
      <c r="L151" s="41"/>
      <c r="M151" s="182" t="s">
        <v>5</v>
      </c>
      <c r="N151" s="183" t="s">
        <v>43</v>
      </c>
      <c r="O151" s="42"/>
      <c r="P151" s="184">
        <f t="shared" ref="P151:P181" si="21">O151*H151</f>
        <v>0</v>
      </c>
      <c r="Q151" s="184">
        <v>0</v>
      </c>
      <c r="R151" s="184">
        <f t="shared" ref="R151:R181" si="22">Q151*H151</f>
        <v>0</v>
      </c>
      <c r="S151" s="184">
        <v>0</v>
      </c>
      <c r="T151" s="185">
        <f t="shared" ref="T151:T181" si="23">S151*H151</f>
        <v>0</v>
      </c>
      <c r="AR151" s="24" t="s">
        <v>373</v>
      </c>
      <c r="AT151" s="24" t="s">
        <v>188</v>
      </c>
      <c r="AU151" s="24" t="s">
        <v>82</v>
      </c>
      <c r="AY151" s="24" t="s">
        <v>185</v>
      </c>
      <c r="BE151" s="186">
        <f t="shared" ref="BE151:BE181" si="24">IF(N151="základní",J151,0)</f>
        <v>0</v>
      </c>
      <c r="BF151" s="186">
        <f t="shared" ref="BF151:BF181" si="25">IF(N151="snížená",J151,0)</f>
        <v>0</v>
      </c>
      <c r="BG151" s="186">
        <f t="shared" ref="BG151:BG181" si="26">IF(N151="zákl. přenesená",J151,0)</f>
        <v>0</v>
      </c>
      <c r="BH151" s="186">
        <f t="shared" ref="BH151:BH181" si="27">IF(N151="sníž. přenesená",J151,0)</f>
        <v>0</v>
      </c>
      <c r="BI151" s="186">
        <f t="shared" ref="BI151:BI181" si="28">IF(N151="nulová",J151,0)</f>
        <v>0</v>
      </c>
      <c r="BJ151" s="24" t="s">
        <v>80</v>
      </c>
      <c r="BK151" s="186">
        <f t="shared" ref="BK151:BK181" si="29">ROUND(I151*H151,2)</f>
        <v>0</v>
      </c>
      <c r="BL151" s="24" t="s">
        <v>373</v>
      </c>
      <c r="BM151" s="24" t="s">
        <v>4468</v>
      </c>
    </row>
    <row r="152" spans="2:65" s="1" customFormat="1" ht="31.5" customHeight="1">
      <c r="B152" s="174"/>
      <c r="C152" s="175" t="s">
        <v>1085</v>
      </c>
      <c r="D152" s="175" t="s">
        <v>188</v>
      </c>
      <c r="E152" s="176" t="s">
        <v>4469</v>
      </c>
      <c r="F152" s="177" t="s">
        <v>4470</v>
      </c>
      <c r="G152" s="178" t="s">
        <v>1046</v>
      </c>
      <c r="H152" s="179">
        <v>106</v>
      </c>
      <c r="I152" s="180"/>
      <c r="J152" s="181">
        <f t="shared" si="20"/>
        <v>0</v>
      </c>
      <c r="K152" s="177" t="s">
        <v>5</v>
      </c>
      <c r="L152" s="41"/>
      <c r="M152" s="182" t="s">
        <v>5</v>
      </c>
      <c r="N152" s="183" t="s">
        <v>43</v>
      </c>
      <c r="O152" s="42"/>
      <c r="P152" s="184">
        <f t="shared" si="21"/>
        <v>0</v>
      </c>
      <c r="Q152" s="184">
        <v>0</v>
      </c>
      <c r="R152" s="184">
        <f t="shared" si="22"/>
        <v>0</v>
      </c>
      <c r="S152" s="184">
        <v>0</v>
      </c>
      <c r="T152" s="185">
        <f t="shared" si="23"/>
        <v>0</v>
      </c>
      <c r="AR152" s="24" t="s">
        <v>373</v>
      </c>
      <c r="AT152" s="24" t="s">
        <v>188</v>
      </c>
      <c r="AU152" s="24" t="s">
        <v>82</v>
      </c>
      <c r="AY152" s="24" t="s">
        <v>185</v>
      </c>
      <c r="BE152" s="186">
        <f t="shared" si="24"/>
        <v>0</v>
      </c>
      <c r="BF152" s="186">
        <f t="shared" si="25"/>
        <v>0</v>
      </c>
      <c r="BG152" s="186">
        <f t="shared" si="26"/>
        <v>0</v>
      </c>
      <c r="BH152" s="186">
        <f t="shared" si="27"/>
        <v>0</v>
      </c>
      <c r="BI152" s="186">
        <f t="shared" si="28"/>
        <v>0</v>
      </c>
      <c r="BJ152" s="24" t="s">
        <v>80</v>
      </c>
      <c r="BK152" s="186">
        <f t="shared" si="29"/>
        <v>0</v>
      </c>
      <c r="BL152" s="24" t="s">
        <v>373</v>
      </c>
      <c r="BM152" s="24" t="s">
        <v>4471</v>
      </c>
    </row>
    <row r="153" spans="2:65" s="1" customFormat="1" ht="31.5" customHeight="1">
      <c r="B153" s="174"/>
      <c r="C153" s="175" t="s">
        <v>1089</v>
      </c>
      <c r="D153" s="175" t="s">
        <v>188</v>
      </c>
      <c r="E153" s="176" t="s">
        <v>4472</v>
      </c>
      <c r="F153" s="177" t="s">
        <v>4473</v>
      </c>
      <c r="G153" s="178" t="s">
        <v>1046</v>
      </c>
      <c r="H153" s="179">
        <v>18</v>
      </c>
      <c r="I153" s="180"/>
      <c r="J153" s="181">
        <f t="shared" si="20"/>
        <v>0</v>
      </c>
      <c r="K153" s="177" t="s">
        <v>5</v>
      </c>
      <c r="L153" s="41"/>
      <c r="M153" s="182" t="s">
        <v>5</v>
      </c>
      <c r="N153" s="183" t="s">
        <v>43</v>
      </c>
      <c r="O153" s="42"/>
      <c r="P153" s="184">
        <f t="shared" si="21"/>
        <v>0</v>
      </c>
      <c r="Q153" s="184">
        <v>0</v>
      </c>
      <c r="R153" s="184">
        <f t="shared" si="22"/>
        <v>0</v>
      </c>
      <c r="S153" s="184">
        <v>0</v>
      </c>
      <c r="T153" s="185">
        <f t="shared" si="23"/>
        <v>0</v>
      </c>
      <c r="AR153" s="24" t="s">
        <v>373</v>
      </c>
      <c r="AT153" s="24" t="s">
        <v>188</v>
      </c>
      <c r="AU153" s="24" t="s">
        <v>82</v>
      </c>
      <c r="AY153" s="24" t="s">
        <v>185</v>
      </c>
      <c r="BE153" s="186">
        <f t="shared" si="24"/>
        <v>0</v>
      </c>
      <c r="BF153" s="186">
        <f t="shared" si="25"/>
        <v>0</v>
      </c>
      <c r="BG153" s="186">
        <f t="shared" si="26"/>
        <v>0</v>
      </c>
      <c r="BH153" s="186">
        <f t="shared" si="27"/>
        <v>0</v>
      </c>
      <c r="BI153" s="186">
        <f t="shared" si="28"/>
        <v>0</v>
      </c>
      <c r="BJ153" s="24" t="s">
        <v>80</v>
      </c>
      <c r="BK153" s="186">
        <f t="shared" si="29"/>
        <v>0</v>
      </c>
      <c r="BL153" s="24" t="s">
        <v>373</v>
      </c>
      <c r="BM153" s="24" t="s">
        <v>4474</v>
      </c>
    </row>
    <row r="154" spans="2:65" s="1" customFormat="1" ht="31.5" customHeight="1">
      <c r="B154" s="174"/>
      <c r="C154" s="175" t="s">
        <v>1096</v>
      </c>
      <c r="D154" s="175" t="s">
        <v>188</v>
      </c>
      <c r="E154" s="176" t="s">
        <v>4475</v>
      </c>
      <c r="F154" s="177" t="s">
        <v>4476</v>
      </c>
      <c r="G154" s="178" t="s">
        <v>376</v>
      </c>
      <c r="H154" s="179">
        <v>1780</v>
      </c>
      <c r="I154" s="180"/>
      <c r="J154" s="181">
        <f t="shared" si="20"/>
        <v>0</v>
      </c>
      <c r="K154" s="177" t="s">
        <v>5</v>
      </c>
      <c r="L154" s="41"/>
      <c r="M154" s="182" t="s">
        <v>5</v>
      </c>
      <c r="N154" s="183" t="s">
        <v>43</v>
      </c>
      <c r="O154" s="42"/>
      <c r="P154" s="184">
        <f t="shared" si="21"/>
        <v>0</v>
      </c>
      <c r="Q154" s="184">
        <v>0</v>
      </c>
      <c r="R154" s="184">
        <f t="shared" si="22"/>
        <v>0</v>
      </c>
      <c r="S154" s="184">
        <v>0</v>
      </c>
      <c r="T154" s="185">
        <f t="shared" si="23"/>
        <v>0</v>
      </c>
      <c r="AR154" s="24" t="s">
        <v>373</v>
      </c>
      <c r="AT154" s="24" t="s">
        <v>188</v>
      </c>
      <c r="AU154" s="24" t="s">
        <v>82</v>
      </c>
      <c r="AY154" s="24" t="s">
        <v>185</v>
      </c>
      <c r="BE154" s="186">
        <f t="shared" si="24"/>
        <v>0</v>
      </c>
      <c r="BF154" s="186">
        <f t="shared" si="25"/>
        <v>0</v>
      </c>
      <c r="BG154" s="186">
        <f t="shared" si="26"/>
        <v>0</v>
      </c>
      <c r="BH154" s="186">
        <f t="shared" si="27"/>
        <v>0</v>
      </c>
      <c r="BI154" s="186">
        <f t="shared" si="28"/>
        <v>0</v>
      </c>
      <c r="BJ154" s="24" t="s">
        <v>80</v>
      </c>
      <c r="BK154" s="186">
        <f t="shared" si="29"/>
        <v>0</v>
      </c>
      <c r="BL154" s="24" t="s">
        <v>373</v>
      </c>
      <c r="BM154" s="24" t="s">
        <v>4477</v>
      </c>
    </row>
    <row r="155" spans="2:65" s="1" customFormat="1" ht="31.5" customHeight="1">
      <c r="B155" s="174"/>
      <c r="C155" s="175" t="s">
        <v>1100</v>
      </c>
      <c r="D155" s="175" t="s">
        <v>188</v>
      </c>
      <c r="E155" s="176" t="s">
        <v>4478</v>
      </c>
      <c r="F155" s="177" t="s">
        <v>4479</v>
      </c>
      <c r="G155" s="178" t="s">
        <v>376</v>
      </c>
      <c r="H155" s="179">
        <v>594</v>
      </c>
      <c r="I155" s="180"/>
      <c r="J155" s="181">
        <f t="shared" si="20"/>
        <v>0</v>
      </c>
      <c r="K155" s="177" t="s">
        <v>5</v>
      </c>
      <c r="L155" s="41"/>
      <c r="M155" s="182" t="s">
        <v>5</v>
      </c>
      <c r="N155" s="183" t="s">
        <v>43</v>
      </c>
      <c r="O155" s="42"/>
      <c r="P155" s="184">
        <f t="shared" si="21"/>
        <v>0</v>
      </c>
      <c r="Q155" s="184">
        <v>0</v>
      </c>
      <c r="R155" s="184">
        <f t="shared" si="22"/>
        <v>0</v>
      </c>
      <c r="S155" s="184">
        <v>0</v>
      </c>
      <c r="T155" s="185">
        <f t="shared" si="23"/>
        <v>0</v>
      </c>
      <c r="AR155" s="24" t="s">
        <v>373</v>
      </c>
      <c r="AT155" s="24" t="s">
        <v>188</v>
      </c>
      <c r="AU155" s="24" t="s">
        <v>82</v>
      </c>
      <c r="AY155" s="24" t="s">
        <v>185</v>
      </c>
      <c r="BE155" s="186">
        <f t="shared" si="24"/>
        <v>0</v>
      </c>
      <c r="BF155" s="186">
        <f t="shared" si="25"/>
        <v>0</v>
      </c>
      <c r="BG155" s="186">
        <f t="shared" si="26"/>
        <v>0</v>
      </c>
      <c r="BH155" s="186">
        <f t="shared" si="27"/>
        <v>0</v>
      </c>
      <c r="BI155" s="186">
        <f t="shared" si="28"/>
        <v>0</v>
      </c>
      <c r="BJ155" s="24" t="s">
        <v>80</v>
      </c>
      <c r="BK155" s="186">
        <f t="shared" si="29"/>
        <v>0</v>
      </c>
      <c r="BL155" s="24" t="s">
        <v>373</v>
      </c>
      <c r="BM155" s="24" t="s">
        <v>4480</v>
      </c>
    </row>
    <row r="156" spans="2:65" s="1" customFormat="1" ht="31.5" customHeight="1">
      <c r="B156" s="174"/>
      <c r="C156" s="175" t="s">
        <v>1106</v>
      </c>
      <c r="D156" s="175" t="s">
        <v>188</v>
      </c>
      <c r="E156" s="176" t="s">
        <v>4481</v>
      </c>
      <c r="F156" s="177" t="s">
        <v>4482</v>
      </c>
      <c r="G156" s="178" t="s">
        <v>376</v>
      </c>
      <c r="H156" s="179">
        <v>27</v>
      </c>
      <c r="I156" s="180"/>
      <c r="J156" s="181">
        <f t="shared" si="20"/>
        <v>0</v>
      </c>
      <c r="K156" s="177" t="s">
        <v>5</v>
      </c>
      <c r="L156" s="41"/>
      <c r="M156" s="182" t="s">
        <v>5</v>
      </c>
      <c r="N156" s="183" t="s">
        <v>43</v>
      </c>
      <c r="O156" s="42"/>
      <c r="P156" s="184">
        <f t="shared" si="21"/>
        <v>0</v>
      </c>
      <c r="Q156" s="184">
        <v>0</v>
      </c>
      <c r="R156" s="184">
        <f t="shared" si="22"/>
        <v>0</v>
      </c>
      <c r="S156" s="184">
        <v>0</v>
      </c>
      <c r="T156" s="185">
        <f t="shared" si="23"/>
        <v>0</v>
      </c>
      <c r="AR156" s="24" t="s">
        <v>373</v>
      </c>
      <c r="AT156" s="24" t="s">
        <v>188</v>
      </c>
      <c r="AU156" s="24" t="s">
        <v>82</v>
      </c>
      <c r="AY156" s="24" t="s">
        <v>185</v>
      </c>
      <c r="BE156" s="186">
        <f t="shared" si="24"/>
        <v>0</v>
      </c>
      <c r="BF156" s="186">
        <f t="shared" si="25"/>
        <v>0</v>
      </c>
      <c r="BG156" s="186">
        <f t="shared" si="26"/>
        <v>0</v>
      </c>
      <c r="BH156" s="186">
        <f t="shared" si="27"/>
        <v>0</v>
      </c>
      <c r="BI156" s="186">
        <f t="shared" si="28"/>
        <v>0</v>
      </c>
      <c r="BJ156" s="24" t="s">
        <v>80</v>
      </c>
      <c r="BK156" s="186">
        <f t="shared" si="29"/>
        <v>0</v>
      </c>
      <c r="BL156" s="24" t="s">
        <v>373</v>
      </c>
      <c r="BM156" s="24" t="s">
        <v>4483</v>
      </c>
    </row>
    <row r="157" spans="2:65" s="1" customFormat="1" ht="31.5" customHeight="1">
      <c r="B157" s="174"/>
      <c r="C157" s="175" t="s">
        <v>1111</v>
      </c>
      <c r="D157" s="175" t="s">
        <v>188</v>
      </c>
      <c r="E157" s="176" t="s">
        <v>4484</v>
      </c>
      <c r="F157" s="177" t="s">
        <v>4485</v>
      </c>
      <c r="G157" s="178" t="s">
        <v>376</v>
      </c>
      <c r="H157" s="179">
        <v>30</v>
      </c>
      <c r="I157" s="180"/>
      <c r="J157" s="181">
        <f t="shared" si="20"/>
        <v>0</v>
      </c>
      <c r="K157" s="177" t="s">
        <v>5</v>
      </c>
      <c r="L157" s="41"/>
      <c r="M157" s="182" t="s">
        <v>5</v>
      </c>
      <c r="N157" s="183" t="s">
        <v>43</v>
      </c>
      <c r="O157" s="42"/>
      <c r="P157" s="184">
        <f t="shared" si="21"/>
        <v>0</v>
      </c>
      <c r="Q157" s="184">
        <v>0</v>
      </c>
      <c r="R157" s="184">
        <f t="shared" si="22"/>
        <v>0</v>
      </c>
      <c r="S157" s="184">
        <v>0</v>
      </c>
      <c r="T157" s="185">
        <f t="shared" si="23"/>
        <v>0</v>
      </c>
      <c r="AR157" s="24" t="s">
        <v>373</v>
      </c>
      <c r="AT157" s="24" t="s">
        <v>188</v>
      </c>
      <c r="AU157" s="24" t="s">
        <v>82</v>
      </c>
      <c r="AY157" s="24" t="s">
        <v>185</v>
      </c>
      <c r="BE157" s="186">
        <f t="shared" si="24"/>
        <v>0</v>
      </c>
      <c r="BF157" s="186">
        <f t="shared" si="25"/>
        <v>0</v>
      </c>
      <c r="BG157" s="186">
        <f t="shared" si="26"/>
        <v>0</v>
      </c>
      <c r="BH157" s="186">
        <f t="shared" si="27"/>
        <v>0</v>
      </c>
      <c r="BI157" s="186">
        <f t="shared" si="28"/>
        <v>0</v>
      </c>
      <c r="BJ157" s="24" t="s">
        <v>80</v>
      </c>
      <c r="BK157" s="186">
        <f t="shared" si="29"/>
        <v>0</v>
      </c>
      <c r="BL157" s="24" t="s">
        <v>373</v>
      </c>
      <c r="BM157" s="24" t="s">
        <v>4486</v>
      </c>
    </row>
    <row r="158" spans="2:65" s="1" customFormat="1" ht="31.5" customHeight="1">
      <c r="B158" s="174"/>
      <c r="C158" s="175" t="s">
        <v>1115</v>
      </c>
      <c r="D158" s="175" t="s">
        <v>188</v>
      </c>
      <c r="E158" s="176" t="s">
        <v>4487</v>
      </c>
      <c r="F158" s="177" t="s">
        <v>4488</v>
      </c>
      <c r="G158" s="178" t="s">
        <v>376</v>
      </c>
      <c r="H158" s="179">
        <v>4</v>
      </c>
      <c r="I158" s="180"/>
      <c r="J158" s="181">
        <f t="shared" si="20"/>
        <v>0</v>
      </c>
      <c r="K158" s="177" t="s">
        <v>5</v>
      </c>
      <c r="L158" s="41"/>
      <c r="M158" s="182" t="s">
        <v>5</v>
      </c>
      <c r="N158" s="183" t="s">
        <v>43</v>
      </c>
      <c r="O158" s="42"/>
      <c r="P158" s="184">
        <f t="shared" si="21"/>
        <v>0</v>
      </c>
      <c r="Q158" s="184">
        <v>0</v>
      </c>
      <c r="R158" s="184">
        <f t="shared" si="22"/>
        <v>0</v>
      </c>
      <c r="S158" s="184">
        <v>0</v>
      </c>
      <c r="T158" s="185">
        <f t="shared" si="23"/>
        <v>0</v>
      </c>
      <c r="AR158" s="24" t="s">
        <v>373</v>
      </c>
      <c r="AT158" s="24" t="s">
        <v>188</v>
      </c>
      <c r="AU158" s="24" t="s">
        <v>82</v>
      </c>
      <c r="AY158" s="24" t="s">
        <v>185</v>
      </c>
      <c r="BE158" s="186">
        <f t="shared" si="24"/>
        <v>0</v>
      </c>
      <c r="BF158" s="186">
        <f t="shared" si="25"/>
        <v>0</v>
      </c>
      <c r="BG158" s="186">
        <f t="shared" si="26"/>
        <v>0</v>
      </c>
      <c r="BH158" s="186">
        <f t="shared" si="27"/>
        <v>0</v>
      </c>
      <c r="BI158" s="186">
        <f t="shared" si="28"/>
        <v>0</v>
      </c>
      <c r="BJ158" s="24" t="s">
        <v>80</v>
      </c>
      <c r="BK158" s="186">
        <f t="shared" si="29"/>
        <v>0</v>
      </c>
      <c r="BL158" s="24" t="s">
        <v>373</v>
      </c>
      <c r="BM158" s="24" t="s">
        <v>4489</v>
      </c>
    </row>
    <row r="159" spans="2:65" s="1" customFormat="1" ht="22.5" customHeight="1">
      <c r="B159" s="174"/>
      <c r="C159" s="175" t="s">
        <v>1119</v>
      </c>
      <c r="D159" s="175" t="s">
        <v>188</v>
      </c>
      <c r="E159" s="176" t="s">
        <v>4490</v>
      </c>
      <c r="F159" s="177" t="s">
        <v>4491</v>
      </c>
      <c r="G159" s="178" t="s">
        <v>376</v>
      </c>
      <c r="H159" s="179">
        <v>68</v>
      </c>
      <c r="I159" s="180"/>
      <c r="J159" s="181">
        <f t="shared" si="20"/>
        <v>0</v>
      </c>
      <c r="K159" s="177" t="s">
        <v>5</v>
      </c>
      <c r="L159" s="41"/>
      <c r="M159" s="182" t="s">
        <v>5</v>
      </c>
      <c r="N159" s="183" t="s">
        <v>43</v>
      </c>
      <c r="O159" s="42"/>
      <c r="P159" s="184">
        <f t="shared" si="21"/>
        <v>0</v>
      </c>
      <c r="Q159" s="184">
        <v>0</v>
      </c>
      <c r="R159" s="184">
        <f t="shared" si="22"/>
        <v>0</v>
      </c>
      <c r="S159" s="184">
        <v>0</v>
      </c>
      <c r="T159" s="185">
        <f t="shared" si="23"/>
        <v>0</v>
      </c>
      <c r="AR159" s="24" t="s">
        <v>373</v>
      </c>
      <c r="AT159" s="24" t="s">
        <v>188</v>
      </c>
      <c r="AU159" s="24" t="s">
        <v>82</v>
      </c>
      <c r="AY159" s="24" t="s">
        <v>185</v>
      </c>
      <c r="BE159" s="186">
        <f t="shared" si="24"/>
        <v>0</v>
      </c>
      <c r="BF159" s="186">
        <f t="shared" si="25"/>
        <v>0</v>
      </c>
      <c r="BG159" s="186">
        <f t="shared" si="26"/>
        <v>0</v>
      </c>
      <c r="BH159" s="186">
        <f t="shared" si="27"/>
        <v>0</v>
      </c>
      <c r="BI159" s="186">
        <f t="shared" si="28"/>
        <v>0</v>
      </c>
      <c r="BJ159" s="24" t="s">
        <v>80</v>
      </c>
      <c r="BK159" s="186">
        <f t="shared" si="29"/>
        <v>0</v>
      </c>
      <c r="BL159" s="24" t="s">
        <v>373</v>
      </c>
      <c r="BM159" s="24" t="s">
        <v>4492</v>
      </c>
    </row>
    <row r="160" spans="2:65" s="1" customFormat="1" ht="31.5" customHeight="1">
      <c r="B160" s="174"/>
      <c r="C160" s="175" t="s">
        <v>668</v>
      </c>
      <c r="D160" s="175" t="s">
        <v>188</v>
      </c>
      <c r="E160" s="176" t="s">
        <v>4493</v>
      </c>
      <c r="F160" s="177" t="s">
        <v>4494</v>
      </c>
      <c r="G160" s="178" t="s">
        <v>376</v>
      </c>
      <c r="H160" s="179">
        <v>44</v>
      </c>
      <c r="I160" s="180"/>
      <c r="J160" s="181">
        <f t="shared" si="20"/>
        <v>0</v>
      </c>
      <c r="K160" s="177" t="s">
        <v>5</v>
      </c>
      <c r="L160" s="41"/>
      <c r="M160" s="182" t="s">
        <v>5</v>
      </c>
      <c r="N160" s="183" t="s">
        <v>43</v>
      </c>
      <c r="O160" s="42"/>
      <c r="P160" s="184">
        <f t="shared" si="21"/>
        <v>0</v>
      </c>
      <c r="Q160" s="184">
        <v>0</v>
      </c>
      <c r="R160" s="184">
        <f t="shared" si="22"/>
        <v>0</v>
      </c>
      <c r="S160" s="184">
        <v>0</v>
      </c>
      <c r="T160" s="185">
        <f t="shared" si="23"/>
        <v>0</v>
      </c>
      <c r="AR160" s="24" t="s">
        <v>373</v>
      </c>
      <c r="AT160" s="24" t="s">
        <v>188</v>
      </c>
      <c r="AU160" s="24" t="s">
        <v>82</v>
      </c>
      <c r="AY160" s="24" t="s">
        <v>185</v>
      </c>
      <c r="BE160" s="186">
        <f t="shared" si="24"/>
        <v>0</v>
      </c>
      <c r="BF160" s="186">
        <f t="shared" si="25"/>
        <v>0</v>
      </c>
      <c r="BG160" s="186">
        <f t="shared" si="26"/>
        <v>0</v>
      </c>
      <c r="BH160" s="186">
        <f t="shared" si="27"/>
        <v>0</v>
      </c>
      <c r="BI160" s="186">
        <f t="shared" si="28"/>
        <v>0</v>
      </c>
      <c r="BJ160" s="24" t="s">
        <v>80</v>
      </c>
      <c r="BK160" s="186">
        <f t="shared" si="29"/>
        <v>0</v>
      </c>
      <c r="BL160" s="24" t="s">
        <v>373</v>
      </c>
      <c r="BM160" s="24" t="s">
        <v>4495</v>
      </c>
    </row>
    <row r="161" spans="2:65" s="1" customFormat="1" ht="31.5" customHeight="1">
      <c r="B161" s="174"/>
      <c r="C161" s="175" t="s">
        <v>1129</v>
      </c>
      <c r="D161" s="175" t="s">
        <v>188</v>
      </c>
      <c r="E161" s="176" t="s">
        <v>4496</v>
      </c>
      <c r="F161" s="177" t="s">
        <v>4497</v>
      </c>
      <c r="G161" s="178" t="s">
        <v>376</v>
      </c>
      <c r="H161" s="179">
        <v>46</v>
      </c>
      <c r="I161" s="180"/>
      <c r="J161" s="181">
        <f t="shared" si="20"/>
        <v>0</v>
      </c>
      <c r="K161" s="177" t="s">
        <v>5</v>
      </c>
      <c r="L161" s="41"/>
      <c r="M161" s="182" t="s">
        <v>5</v>
      </c>
      <c r="N161" s="183" t="s">
        <v>43</v>
      </c>
      <c r="O161" s="42"/>
      <c r="P161" s="184">
        <f t="shared" si="21"/>
        <v>0</v>
      </c>
      <c r="Q161" s="184">
        <v>0</v>
      </c>
      <c r="R161" s="184">
        <f t="shared" si="22"/>
        <v>0</v>
      </c>
      <c r="S161" s="184">
        <v>0</v>
      </c>
      <c r="T161" s="185">
        <f t="shared" si="23"/>
        <v>0</v>
      </c>
      <c r="AR161" s="24" t="s">
        <v>373</v>
      </c>
      <c r="AT161" s="24" t="s">
        <v>188</v>
      </c>
      <c r="AU161" s="24" t="s">
        <v>82</v>
      </c>
      <c r="AY161" s="24" t="s">
        <v>185</v>
      </c>
      <c r="BE161" s="186">
        <f t="shared" si="24"/>
        <v>0</v>
      </c>
      <c r="BF161" s="186">
        <f t="shared" si="25"/>
        <v>0</v>
      </c>
      <c r="BG161" s="186">
        <f t="shared" si="26"/>
        <v>0</v>
      </c>
      <c r="BH161" s="186">
        <f t="shared" si="27"/>
        <v>0</v>
      </c>
      <c r="BI161" s="186">
        <f t="shared" si="28"/>
        <v>0</v>
      </c>
      <c r="BJ161" s="24" t="s">
        <v>80</v>
      </c>
      <c r="BK161" s="186">
        <f t="shared" si="29"/>
        <v>0</v>
      </c>
      <c r="BL161" s="24" t="s">
        <v>373</v>
      </c>
      <c r="BM161" s="24" t="s">
        <v>4498</v>
      </c>
    </row>
    <row r="162" spans="2:65" s="1" customFormat="1" ht="31.5" customHeight="1">
      <c r="B162" s="174"/>
      <c r="C162" s="175" t="s">
        <v>1159</v>
      </c>
      <c r="D162" s="175" t="s">
        <v>188</v>
      </c>
      <c r="E162" s="176" t="s">
        <v>4499</v>
      </c>
      <c r="F162" s="177" t="s">
        <v>4500</v>
      </c>
      <c r="G162" s="178" t="s">
        <v>1046</v>
      </c>
      <c r="H162" s="179">
        <v>24</v>
      </c>
      <c r="I162" s="180"/>
      <c r="J162" s="181">
        <f t="shared" si="20"/>
        <v>0</v>
      </c>
      <c r="K162" s="177" t="s">
        <v>5</v>
      </c>
      <c r="L162" s="41"/>
      <c r="M162" s="182" t="s">
        <v>5</v>
      </c>
      <c r="N162" s="183" t="s">
        <v>43</v>
      </c>
      <c r="O162" s="42"/>
      <c r="P162" s="184">
        <f t="shared" si="21"/>
        <v>0</v>
      </c>
      <c r="Q162" s="184">
        <v>0</v>
      </c>
      <c r="R162" s="184">
        <f t="shared" si="22"/>
        <v>0</v>
      </c>
      <c r="S162" s="184">
        <v>0</v>
      </c>
      <c r="T162" s="185">
        <f t="shared" si="23"/>
        <v>0</v>
      </c>
      <c r="AR162" s="24" t="s">
        <v>373</v>
      </c>
      <c r="AT162" s="24" t="s">
        <v>188</v>
      </c>
      <c r="AU162" s="24" t="s">
        <v>82</v>
      </c>
      <c r="AY162" s="24" t="s">
        <v>185</v>
      </c>
      <c r="BE162" s="186">
        <f t="shared" si="24"/>
        <v>0</v>
      </c>
      <c r="BF162" s="186">
        <f t="shared" si="25"/>
        <v>0</v>
      </c>
      <c r="BG162" s="186">
        <f t="shared" si="26"/>
        <v>0</v>
      </c>
      <c r="BH162" s="186">
        <f t="shared" si="27"/>
        <v>0</v>
      </c>
      <c r="BI162" s="186">
        <f t="shared" si="28"/>
        <v>0</v>
      </c>
      <c r="BJ162" s="24" t="s">
        <v>80</v>
      </c>
      <c r="BK162" s="186">
        <f t="shared" si="29"/>
        <v>0</v>
      </c>
      <c r="BL162" s="24" t="s">
        <v>373</v>
      </c>
      <c r="BM162" s="24" t="s">
        <v>4501</v>
      </c>
    </row>
    <row r="163" spans="2:65" s="1" customFormat="1" ht="44.25" customHeight="1">
      <c r="B163" s="174"/>
      <c r="C163" s="175" t="s">
        <v>1170</v>
      </c>
      <c r="D163" s="175" t="s">
        <v>188</v>
      </c>
      <c r="E163" s="176" t="s">
        <v>4502</v>
      </c>
      <c r="F163" s="177" t="s">
        <v>4503</v>
      </c>
      <c r="G163" s="178" t="s">
        <v>1046</v>
      </c>
      <c r="H163" s="179">
        <v>6</v>
      </c>
      <c r="I163" s="180"/>
      <c r="J163" s="181">
        <f t="shared" si="20"/>
        <v>0</v>
      </c>
      <c r="K163" s="177" t="s">
        <v>5</v>
      </c>
      <c r="L163" s="41"/>
      <c r="M163" s="182" t="s">
        <v>5</v>
      </c>
      <c r="N163" s="183" t="s">
        <v>43</v>
      </c>
      <c r="O163" s="42"/>
      <c r="P163" s="184">
        <f t="shared" si="21"/>
        <v>0</v>
      </c>
      <c r="Q163" s="184">
        <v>0</v>
      </c>
      <c r="R163" s="184">
        <f t="shared" si="22"/>
        <v>0</v>
      </c>
      <c r="S163" s="184">
        <v>0</v>
      </c>
      <c r="T163" s="185">
        <f t="shared" si="23"/>
        <v>0</v>
      </c>
      <c r="AR163" s="24" t="s">
        <v>373</v>
      </c>
      <c r="AT163" s="24" t="s">
        <v>188</v>
      </c>
      <c r="AU163" s="24" t="s">
        <v>82</v>
      </c>
      <c r="AY163" s="24" t="s">
        <v>185</v>
      </c>
      <c r="BE163" s="186">
        <f t="shared" si="24"/>
        <v>0</v>
      </c>
      <c r="BF163" s="186">
        <f t="shared" si="25"/>
        <v>0</v>
      </c>
      <c r="BG163" s="186">
        <f t="shared" si="26"/>
        <v>0</v>
      </c>
      <c r="BH163" s="186">
        <f t="shared" si="27"/>
        <v>0</v>
      </c>
      <c r="BI163" s="186">
        <f t="shared" si="28"/>
        <v>0</v>
      </c>
      <c r="BJ163" s="24" t="s">
        <v>80</v>
      </c>
      <c r="BK163" s="186">
        <f t="shared" si="29"/>
        <v>0</v>
      </c>
      <c r="BL163" s="24" t="s">
        <v>373</v>
      </c>
      <c r="BM163" s="24" t="s">
        <v>4504</v>
      </c>
    </row>
    <row r="164" spans="2:65" s="1" customFormat="1" ht="44.25" customHeight="1">
      <c r="B164" s="174"/>
      <c r="C164" s="175" t="s">
        <v>1199</v>
      </c>
      <c r="D164" s="175" t="s">
        <v>188</v>
      </c>
      <c r="E164" s="176" t="s">
        <v>4505</v>
      </c>
      <c r="F164" s="177" t="s">
        <v>4506</v>
      </c>
      <c r="G164" s="178" t="s">
        <v>1046</v>
      </c>
      <c r="H164" s="179">
        <v>17</v>
      </c>
      <c r="I164" s="180"/>
      <c r="J164" s="181">
        <f t="shared" si="20"/>
        <v>0</v>
      </c>
      <c r="K164" s="177" t="s">
        <v>5</v>
      </c>
      <c r="L164" s="41"/>
      <c r="M164" s="182" t="s">
        <v>5</v>
      </c>
      <c r="N164" s="183" t="s">
        <v>43</v>
      </c>
      <c r="O164" s="42"/>
      <c r="P164" s="184">
        <f t="shared" si="21"/>
        <v>0</v>
      </c>
      <c r="Q164" s="184">
        <v>0</v>
      </c>
      <c r="R164" s="184">
        <f t="shared" si="22"/>
        <v>0</v>
      </c>
      <c r="S164" s="184">
        <v>0</v>
      </c>
      <c r="T164" s="185">
        <f t="shared" si="23"/>
        <v>0</v>
      </c>
      <c r="AR164" s="24" t="s">
        <v>373</v>
      </c>
      <c r="AT164" s="24" t="s">
        <v>188</v>
      </c>
      <c r="AU164" s="24" t="s">
        <v>82</v>
      </c>
      <c r="AY164" s="24" t="s">
        <v>185</v>
      </c>
      <c r="BE164" s="186">
        <f t="shared" si="24"/>
        <v>0</v>
      </c>
      <c r="BF164" s="186">
        <f t="shared" si="25"/>
        <v>0</v>
      </c>
      <c r="BG164" s="186">
        <f t="shared" si="26"/>
        <v>0</v>
      </c>
      <c r="BH164" s="186">
        <f t="shared" si="27"/>
        <v>0</v>
      </c>
      <c r="BI164" s="186">
        <f t="shared" si="28"/>
        <v>0</v>
      </c>
      <c r="BJ164" s="24" t="s">
        <v>80</v>
      </c>
      <c r="BK164" s="186">
        <f t="shared" si="29"/>
        <v>0</v>
      </c>
      <c r="BL164" s="24" t="s">
        <v>373</v>
      </c>
      <c r="BM164" s="24" t="s">
        <v>4507</v>
      </c>
    </row>
    <row r="165" spans="2:65" s="1" customFormat="1" ht="31.5" customHeight="1">
      <c r="B165" s="174"/>
      <c r="C165" s="175" t="s">
        <v>1202</v>
      </c>
      <c r="D165" s="175" t="s">
        <v>188</v>
      </c>
      <c r="E165" s="176" t="s">
        <v>4508</v>
      </c>
      <c r="F165" s="177" t="s">
        <v>4509</v>
      </c>
      <c r="G165" s="178" t="s">
        <v>1046</v>
      </c>
      <c r="H165" s="179">
        <v>14</v>
      </c>
      <c r="I165" s="180"/>
      <c r="J165" s="181">
        <f t="shared" si="20"/>
        <v>0</v>
      </c>
      <c r="K165" s="177" t="s">
        <v>5</v>
      </c>
      <c r="L165" s="41"/>
      <c r="M165" s="182" t="s">
        <v>5</v>
      </c>
      <c r="N165" s="183" t="s">
        <v>43</v>
      </c>
      <c r="O165" s="42"/>
      <c r="P165" s="184">
        <f t="shared" si="21"/>
        <v>0</v>
      </c>
      <c r="Q165" s="184">
        <v>0</v>
      </c>
      <c r="R165" s="184">
        <f t="shared" si="22"/>
        <v>0</v>
      </c>
      <c r="S165" s="184">
        <v>0</v>
      </c>
      <c r="T165" s="185">
        <f t="shared" si="23"/>
        <v>0</v>
      </c>
      <c r="AR165" s="24" t="s">
        <v>373</v>
      </c>
      <c r="AT165" s="24" t="s">
        <v>188</v>
      </c>
      <c r="AU165" s="24" t="s">
        <v>82</v>
      </c>
      <c r="AY165" s="24" t="s">
        <v>185</v>
      </c>
      <c r="BE165" s="186">
        <f t="shared" si="24"/>
        <v>0</v>
      </c>
      <c r="BF165" s="186">
        <f t="shared" si="25"/>
        <v>0</v>
      </c>
      <c r="BG165" s="186">
        <f t="shared" si="26"/>
        <v>0</v>
      </c>
      <c r="BH165" s="186">
        <f t="shared" si="27"/>
        <v>0</v>
      </c>
      <c r="BI165" s="186">
        <f t="shared" si="28"/>
        <v>0</v>
      </c>
      <c r="BJ165" s="24" t="s">
        <v>80</v>
      </c>
      <c r="BK165" s="186">
        <f t="shared" si="29"/>
        <v>0</v>
      </c>
      <c r="BL165" s="24" t="s">
        <v>373</v>
      </c>
      <c r="BM165" s="24" t="s">
        <v>4510</v>
      </c>
    </row>
    <row r="166" spans="2:65" s="1" customFormat="1" ht="31.5" customHeight="1">
      <c r="B166" s="174"/>
      <c r="C166" s="175" t="s">
        <v>1208</v>
      </c>
      <c r="D166" s="175" t="s">
        <v>188</v>
      </c>
      <c r="E166" s="176" t="s">
        <v>4511</v>
      </c>
      <c r="F166" s="177" t="s">
        <v>4509</v>
      </c>
      <c r="G166" s="178" t="s">
        <v>1046</v>
      </c>
      <c r="H166" s="179">
        <v>14</v>
      </c>
      <c r="I166" s="180"/>
      <c r="J166" s="181">
        <f t="shared" si="20"/>
        <v>0</v>
      </c>
      <c r="K166" s="177" t="s">
        <v>5</v>
      </c>
      <c r="L166" s="41"/>
      <c r="M166" s="182" t="s">
        <v>5</v>
      </c>
      <c r="N166" s="183" t="s">
        <v>43</v>
      </c>
      <c r="O166" s="42"/>
      <c r="P166" s="184">
        <f t="shared" si="21"/>
        <v>0</v>
      </c>
      <c r="Q166" s="184">
        <v>0</v>
      </c>
      <c r="R166" s="184">
        <f t="shared" si="22"/>
        <v>0</v>
      </c>
      <c r="S166" s="184">
        <v>0</v>
      </c>
      <c r="T166" s="185">
        <f t="shared" si="23"/>
        <v>0</v>
      </c>
      <c r="AR166" s="24" t="s">
        <v>373</v>
      </c>
      <c r="AT166" s="24" t="s">
        <v>188</v>
      </c>
      <c r="AU166" s="24" t="s">
        <v>82</v>
      </c>
      <c r="AY166" s="24" t="s">
        <v>185</v>
      </c>
      <c r="BE166" s="186">
        <f t="shared" si="24"/>
        <v>0</v>
      </c>
      <c r="BF166" s="186">
        <f t="shared" si="25"/>
        <v>0</v>
      </c>
      <c r="BG166" s="186">
        <f t="shared" si="26"/>
        <v>0</v>
      </c>
      <c r="BH166" s="186">
        <f t="shared" si="27"/>
        <v>0</v>
      </c>
      <c r="BI166" s="186">
        <f t="shared" si="28"/>
        <v>0</v>
      </c>
      <c r="BJ166" s="24" t="s">
        <v>80</v>
      </c>
      <c r="BK166" s="186">
        <f t="shared" si="29"/>
        <v>0</v>
      </c>
      <c r="BL166" s="24" t="s">
        <v>373</v>
      </c>
      <c r="BM166" s="24" t="s">
        <v>4512</v>
      </c>
    </row>
    <row r="167" spans="2:65" s="1" customFormat="1" ht="31.5" customHeight="1">
      <c r="B167" s="174"/>
      <c r="C167" s="175" t="s">
        <v>1215</v>
      </c>
      <c r="D167" s="175" t="s">
        <v>188</v>
      </c>
      <c r="E167" s="176" t="s">
        <v>4513</v>
      </c>
      <c r="F167" s="177" t="s">
        <v>4514</v>
      </c>
      <c r="G167" s="178" t="s">
        <v>376</v>
      </c>
      <c r="H167" s="179">
        <v>120</v>
      </c>
      <c r="I167" s="180"/>
      <c r="J167" s="181">
        <f t="shared" si="20"/>
        <v>0</v>
      </c>
      <c r="K167" s="177" t="s">
        <v>5</v>
      </c>
      <c r="L167" s="41"/>
      <c r="M167" s="182" t="s">
        <v>5</v>
      </c>
      <c r="N167" s="183" t="s">
        <v>43</v>
      </c>
      <c r="O167" s="42"/>
      <c r="P167" s="184">
        <f t="shared" si="21"/>
        <v>0</v>
      </c>
      <c r="Q167" s="184">
        <v>0</v>
      </c>
      <c r="R167" s="184">
        <f t="shared" si="22"/>
        <v>0</v>
      </c>
      <c r="S167" s="184">
        <v>0</v>
      </c>
      <c r="T167" s="185">
        <f t="shared" si="23"/>
        <v>0</v>
      </c>
      <c r="AR167" s="24" t="s">
        <v>373</v>
      </c>
      <c r="AT167" s="24" t="s">
        <v>188</v>
      </c>
      <c r="AU167" s="24" t="s">
        <v>82</v>
      </c>
      <c r="AY167" s="24" t="s">
        <v>185</v>
      </c>
      <c r="BE167" s="186">
        <f t="shared" si="24"/>
        <v>0</v>
      </c>
      <c r="BF167" s="186">
        <f t="shared" si="25"/>
        <v>0</v>
      </c>
      <c r="BG167" s="186">
        <f t="shared" si="26"/>
        <v>0</v>
      </c>
      <c r="BH167" s="186">
        <f t="shared" si="27"/>
        <v>0</v>
      </c>
      <c r="BI167" s="186">
        <f t="shared" si="28"/>
        <v>0</v>
      </c>
      <c r="BJ167" s="24" t="s">
        <v>80</v>
      </c>
      <c r="BK167" s="186">
        <f t="shared" si="29"/>
        <v>0</v>
      </c>
      <c r="BL167" s="24" t="s">
        <v>373</v>
      </c>
      <c r="BM167" s="24" t="s">
        <v>4515</v>
      </c>
    </row>
    <row r="168" spans="2:65" s="1" customFormat="1" ht="22.5" customHeight="1">
      <c r="B168" s="174"/>
      <c r="C168" s="175" t="s">
        <v>1221</v>
      </c>
      <c r="D168" s="175" t="s">
        <v>188</v>
      </c>
      <c r="E168" s="176" t="s">
        <v>4516</v>
      </c>
      <c r="F168" s="177" t="s">
        <v>4517</v>
      </c>
      <c r="G168" s="178" t="s">
        <v>1046</v>
      </c>
      <c r="H168" s="179">
        <v>5</v>
      </c>
      <c r="I168" s="180"/>
      <c r="J168" s="181">
        <f t="shared" si="20"/>
        <v>0</v>
      </c>
      <c r="K168" s="177" t="s">
        <v>5</v>
      </c>
      <c r="L168" s="41"/>
      <c r="M168" s="182" t="s">
        <v>5</v>
      </c>
      <c r="N168" s="183" t="s">
        <v>43</v>
      </c>
      <c r="O168" s="42"/>
      <c r="P168" s="184">
        <f t="shared" si="21"/>
        <v>0</v>
      </c>
      <c r="Q168" s="184">
        <v>0</v>
      </c>
      <c r="R168" s="184">
        <f t="shared" si="22"/>
        <v>0</v>
      </c>
      <c r="S168" s="184">
        <v>0</v>
      </c>
      <c r="T168" s="185">
        <f t="shared" si="23"/>
        <v>0</v>
      </c>
      <c r="AR168" s="24" t="s">
        <v>373</v>
      </c>
      <c r="AT168" s="24" t="s">
        <v>188</v>
      </c>
      <c r="AU168" s="24" t="s">
        <v>82</v>
      </c>
      <c r="AY168" s="24" t="s">
        <v>185</v>
      </c>
      <c r="BE168" s="186">
        <f t="shared" si="24"/>
        <v>0</v>
      </c>
      <c r="BF168" s="186">
        <f t="shared" si="25"/>
        <v>0</v>
      </c>
      <c r="BG168" s="186">
        <f t="shared" si="26"/>
        <v>0</v>
      </c>
      <c r="BH168" s="186">
        <f t="shared" si="27"/>
        <v>0</v>
      </c>
      <c r="BI168" s="186">
        <f t="shared" si="28"/>
        <v>0</v>
      </c>
      <c r="BJ168" s="24" t="s">
        <v>80</v>
      </c>
      <c r="BK168" s="186">
        <f t="shared" si="29"/>
        <v>0</v>
      </c>
      <c r="BL168" s="24" t="s">
        <v>373</v>
      </c>
      <c r="BM168" s="24" t="s">
        <v>4518</v>
      </c>
    </row>
    <row r="169" spans="2:65" s="1" customFormat="1" ht="22.5" customHeight="1">
      <c r="B169" s="174"/>
      <c r="C169" s="175" t="s">
        <v>1227</v>
      </c>
      <c r="D169" s="175" t="s">
        <v>188</v>
      </c>
      <c r="E169" s="176" t="s">
        <v>4519</v>
      </c>
      <c r="F169" s="177" t="s">
        <v>4520</v>
      </c>
      <c r="G169" s="178" t="s">
        <v>1046</v>
      </c>
      <c r="H169" s="179">
        <v>5</v>
      </c>
      <c r="I169" s="180"/>
      <c r="J169" s="181">
        <f t="shared" si="20"/>
        <v>0</v>
      </c>
      <c r="K169" s="177" t="s">
        <v>5</v>
      </c>
      <c r="L169" s="41"/>
      <c r="M169" s="182" t="s">
        <v>5</v>
      </c>
      <c r="N169" s="183" t="s">
        <v>43</v>
      </c>
      <c r="O169" s="42"/>
      <c r="P169" s="184">
        <f t="shared" si="21"/>
        <v>0</v>
      </c>
      <c r="Q169" s="184">
        <v>0</v>
      </c>
      <c r="R169" s="184">
        <f t="shared" si="22"/>
        <v>0</v>
      </c>
      <c r="S169" s="184">
        <v>0</v>
      </c>
      <c r="T169" s="185">
        <f t="shared" si="23"/>
        <v>0</v>
      </c>
      <c r="AR169" s="24" t="s">
        <v>373</v>
      </c>
      <c r="AT169" s="24" t="s">
        <v>188</v>
      </c>
      <c r="AU169" s="24" t="s">
        <v>82</v>
      </c>
      <c r="AY169" s="24" t="s">
        <v>185</v>
      </c>
      <c r="BE169" s="186">
        <f t="shared" si="24"/>
        <v>0</v>
      </c>
      <c r="BF169" s="186">
        <f t="shared" si="25"/>
        <v>0</v>
      </c>
      <c r="BG169" s="186">
        <f t="shared" si="26"/>
        <v>0</v>
      </c>
      <c r="BH169" s="186">
        <f t="shared" si="27"/>
        <v>0</v>
      </c>
      <c r="BI169" s="186">
        <f t="shared" si="28"/>
        <v>0</v>
      </c>
      <c r="BJ169" s="24" t="s">
        <v>80</v>
      </c>
      <c r="BK169" s="186">
        <f t="shared" si="29"/>
        <v>0</v>
      </c>
      <c r="BL169" s="24" t="s">
        <v>373</v>
      </c>
      <c r="BM169" s="24" t="s">
        <v>4521</v>
      </c>
    </row>
    <row r="170" spans="2:65" s="1" customFormat="1" ht="22.5" customHeight="1">
      <c r="B170" s="174"/>
      <c r="C170" s="175" t="s">
        <v>1233</v>
      </c>
      <c r="D170" s="175" t="s">
        <v>188</v>
      </c>
      <c r="E170" s="176" t="s">
        <v>4522</v>
      </c>
      <c r="F170" s="177" t="s">
        <v>4523</v>
      </c>
      <c r="G170" s="178" t="s">
        <v>1046</v>
      </c>
      <c r="H170" s="179">
        <v>20</v>
      </c>
      <c r="I170" s="180"/>
      <c r="J170" s="181">
        <f t="shared" si="20"/>
        <v>0</v>
      </c>
      <c r="K170" s="177" t="s">
        <v>5</v>
      </c>
      <c r="L170" s="41"/>
      <c r="M170" s="182" t="s">
        <v>5</v>
      </c>
      <c r="N170" s="183" t="s">
        <v>43</v>
      </c>
      <c r="O170" s="42"/>
      <c r="P170" s="184">
        <f t="shared" si="21"/>
        <v>0</v>
      </c>
      <c r="Q170" s="184">
        <v>0</v>
      </c>
      <c r="R170" s="184">
        <f t="shared" si="22"/>
        <v>0</v>
      </c>
      <c r="S170" s="184">
        <v>0</v>
      </c>
      <c r="T170" s="185">
        <f t="shared" si="23"/>
        <v>0</v>
      </c>
      <c r="AR170" s="24" t="s">
        <v>373</v>
      </c>
      <c r="AT170" s="24" t="s">
        <v>188</v>
      </c>
      <c r="AU170" s="24" t="s">
        <v>82</v>
      </c>
      <c r="AY170" s="24" t="s">
        <v>185</v>
      </c>
      <c r="BE170" s="186">
        <f t="shared" si="24"/>
        <v>0</v>
      </c>
      <c r="BF170" s="186">
        <f t="shared" si="25"/>
        <v>0</v>
      </c>
      <c r="BG170" s="186">
        <f t="shared" si="26"/>
        <v>0</v>
      </c>
      <c r="BH170" s="186">
        <f t="shared" si="27"/>
        <v>0</v>
      </c>
      <c r="BI170" s="186">
        <f t="shared" si="28"/>
        <v>0</v>
      </c>
      <c r="BJ170" s="24" t="s">
        <v>80</v>
      </c>
      <c r="BK170" s="186">
        <f t="shared" si="29"/>
        <v>0</v>
      </c>
      <c r="BL170" s="24" t="s">
        <v>373</v>
      </c>
      <c r="BM170" s="24" t="s">
        <v>4524</v>
      </c>
    </row>
    <row r="171" spans="2:65" s="1" customFormat="1" ht="31.5" customHeight="1">
      <c r="B171" s="174"/>
      <c r="C171" s="175" t="s">
        <v>1237</v>
      </c>
      <c r="D171" s="175" t="s">
        <v>188</v>
      </c>
      <c r="E171" s="176" t="s">
        <v>4525</v>
      </c>
      <c r="F171" s="177" t="s">
        <v>4526</v>
      </c>
      <c r="G171" s="178" t="s">
        <v>1046</v>
      </c>
      <c r="H171" s="179">
        <v>36</v>
      </c>
      <c r="I171" s="180"/>
      <c r="J171" s="181">
        <f t="shared" si="20"/>
        <v>0</v>
      </c>
      <c r="K171" s="177" t="s">
        <v>5</v>
      </c>
      <c r="L171" s="41"/>
      <c r="M171" s="182" t="s">
        <v>5</v>
      </c>
      <c r="N171" s="183" t="s">
        <v>43</v>
      </c>
      <c r="O171" s="42"/>
      <c r="P171" s="184">
        <f t="shared" si="21"/>
        <v>0</v>
      </c>
      <c r="Q171" s="184">
        <v>0</v>
      </c>
      <c r="R171" s="184">
        <f t="shared" si="22"/>
        <v>0</v>
      </c>
      <c r="S171" s="184">
        <v>0</v>
      </c>
      <c r="T171" s="185">
        <f t="shared" si="23"/>
        <v>0</v>
      </c>
      <c r="AR171" s="24" t="s">
        <v>373</v>
      </c>
      <c r="AT171" s="24" t="s">
        <v>188</v>
      </c>
      <c r="AU171" s="24" t="s">
        <v>82</v>
      </c>
      <c r="AY171" s="24" t="s">
        <v>185</v>
      </c>
      <c r="BE171" s="186">
        <f t="shared" si="24"/>
        <v>0</v>
      </c>
      <c r="BF171" s="186">
        <f t="shared" si="25"/>
        <v>0</v>
      </c>
      <c r="BG171" s="186">
        <f t="shared" si="26"/>
        <v>0</v>
      </c>
      <c r="BH171" s="186">
        <f t="shared" si="27"/>
        <v>0</v>
      </c>
      <c r="BI171" s="186">
        <f t="shared" si="28"/>
        <v>0</v>
      </c>
      <c r="BJ171" s="24" t="s">
        <v>80</v>
      </c>
      <c r="BK171" s="186">
        <f t="shared" si="29"/>
        <v>0</v>
      </c>
      <c r="BL171" s="24" t="s">
        <v>373</v>
      </c>
      <c r="BM171" s="24" t="s">
        <v>4527</v>
      </c>
    </row>
    <row r="172" spans="2:65" s="1" customFormat="1" ht="31.5" customHeight="1">
      <c r="B172" s="174"/>
      <c r="C172" s="175" t="s">
        <v>1246</v>
      </c>
      <c r="D172" s="175" t="s">
        <v>188</v>
      </c>
      <c r="E172" s="176" t="s">
        <v>4528</v>
      </c>
      <c r="F172" s="177" t="s">
        <v>4529</v>
      </c>
      <c r="G172" s="178" t="s">
        <v>1046</v>
      </c>
      <c r="H172" s="179">
        <v>30</v>
      </c>
      <c r="I172" s="180"/>
      <c r="J172" s="181">
        <f t="shared" si="20"/>
        <v>0</v>
      </c>
      <c r="K172" s="177" t="s">
        <v>5</v>
      </c>
      <c r="L172" s="41"/>
      <c r="M172" s="182" t="s">
        <v>5</v>
      </c>
      <c r="N172" s="183" t="s">
        <v>43</v>
      </c>
      <c r="O172" s="42"/>
      <c r="P172" s="184">
        <f t="shared" si="21"/>
        <v>0</v>
      </c>
      <c r="Q172" s="184">
        <v>0</v>
      </c>
      <c r="R172" s="184">
        <f t="shared" si="22"/>
        <v>0</v>
      </c>
      <c r="S172" s="184">
        <v>0</v>
      </c>
      <c r="T172" s="185">
        <f t="shared" si="23"/>
        <v>0</v>
      </c>
      <c r="AR172" s="24" t="s">
        <v>373</v>
      </c>
      <c r="AT172" s="24" t="s">
        <v>188</v>
      </c>
      <c r="AU172" s="24" t="s">
        <v>82</v>
      </c>
      <c r="AY172" s="24" t="s">
        <v>185</v>
      </c>
      <c r="BE172" s="186">
        <f t="shared" si="24"/>
        <v>0</v>
      </c>
      <c r="BF172" s="186">
        <f t="shared" si="25"/>
        <v>0</v>
      </c>
      <c r="BG172" s="186">
        <f t="shared" si="26"/>
        <v>0</v>
      </c>
      <c r="BH172" s="186">
        <f t="shared" si="27"/>
        <v>0</v>
      </c>
      <c r="BI172" s="186">
        <f t="shared" si="28"/>
        <v>0</v>
      </c>
      <c r="BJ172" s="24" t="s">
        <v>80</v>
      </c>
      <c r="BK172" s="186">
        <f t="shared" si="29"/>
        <v>0</v>
      </c>
      <c r="BL172" s="24" t="s">
        <v>373</v>
      </c>
      <c r="BM172" s="24" t="s">
        <v>4530</v>
      </c>
    </row>
    <row r="173" spans="2:65" s="1" customFormat="1" ht="31.5" customHeight="1">
      <c r="B173" s="174"/>
      <c r="C173" s="175" t="s">
        <v>1251</v>
      </c>
      <c r="D173" s="175" t="s">
        <v>188</v>
      </c>
      <c r="E173" s="176" t="s">
        <v>4531</v>
      </c>
      <c r="F173" s="177" t="s">
        <v>4532</v>
      </c>
      <c r="G173" s="178" t="s">
        <v>1046</v>
      </c>
      <c r="H173" s="179">
        <v>50</v>
      </c>
      <c r="I173" s="180"/>
      <c r="J173" s="181">
        <f t="shared" si="20"/>
        <v>0</v>
      </c>
      <c r="K173" s="177" t="s">
        <v>5</v>
      </c>
      <c r="L173" s="41"/>
      <c r="M173" s="182" t="s">
        <v>5</v>
      </c>
      <c r="N173" s="183" t="s">
        <v>43</v>
      </c>
      <c r="O173" s="42"/>
      <c r="P173" s="184">
        <f t="shared" si="21"/>
        <v>0</v>
      </c>
      <c r="Q173" s="184">
        <v>0</v>
      </c>
      <c r="R173" s="184">
        <f t="shared" si="22"/>
        <v>0</v>
      </c>
      <c r="S173" s="184">
        <v>0</v>
      </c>
      <c r="T173" s="185">
        <f t="shared" si="23"/>
        <v>0</v>
      </c>
      <c r="AR173" s="24" t="s">
        <v>373</v>
      </c>
      <c r="AT173" s="24" t="s">
        <v>188</v>
      </c>
      <c r="AU173" s="24" t="s">
        <v>82</v>
      </c>
      <c r="AY173" s="24" t="s">
        <v>185</v>
      </c>
      <c r="BE173" s="186">
        <f t="shared" si="24"/>
        <v>0</v>
      </c>
      <c r="BF173" s="186">
        <f t="shared" si="25"/>
        <v>0</v>
      </c>
      <c r="BG173" s="186">
        <f t="shared" si="26"/>
        <v>0</v>
      </c>
      <c r="BH173" s="186">
        <f t="shared" si="27"/>
        <v>0</v>
      </c>
      <c r="BI173" s="186">
        <f t="shared" si="28"/>
        <v>0</v>
      </c>
      <c r="BJ173" s="24" t="s">
        <v>80</v>
      </c>
      <c r="BK173" s="186">
        <f t="shared" si="29"/>
        <v>0</v>
      </c>
      <c r="BL173" s="24" t="s">
        <v>373</v>
      </c>
      <c r="BM173" s="24" t="s">
        <v>4533</v>
      </c>
    </row>
    <row r="174" spans="2:65" s="1" customFormat="1" ht="31.5" customHeight="1">
      <c r="B174" s="174"/>
      <c r="C174" s="175" t="s">
        <v>1255</v>
      </c>
      <c r="D174" s="175" t="s">
        <v>188</v>
      </c>
      <c r="E174" s="176" t="s">
        <v>4534</v>
      </c>
      <c r="F174" s="177" t="s">
        <v>4535</v>
      </c>
      <c r="G174" s="178" t="s">
        <v>1046</v>
      </c>
      <c r="H174" s="179">
        <v>6</v>
      </c>
      <c r="I174" s="180"/>
      <c r="J174" s="181">
        <f t="shared" si="20"/>
        <v>0</v>
      </c>
      <c r="K174" s="177" t="s">
        <v>5</v>
      </c>
      <c r="L174" s="41"/>
      <c r="M174" s="182" t="s">
        <v>5</v>
      </c>
      <c r="N174" s="183" t="s">
        <v>43</v>
      </c>
      <c r="O174" s="42"/>
      <c r="P174" s="184">
        <f t="shared" si="21"/>
        <v>0</v>
      </c>
      <c r="Q174" s="184">
        <v>0</v>
      </c>
      <c r="R174" s="184">
        <f t="shared" si="22"/>
        <v>0</v>
      </c>
      <c r="S174" s="184">
        <v>0</v>
      </c>
      <c r="T174" s="185">
        <f t="shared" si="23"/>
        <v>0</v>
      </c>
      <c r="AR174" s="24" t="s">
        <v>373</v>
      </c>
      <c r="AT174" s="24" t="s">
        <v>188</v>
      </c>
      <c r="AU174" s="24" t="s">
        <v>82</v>
      </c>
      <c r="AY174" s="24" t="s">
        <v>185</v>
      </c>
      <c r="BE174" s="186">
        <f t="shared" si="24"/>
        <v>0</v>
      </c>
      <c r="BF174" s="186">
        <f t="shared" si="25"/>
        <v>0</v>
      </c>
      <c r="BG174" s="186">
        <f t="shared" si="26"/>
        <v>0</v>
      </c>
      <c r="BH174" s="186">
        <f t="shared" si="27"/>
        <v>0</v>
      </c>
      <c r="BI174" s="186">
        <f t="shared" si="28"/>
        <v>0</v>
      </c>
      <c r="BJ174" s="24" t="s">
        <v>80</v>
      </c>
      <c r="BK174" s="186">
        <f t="shared" si="29"/>
        <v>0</v>
      </c>
      <c r="BL174" s="24" t="s">
        <v>373</v>
      </c>
      <c r="BM174" s="24" t="s">
        <v>4536</v>
      </c>
    </row>
    <row r="175" spans="2:65" s="1" customFormat="1" ht="31.5" customHeight="1">
      <c r="B175" s="174"/>
      <c r="C175" s="175" t="s">
        <v>1270</v>
      </c>
      <c r="D175" s="175" t="s">
        <v>188</v>
      </c>
      <c r="E175" s="176" t="s">
        <v>4537</v>
      </c>
      <c r="F175" s="177" t="s">
        <v>4538</v>
      </c>
      <c r="G175" s="178" t="s">
        <v>1046</v>
      </c>
      <c r="H175" s="179">
        <v>1</v>
      </c>
      <c r="I175" s="180"/>
      <c r="J175" s="181">
        <f t="shared" si="20"/>
        <v>0</v>
      </c>
      <c r="K175" s="177" t="s">
        <v>5</v>
      </c>
      <c r="L175" s="41"/>
      <c r="M175" s="182" t="s">
        <v>5</v>
      </c>
      <c r="N175" s="183" t="s">
        <v>43</v>
      </c>
      <c r="O175" s="42"/>
      <c r="P175" s="184">
        <f t="shared" si="21"/>
        <v>0</v>
      </c>
      <c r="Q175" s="184">
        <v>0</v>
      </c>
      <c r="R175" s="184">
        <f t="shared" si="22"/>
        <v>0</v>
      </c>
      <c r="S175" s="184">
        <v>0</v>
      </c>
      <c r="T175" s="185">
        <f t="shared" si="23"/>
        <v>0</v>
      </c>
      <c r="AR175" s="24" t="s">
        <v>373</v>
      </c>
      <c r="AT175" s="24" t="s">
        <v>188</v>
      </c>
      <c r="AU175" s="24" t="s">
        <v>82</v>
      </c>
      <c r="AY175" s="24" t="s">
        <v>185</v>
      </c>
      <c r="BE175" s="186">
        <f t="shared" si="24"/>
        <v>0</v>
      </c>
      <c r="BF175" s="186">
        <f t="shared" si="25"/>
        <v>0</v>
      </c>
      <c r="BG175" s="186">
        <f t="shared" si="26"/>
        <v>0</v>
      </c>
      <c r="BH175" s="186">
        <f t="shared" si="27"/>
        <v>0</v>
      </c>
      <c r="BI175" s="186">
        <f t="shared" si="28"/>
        <v>0</v>
      </c>
      <c r="BJ175" s="24" t="s">
        <v>80</v>
      </c>
      <c r="BK175" s="186">
        <f t="shared" si="29"/>
        <v>0</v>
      </c>
      <c r="BL175" s="24" t="s">
        <v>373</v>
      </c>
      <c r="BM175" s="24" t="s">
        <v>4539</v>
      </c>
    </row>
    <row r="176" spans="2:65" s="1" customFormat="1" ht="31.5" customHeight="1">
      <c r="B176" s="174"/>
      <c r="C176" s="175" t="s">
        <v>1278</v>
      </c>
      <c r="D176" s="175" t="s">
        <v>188</v>
      </c>
      <c r="E176" s="176" t="s">
        <v>4540</v>
      </c>
      <c r="F176" s="177" t="s">
        <v>4541</v>
      </c>
      <c r="G176" s="178" t="s">
        <v>1046</v>
      </c>
      <c r="H176" s="179">
        <v>30</v>
      </c>
      <c r="I176" s="180"/>
      <c r="J176" s="181">
        <f t="shared" si="20"/>
        <v>0</v>
      </c>
      <c r="K176" s="177" t="s">
        <v>5</v>
      </c>
      <c r="L176" s="41"/>
      <c r="M176" s="182" t="s">
        <v>5</v>
      </c>
      <c r="N176" s="183" t="s">
        <v>43</v>
      </c>
      <c r="O176" s="42"/>
      <c r="P176" s="184">
        <f t="shared" si="21"/>
        <v>0</v>
      </c>
      <c r="Q176" s="184">
        <v>0</v>
      </c>
      <c r="R176" s="184">
        <f t="shared" si="22"/>
        <v>0</v>
      </c>
      <c r="S176" s="184">
        <v>0</v>
      </c>
      <c r="T176" s="185">
        <f t="shared" si="23"/>
        <v>0</v>
      </c>
      <c r="AR176" s="24" t="s">
        <v>373</v>
      </c>
      <c r="AT176" s="24" t="s">
        <v>188</v>
      </c>
      <c r="AU176" s="24" t="s">
        <v>82</v>
      </c>
      <c r="AY176" s="24" t="s">
        <v>185</v>
      </c>
      <c r="BE176" s="186">
        <f t="shared" si="24"/>
        <v>0</v>
      </c>
      <c r="BF176" s="186">
        <f t="shared" si="25"/>
        <v>0</v>
      </c>
      <c r="BG176" s="186">
        <f t="shared" si="26"/>
        <v>0</v>
      </c>
      <c r="BH176" s="186">
        <f t="shared" si="27"/>
        <v>0</v>
      </c>
      <c r="BI176" s="186">
        <f t="shared" si="28"/>
        <v>0</v>
      </c>
      <c r="BJ176" s="24" t="s">
        <v>80</v>
      </c>
      <c r="BK176" s="186">
        <f t="shared" si="29"/>
        <v>0</v>
      </c>
      <c r="BL176" s="24" t="s">
        <v>373</v>
      </c>
      <c r="BM176" s="24" t="s">
        <v>4542</v>
      </c>
    </row>
    <row r="177" spans="2:65" s="1" customFormat="1" ht="31.5" customHeight="1">
      <c r="B177" s="174"/>
      <c r="C177" s="175" t="s">
        <v>1282</v>
      </c>
      <c r="D177" s="175" t="s">
        <v>188</v>
      </c>
      <c r="E177" s="176" t="s">
        <v>4543</v>
      </c>
      <c r="F177" s="177" t="s">
        <v>4544</v>
      </c>
      <c r="G177" s="178" t="s">
        <v>1046</v>
      </c>
      <c r="H177" s="179">
        <v>60</v>
      </c>
      <c r="I177" s="180"/>
      <c r="J177" s="181">
        <f t="shared" si="20"/>
        <v>0</v>
      </c>
      <c r="K177" s="177" t="s">
        <v>5</v>
      </c>
      <c r="L177" s="41"/>
      <c r="M177" s="182" t="s">
        <v>5</v>
      </c>
      <c r="N177" s="183" t="s">
        <v>43</v>
      </c>
      <c r="O177" s="42"/>
      <c r="P177" s="184">
        <f t="shared" si="21"/>
        <v>0</v>
      </c>
      <c r="Q177" s="184">
        <v>0</v>
      </c>
      <c r="R177" s="184">
        <f t="shared" si="22"/>
        <v>0</v>
      </c>
      <c r="S177" s="184">
        <v>0</v>
      </c>
      <c r="T177" s="185">
        <f t="shared" si="23"/>
        <v>0</v>
      </c>
      <c r="AR177" s="24" t="s">
        <v>373</v>
      </c>
      <c r="AT177" s="24" t="s">
        <v>188</v>
      </c>
      <c r="AU177" s="24" t="s">
        <v>82</v>
      </c>
      <c r="AY177" s="24" t="s">
        <v>185</v>
      </c>
      <c r="BE177" s="186">
        <f t="shared" si="24"/>
        <v>0</v>
      </c>
      <c r="BF177" s="186">
        <f t="shared" si="25"/>
        <v>0</v>
      </c>
      <c r="BG177" s="186">
        <f t="shared" si="26"/>
        <v>0</v>
      </c>
      <c r="BH177" s="186">
        <f t="shared" si="27"/>
        <v>0</v>
      </c>
      <c r="BI177" s="186">
        <f t="shared" si="28"/>
        <v>0</v>
      </c>
      <c r="BJ177" s="24" t="s">
        <v>80</v>
      </c>
      <c r="BK177" s="186">
        <f t="shared" si="29"/>
        <v>0</v>
      </c>
      <c r="BL177" s="24" t="s">
        <v>373</v>
      </c>
      <c r="BM177" s="24" t="s">
        <v>4545</v>
      </c>
    </row>
    <row r="178" spans="2:65" s="1" customFormat="1" ht="31.5" customHeight="1">
      <c r="B178" s="174"/>
      <c r="C178" s="175" t="s">
        <v>1305</v>
      </c>
      <c r="D178" s="175" t="s">
        <v>188</v>
      </c>
      <c r="E178" s="176" t="s">
        <v>4546</v>
      </c>
      <c r="F178" s="177" t="s">
        <v>4547</v>
      </c>
      <c r="G178" s="178" t="s">
        <v>1046</v>
      </c>
      <c r="H178" s="179">
        <v>1</v>
      </c>
      <c r="I178" s="180"/>
      <c r="J178" s="181">
        <f t="shared" si="20"/>
        <v>0</v>
      </c>
      <c r="K178" s="177" t="s">
        <v>5</v>
      </c>
      <c r="L178" s="41"/>
      <c r="M178" s="182" t="s">
        <v>5</v>
      </c>
      <c r="N178" s="183" t="s">
        <v>43</v>
      </c>
      <c r="O178" s="42"/>
      <c r="P178" s="184">
        <f t="shared" si="21"/>
        <v>0</v>
      </c>
      <c r="Q178" s="184">
        <v>0</v>
      </c>
      <c r="R178" s="184">
        <f t="shared" si="22"/>
        <v>0</v>
      </c>
      <c r="S178" s="184">
        <v>0</v>
      </c>
      <c r="T178" s="185">
        <f t="shared" si="23"/>
        <v>0</v>
      </c>
      <c r="AR178" s="24" t="s">
        <v>373</v>
      </c>
      <c r="AT178" s="24" t="s">
        <v>188</v>
      </c>
      <c r="AU178" s="24" t="s">
        <v>82</v>
      </c>
      <c r="AY178" s="24" t="s">
        <v>185</v>
      </c>
      <c r="BE178" s="186">
        <f t="shared" si="24"/>
        <v>0</v>
      </c>
      <c r="BF178" s="186">
        <f t="shared" si="25"/>
        <v>0</v>
      </c>
      <c r="BG178" s="186">
        <f t="shared" si="26"/>
        <v>0</v>
      </c>
      <c r="BH178" s="186">
        <f t="shared" si="27"/>
        <v>0</v>
      </c>
      <c r="BI178" s="186">
        <f t="shared" si="28"/>
        <v>0</v>
      </c>
      <c r="BJ178" s="24" t="s">
        <v>80</v>
      </c>
      <c r="BK178" s="186">
        <f t="shared" si="29"/>
        <v>0</v>
      </c>
      <c r="BL178" s="24" t="s">
        <v>373</v>
      </c>
      <c r="BM178" s="24" t="s">
        <v>4548</v>
      </c>
    </row>
    <row r="179" spans="2:65" s="1" customFormat="1" ht="31.5" customHeight="1">
      <c r="B179" s="174"/>
      <c r="C179" s="175" t="s">
        <v>1312</v>
      </c>
      <c r="D179" s="175" t="s">
        <v>188</v>
      </c>
      <c r="E179" s="176" t="s">
        <v>4549</v>
      </c>
      <c r="F179" s="177" t="s">
        <v>4550</v>
      </c>
      <c r="G179" s="178" t="s">
        <v>376</v>
      </c>
      <c r="H179" s="179">
        <v>15</v>
      </c>
      <c r="I179" s="180"/>
      <c r="J179" s="181">
        <f t="shared" si="20"/>
        <v>0</v>
      </c>
      <c r="K179" s="177" t="s">
        <v>5</v>
      </c>
      <c r="L179" s="41"/>
      <c r="M179" s="182" t="s">
        <v>5</v>
      </c>
      <c r="N179" s="183" t="s">
        <v>43</v>
      </c>
      <c r="O179" s="42"/>
      <c r="P179" s="184">
        <f t="shared" si="21"/>
        <v>0</v>
      </c>
      <c r="Q179" s="184">
        <v>0</v>
      </c>
      <c r="R179" s="184">
        <f t="shared" si="22"/>
        <v>0</v>
      </c>
      <c r="S179" s="184">
        <v>0</v>
      </c>
      <c r="T179" s="185">
        <f t="shared" si="23"/>
        <v>0</v>
      </c>
      <c r="AR179" s="24" t="s">
        <v>373</v>
      </c>
      <c r="AT179" s="24" t="s">
        <v>188</v>
      </c>
      <c r="AU179" s="24" t="s">
        <v>82</v>
      </c>
      <c r="AY179" s="24" t="s">
        <v>185</v>
      </c>
      <c r="BE179" s="186">
        <f t="shared" si="24"/>
        <v>0</v>
      </c>
      <c r="BF179" s="186">
        <f t="shared" si="25"/>
        <v>0</v>
      </c>
      <c r="BG179" s="186">
        <f t="shared" si="26"/>
        <v>0</v>
      </c>
      <c r="BH179" s="186">
        <f t="shared" si="27"/>
        <v>0</v>
      </c>
      <c r="BI179" s="186">
        <f t="shared" si="28"/>
        <v>0</v>
      </c>
      <c r="BJ179" s="24" t="s">
        <v>80</v>
      </c>
      <c r="BK179" s="186">
        <f t="shared" si="29"/>
        <v>0</v>
      </c>
      <c r="BL179" s="24" t="s">
        <v>373</v>
      </c>
      <c r="BM179" s="24" t="s">
        <v>4551</v>
      </c>
    </row>
    <row r="180" spans="2:65" s="1" customFormat="1" ht="22.5" customHeight="1">
      <c r="B180" s="174"/>
      <c r="C180" s="175" t="s">
        <v>1323</v>
      </c>
      <c r="D180" s="175" t="s">
        <v>188</v>
      </c>
      <c r="E180" s="176" t="s">
        <v>4552</v>
      </c>
      <c r="F180" s="177" t="s">
        <v>4553</v>
      </c>
      <c r="G180" s="178" t="s">
        <v>1046</v>
      </c>
      <c r="H180" s="179">
        <v>1</v>
      </c>
      <c r="I180" s="180"/>
      <c r="J180" s="181">
        <f t="shared" si="20"/>
        <v>0</v>
      </c>
      <c r="K180" s="177" t="s">
        <v>5</v>
      </c>
      <c r="L180" s="41"/>
      <c r="M180" s="182" t="s">
        <v>5</v>
      </c>
      <c r="N180" s="183" t="s">
        <v>43</v>
      </c>
      <c r="O180" s="42"/>
      <c r="P180" s="184">
        <f t="shared" si="21"/>
        <v>0</v>
      </c>
      <c r="Q180" s="184">
        <v>0</v>
      </c>
      <c r="R180" s="184">
        <f t="shared" si="22"/>
        <v>0</v>
      </c>
      <c r="S180" s="184">
        <v>0</v>
      </c>
      <c r="T180" s="185">
        <f t="shared" si="23"/>
        <v>0</v>
      </c>
      <c r="AR180" s="24" t="s">
        <v>373</v>
      </c>
      <c r="AT180" s="24" t="s">
        <v>188</v>
      </c>
      <c r="AU180" s="24" t="s">
        <v>82</v>
      </c>
      <c r="AY180" s="24" t="s">
        <v>185</v>
      </c>
      <c r="BE180" s="186">
        <f t="shared" si="24"/>
        <v>0</v>
      </c>
      <c r="BF180" s="186">
        <f t="shared" si="25"/>
        <v>0</v>
      </c>
      <c r="BG180" s="186">
        <f t="shared" si="26"/>
        <v>0</v>
      </c>
      <c r="BH180" s="186">
        <f t="shared" si="27"/>
        <v>0</v>
      </c>
      <c r="BI180" s="186">
        <f t="shared" si="28"/>
        <v>0</v>
      </c>
      <c r="BJ180" s="24" t="s">
        <v>80</v>
      </c>
      <c r="BK180" s="186">
        <f t="shared" si="29"/>
        <v>0</v>
      </c>
      <c r="BL180" s="24" t="s">
        <v>373</v>
      </c>
      <c r="BM180" s="24" t="s">
        <v>4554</v>
      </c>
    </row>
    <row r="181" spans="2:65" s="1" customFormat="1" ht="22.5" customHeight="1">
      <c r="B181" s="174"/>
      <c r="C181" s="175" t="s">
        <v>1328</v>
      </c>
      <c r="D181" s="175" t="s">
        <v>188</v>
      </c>
      <c r="E181" s="176" t="s">
        <v>4555</v>
      </c>
      <c r="F181" s="177" t="s">
        <v>4556</v>
      </c>
      <c r="G181" s="178" t="s">
        <v>1046</v>
      </c>
      <c r="H181" s="179">
        <v>1</v>
      </c>
      <c r="I181" s="180"/>
      <c r="J181" s="181">
        <f t="shared" si="20"/>
        <v>0</v>
      </c>
      <c r="K181" s="177" t="s">
        <v>5</v>
      </c>
      <c r="L181" s="41"/>
      <c r="M181" s="182" t="s">
        <v>5</v>
      </c>
      <c r="N181" s="183" t="s">
        <v>43</v>
      </c>
      <c r="O181" s="42"/>
      <c r="P181" s="184">
        <f t="shared" si="21"/>
        <v>0</v>
      </c>
      <c r="Q181" s="184">
        <v>0</v>
      </c>
      <c r="R181" s="184">
        <f t="shared" si="22"/>
        <v>0</v>
      </c>
      <c r="S181" s="184">
        <v>0</v>
      </c>
      <c r="T181" s="185">
        <f t="shared" si="23"/>
        <v>0</v>
      </c>
      <c r="AR181" s="24" t="s">
        <v>373</v>
      </c>
      <c r="AT181" s="24" t="s">
        <v>188</v>
      </c>
      <c r="AU181" s="24" t="s">
        <v>82</v>
      </c>
      <c r="AY181" s="24" t="s">
        <v>185</v>
      </c>
      <c r="BE181" s="186">
        <f t="shared" si="24"/>
        <v>0</v>
      </c>
      <c r="BF181" s="186">
        <f t="shared" si="25"/>
        <v>0</v>
      </c>
      <c r="BG181" s="186">
        <f t="shared" si="26"/>
        <v>0</v>
      </c>
      <c r="BH181" s="186">
        <f t="shared" si="27"/>
        <v>0</v>
      </c>
      <c r="BI181" s="186">
        <f t="shared" si="28"/>
        <v>0</v>
      </c>
      <c r="BJ181" s="24" t="s">
        <v>80</v>
      </c>
      <c r="BK181" s="186">
        <f t="shared" si="29"/>
        <v>0</v>
      </c>
      <c r="BL181" s="24" t="s">
        <v>373</v>
      </c>
      <c r="BM181" s="24" t="s">
        <v>4557</v>
      </c>
    </row>
    <row r="182" spans="2:65" s="10" customFormat="1" ht="29.85" customHeight="1">
      <c r="B182" s="160"/>
      <c r="D182" s="171" t="s">
        <v>71</v>
      </c>
      <c r="E182" s="172" t="s">
        <v>3876</v>
      </c>
      <c r="F182" s="172" t="s">
        <v>4558</v>
      </c>
      <c r="I182" s="163"/>
      <c r="J182" s="173">
        <f>BK182</f>
        <v>0</v>
      </c>
      <c r="L182" s="160"/>
      <c r="M182" s="165"/>
      <c r="N182" s="166"/>
      <c r="O182" s="166"/>
      <c r="P182" s="167">
        <f>SUM(P183:P198)</f>
        <v>0</v>
      </c>
      <c r="Q182" s="166"/>
      <c r="R182" s="167">
        <f>SUM(R183:R198)</f>
        <v>0</v>
      </c>
      <c r="S182" s="166"/>
      <c r="T182" s="168">
        <f>SUM(T183:T198)</f>
        <v>0</v>
      </c>
      <c r="AR182" s="161" t="s">
        <v>82</v>
      </c>
      <c r="AT182" s="169" t="s">
        <v>71</v>
      </c>
      <c r="AU182" s="169" t="s">
        <v>80</v>
      </c>
      <c r="AY182" s="161" t="s">
        <v>185</v>
      </c>
      <c r="BK182" s="170">
        <f>SUM(BK183:BK198)</f>
        <v>0</v>
      </c>
    </row>
    <row r="183" spans="2:65" s="1" customFormat="1" ht="95.25" customHeight="1">
      <c r="B183" s="174"/>
      <c r="C183" s="175" t="s">
        <v>792</v>
      </c>
      <c r="D183" s="175" t="s">
        <v>188</v>
      </c>
      <c r="E183" s="176" t="s">
        <v>4559</v>
      </c>
      <c r="F183" s="177" t="s">
        <v>4560</v>
      </c>
      <c r="G183" s="178" t="s">
        <v>4561</v>
      </c>
      <c r="H183" s="179">
        <v>1</v>
      </c>
      <c r="I183" s="180"/>
      <c r="J183" s="181">
        <f t="shared" ref="J183:J198" si="30">ROUND(I183*H183,2)</f>
        <v>0</v>
      </c>
      <c r="K183" s="177" t="s">
        <v>5</v>
      </c>
      <c r="L183" s="41"/>
      <c r="M183" s="182" t="s">
        <v>5</v>
      </c>
      <c r="N183" s="183" t="s">
        <v>43</v>
      </c>
      <c r="O183" s="42"/>
      <c r="P183" s="184">
        <f t="shared" ref="P183:P198" si="31">O183*H183</f>
        <v>0</v>
      </c>
      <c r="Q183" s="184">
        <v>0</v>
      </c>
      <c r="R183" s="184">
        <f t="shared" ref="R183:R198" si="32">Q183*H183</f>
        <v>0</v>
      </c>
      <c r="S183" s="184">
        <v>0</v>
      </c>
      <c r="T183" s="185">
        <f t="shared" ref="T183:T198" si="33">S183*H183</f>
        <v>0</v>
      </c>
      <c r="AR183" s="24" t="s">
        <v>373</v>
      </c>
      <c r="AT183" s="24" t="s">
        <v>188</v>
      </c>
      <c r="AU183" s="24" t="s">
        <v>82</v>
      </c>
      <c r="AY183" s="24" t="s">
        <v>185</v>
      </c>
      <c r="BE183" s="186">
        <f t="shared" ref="BE183:BE198" si="34">IF(N183="základní",J183,0)</f>
        <v>0</v>
      </c>
      <c r="BF183" s="186">
        <f t="shared" ref="BF183:BF198" si="35">IF(N183="snížená",J183,0)</f>
        <v>0</v>
      </c>
      <c r="BG183" s="186">
        <f t="shared" ref="BG183:BG198" si="36">IF(N183="zákl. přenesená",J183,0)</f>
        <v>0</v>
      </c>
      <c r="BH183" s="186">
        <f t="shared" ref="BH183:BH198" si="37">IF(N183="sníž. přenesená",J183,0)</f>
        <v>0</v>
      </c>
      <c r="BI183" s="186">
        <f t="shared" ref="BI183:BI198" si="38">IF(N183="nulová",J183,0)</f>
        <v>0</v>
      </c>
      <c r="BJ183" s="24" t="s">
        <v>80</v>
      </c>
      <c r="BK183" s="186">
        <f t="shared" ref="BK183:BK198" si="39">ROUND(I183*H183,2)</f>
        <v>0</v>
      </c>
      <c r="BL183" s="24" t="s">
        <v>373</v>
      </c>
      <c r="BM183" s="24" t="s">
        <v>4562</v>
      </c>
    </row>
    <row r="184" spans="2:65" s="1" customFormat="1" ht="44.25" customHeight="1">
      <c r="B184" s="174"/>
      <c r="C184" s="175" t="s">
        <v>1342</v>
      </c>
      <c r="D184" s="175" t="s">
        <v>188</v>
      </c>
      <c r="E184" s="176" t="s">
        <v>4563</v>
      </c>
      <c r="F184" s="177" t="s">
        <v>4564</v>
      </c>
      <c r="G184" s="178" t="s">
        <v>4561</v>
      </c>
      <c r="H184" s="179">
        <v>1</v>
      </c>
      <c r="I184" s="180"/>
      <c r="J184" s="181">
        <f t="shared" si="30"/>
        <v>0</v>
      </c>
      <c r="K184" s="177" t="s">
        <v>5</v>
      </c>
      <c r="L184" s="41"/>
      <c r="M184" s="182" t="s">
        <v>5</v>
      </c>
      <c r="N184" s="183" t="s">
        <v>43</v>
      </c>
      <c r="O184" s="42"/>
      <c r="P184" s="184">
        <f t="shared" si="31"/>
        <v>0</v>
      </c>
      <c r="Q184" s="184">
        <v>0</v>
      </c>
      <c r="R184" s="184">
        <f t="shared" si="32"/>
        <v>0</v>
      </c>
      <c r="S184" s="184">
        <v>0</v>
      </c>
      <c r="T184" s="185">
        <f t="shared" si="33"/>
        <v>0</v>
      </c>
      <c r="AR184" s="24" t="s">
        <v>373</v>
      </c>
      <c r="AT184" s="24" t="s">
        <v>188</v>
      </c>
      <c r="AU184" s="24" t="s">
        <v>82</v>
      </c>
      <c r="AY184" s="24" t="s">
        <v>185</v>
      </c>
      <c r="BE184" s="186">
        <f t="shared" si="34"/>
        <v>0</v>
      </c>
      <c r="BF184" s="186">
        <f t="shared" si="35"/>
        <v>0</v>
      </c>
      <c r="BG184" s="186">
        <f t="shared" si="36"/>
        <v>0</v>
      </c>
      <c r="BH184" s="186">
        <f t="shared" si="37"/>
        <v>0</v>
      </c>
      <c r="BI184" s="186">
        <f t="shared" si="38"/>
        <v>0</v>
      </c>
      <c r="BJ184" s="24" t="s">
        <v>80</v>
      </c>
      <c r="BK184" s="186">
        <f t="shared" si="39"/>
        <v>0</v>
      </c>
      <c r="BL184" s="24" t="s">
        <v>373</v>
      </c>
      <c r="BM184" s="24" t="s">
        <v>4565</v>
      </c>
    </row>
    <row r="185" spans="2:65" s="1" customFormat="1" ht="69.75" customHeight="1">
      <c r="B185" s="174"/>
      <c r="C185" s="175" t="s">
        <v>525</v>
      </c>
      <c r="D185" s="175" t="s">
        <v>188</v>
      </c>
      <c r="E185" s="176" t="s">
        <v>4566</v>
      </c>
      <c r="F185" s="177" t="s">
        <v>4567</v>
      </c>
      <c r="G185" s="178" t="s">
        <v>4561</v>
      </c>
      <c r="H185" s="179">
        <v>1</v>
      </c>
      <c r="I185" s="180"/>
      <c r="J185" s="181">
        <f t="shared" si="30"/>
        <v>0</v>
      </c>
      <c r="K185" s="177" t="s">
        <v>5</v>
      </c>
      <c r="L185" s="41"/>
      <c r="M185" s="182" t="s">
        <v>5</v>
      </c>
      <c r="N185" s="183" t="s">
        <v>43</v>
      </c>
      <c r="O185" s="42"/>
      <c r="P185" s="184">
        <f t="shared" si="31"/>
        <v>0</v>
      </c>
      <c r="Q185" s="184">
        <v>0</v>
      </c>
      <c r="R185" s="184">
        <f t="shared" si="32"/>
        <v>0</v>
      </c>
      <c r="S185" s="184">
        <v>0</v>
      </c>
      <c r="T185" s="185">
        <f t="shared" si="33"/>
        <v>0</v>
      </c>
      <c r="AR185" s="24" t="s">
        <v>373</v>
      </c>
      <c r="AT185" s="24" t="s">
        <v>188</v>
      </c>
      <c r="AU185" s="24" t="s">
        <v>82</v>
      </c>
      <c r="AY185" s="24" t="s">
        <v>185</v>
      </c>
      <c r="BE185" s="186">
        <f t="shared" si="34"/>
        <v>0</v>
      </c>
      <c r="BF185" s="186">
        <f t="shared" si="35"/>
        <v>0</v>
      </c>
      <c r="BG185" s="186">
        <f t="shared" si="36"/>
        <v>0</v>
      </c>
      <c r="BH185" s="186">
        <f t="shared" si="37"/>
        <v>0</v>
      </c>
      <c r="BI185" s="186">
        <f t="shared" si="38"/>
        <v>0</v>
      </c>
      <c r="BJ185" s="24" t="s">
        <v>80</v>
      </c>
      <c r="BK185" s="186">
        <f t="shared" si="39"/>
        <v>0</v>
      </c>
      <c r="BL185" s="24" t="s">
        <v>373</v>
      </c>
      <c r="BM185" s="24" t="s">
        <v>4568</v>
      </c>
    </row>
    <row r="186" spans="2:65" s="1" customFormat="1" ht="44.25" customHeight="1">
      <c r="B186" s="174"/>
      <c r="C186" s="175" t="s">
        <v>1349</v>
      </c>
      <c r="D186" s="175" t="s">
        <v>188</v>
      </c>
      <c r="E186" s="176" t="s">
        <v>4569</v>
      </c>
      <c r="F186" s="177" t="s">
        <v>4570</v>
      </c>
      <c r="G186" s="178" t="s">
        <v>4561</v>
      </c>
      <c r="H186" s="179">
        <v>1</v>
      </c>
      <c r="I186" s="180"/>
      <c r="J186" s="181">
        <f t="shared" si="30"/>
        <v>0</v>
      </c>
      <c r="K186" s="177" t="s">
        <v>5</v>
      </c>
      <c r="L186" s="41"/>
      <c r="M186" s="182" t="s">
        <v>5</v>
      </c>
      <c r="N186" s="183" t="s">
        <v>43</v>
      </c>
      <c r="O186" s="42"/>
      <c r="P186" s="184">
        <f t="shared" si="31"/>
        <v>0</v>
      </c>
      <c r="Q186" s="184">
        <v>0</v>
      </c>
      <c r="R186" s="184">
        <f t="shared" si="32"/>
        <v>0</v>
      </c>
      <c r="S186" s="184">
        <v>0</v>
      </c>
      <c r="T186" s="185">
        <f t="shared" si="33"/>
        <v>0</v>
      </c>
      <c r="AR186" s="24" t="s">
        <v>373</v>
      </c>
      <c r="AT186" s="24" t="s">
        <v>188</v>
      </c>
      <c r="AU186" s="24" t="s">
        <v>82</v>
      </c>
      <c r="AY186" s="24" t="s">
        <v>185</v>
      </c>
      <c r="BE186" s="186">
        <f t="shared" si="34"/>
        <v>0</v>
      </c>
      <c r="BF186" s="186">
        <f t="shared" si="35"/>
        <v>0</v>
      </c>
      <c r="BG186" s="186">
        <f t="shared" si="36"/>
        <v>0</v>
      </c>
      <c r="BH186" s="186">
        <f t="shared" si="37"/>
        <v>0</v>
      </c>
      <c r="BI186" s="186">
        <f t="shared" si="38"/>
        <v>0</v>
      </c>
      <c r="BJ186" s="24" t="s">
        <v>80</v>
      </c>
      <c r="BK186" s="186">
        <f t="shared" si="39"/>
        <v>0</v>
      </c>
      <c r="BL186" s="24" t="s">
        <v>373</v>
      </c>
      <c r="BM186" s="24" t="s">
        <v>4571</v>
      </c>
    </row>
    <row r="187" spans="2:65" s="1" customFormat="1" ht="44.25" customHeight="1">
      <c r="B187" s="174"/>
      <c r="C187" s="175" t="s">
        <v>1353</v>
      </c>
      <c r="D187" s="175" t="s">
        <v>188</v>
      </c>
      <c r="E187" s="176" t="s">
        <v>4572</v>
      </c>
      <c r="F187" s="177" t="s">
        <v>4573</v>
      </c>
      <c r="G187" s="178" t="s">
        <v>4561</v>
      </c>
      <c r="H187" s="179">
        <v>1</v>
      </c>
      <c r="I187" s="180"/>
      <c r="J187" s="181">
        <f t="shared" si="30"/>
        <v>0</v>
      </c>
      <c r="K187" s="177" t="s">
        <v>5</v>
      </c>
      <c r="L187" s="41"/>
      <c r="M187" s="182" t="s">
        <v>5</v>
      </c>
      <c r="N187" s="183" t="s">
        <v>43</v>
      </c>
      <c r="O187" s="42"/>
      <c r="P187" s="184">
        <f t="shared" si="31"/>
        <v>0</v>
      </c>
      <c r="Q187" s="184">
        <v>0</v>
      </c>
      <c r="R187" s="184">
        <f t="shared" si="32"/>
        <v>0</v>
      </c>
      <c r="S187" s="184">
        <v>0</v>
      </c>
      <c r="T187" s="185">
        <f t="shared" si="33"/>
        <v>0</v>
      </c>
      <c r="AR187" s="24" t="s">
        <v>373</v>
      </c>
      <c r="AT187" s="24" t="s">
        <v>188</v>
      </c>
      <c r="AU187" s="24" t="s">
        <v>82</v>
      </c>
      <c r="AY187" s="24" t="s">
        <v>185</v>
      </c>
      <c r="BE187" s="186">
        <f t="shared" si="34"/>
        <v>0</v>
      </c>
      <c r="BF187" s="186">
        <f t="shared" si="35"/>
        <v>0</v>
      </c>
      <c r="BG187" s="186">
        <f t="shared" si="36"/>
        <v>0</v>
      </c>
      <c r="BH187" s="186">
        <f t="shared" si="37"/>
        <v>0</v>
      </c>
      <c r="BI187" s="186">
        <f t="shared" si="38"/>
        <v>0</v>
      </c>
      <c r="BJ187" s="24" t="s">
        <v>80</v>
      </c>
      <c r="BK187" s="186">
        <f t="shared" si="39"/>
        <v>0</v>
      </c>
      <c r="BL187" s="24" t="s">
        <v>373</v>
      </c>
      <c r="BM187" s="24" t="s">
        <v>4574</v>
      </c>
    </row>
    <row r="188" spans="2:65" s="1" customFormat="1" ht="22.5" customHeight="1">
      <c r="B188" s="174"/>
      <c r="C188" s="175" t="s">
        <v>1357</v>
      </c>
      <c r="D188" s="175" t="s">
        <v>188</v>
      </c>
      <c r="E188" s="176" t="s">
        <v>4575</v>
      </c>
      <c r="F188" s="177" t="s">
        <v>4576</v>
      </c>
      <c r="G188" s="178" t="s">
        <v>1046</v>
      </c>
      <c r="H188" s="179">
        <v>1</v>
      </c>
      <c r="I188" s="180"/>
      <c r="J188" s="181">
        <f t="shared" si="30"/>
        <v>0</v>
      </c>
      <c r="K188" s="177" t="s">
        <v>5</v>
      </c>
      <c r="L188" s="41"/>
      <c r="M188" s="182" t="s">
        <v>5</v>
      </c>
      <c r="N188" s="183" t="s">
        <v>43</v>
      </c>
      <c r="O188" s="42"/>
      <c r="P188" s="184">
        <f t="shared" si="31"/>
        <v>0</v>
      </c>
      <c r="Q188" s="184">
        <v>0</v>
      </c>
      <c r="R188" s="184">
        <f t="shared" si="32"/>
        <v>0</v>
      </c>
      <c r="S188" s="184">
        <v>0</v>
      </c>
      <c r="T188" s="185">
        <f t="shared" si="33"/>
        <v>0</v>
      </c>
      <c r="AR188" s="24" t="s">
        <v>373</v>
      </c>
      <c r="AT188" s="24" t="s">
        <v>188</v>
      </c>
      <c r="AU188" s="24" t="s">
        <v>82</v>
      </c>
      <c r="AY188" s="24" t="s">
        <v>185</v>
      </c>
      <c r="BE188" s="186">
        <f t="shared" si="34"/>
        <v>0</v>
      </c>
      <c r="BF188" s="186">
        <f t="shared" si="35"/>
        <v>0</v>
      </c>
      <c r="BG188" s="186">
        <f t="shared" si="36"/>
        <v>0</v>
      </c>
      <c r="BH188" s="186">
        <f t="shared" si="37"/>
        <v>0</v>
      </c>
      <c r="BI188" s="186">
        <f t="shared" si="38"/>
        <v>0</v>
      </c>
      <c r="BJ188" s="24" t="s">
        <v>80</v>
      </c>
      <c r="BK188" s="186">
        <f t="shared" si="39"/>
        <v>0</v>
      </c>
      <c r="BL188" s="24" t="s">
        <v>373</v>
      </c>
      <c r="BM188" s="24" t="s">
        <v>4577</v>
      </c>
    </row>
    <row r="189" spans="2:65" s="1" customFormat="1" ht="31.5" customHeight="1">
      <c r="B189" s="174"/>
      <c r="C189" s="175" t="s">
        <v>1361</v>
      </c>
      <c r="D189" s="175" t="s">
        <v>188</v>
      </c>
      <c r="E189" s="176" t="s">
        <v>4578</v>
      </c>
      <c r="F189" s="177" t="s">
        <v>4579</v>
      </c>
      <c r="G189" s="178" t="s">
        <v>1046</v>
      </c>
      <c r="H189" s="179">
        <v>1</v>
      </c>
      <c r="I189" s="180"/>
      <c r="J189" s="181">
        <f t="shared" si="30"/>
        <v>0</v>
      </c>
      <c r="K189" s="177" t="s">
        <v>5</v>
      </c>
      <c r="L189" s="41"/>
      <c r="M189" s="182" t="s">
        <v>5</v>
      </c>
      <c r="N189" s="183" t="s">
        <v>43</v>
      </c>
      <c r="O189" s="42"/>
      <c r="P189" s="184">
        <f t="shared" si="31"/>
        <v>0</v>
      </c>
      <c r="Q189" s="184">
        <v>0</v>
      </c>
      <c r="R189" s="184">
        <f t="shared" si="32"/>
        <v>0</v>
      </c>
      <c r="S189" s="184">
        <v>0</v>
      </c>
      <c r="T189" s="185">
        <f t="shared" si="33"/>
        <v>0</v>
      </c>
      <c r="AR189" s="24" t="s">
        <v>373</v>
      </c>
      <c r="AT189" s="24" t="s">
        <v>188</v>
      </c>
      <c r="AU189" s="24" t="s">
        <v>82</v>
      </c>
      <c r="AY189" s="24" t="s">
        <v>185</v>
      </c>
      <c r="BE189" s="186">
        <f t="shared" si="34"/>
        <v>0</v>
      </c>
      <c r="BF189" s="186">
        <f t="shared" si="35"/>
        <v>0</v>
      </c>
      <c r="BG189" s="186">
        <f t="shared" si="36"/>
        <v>0</v>
      </c>
      <c r="BH189" s="186">
        <f t="shared" si="37"/>
        <v>0</v>
      </c>
      <c r="BI189" s="186">
        <f t="shared" si="38"/>
        <v>0</v>
      </c>
      <c r="BJ189" s="24" t="s">
        <v>80</v>
      </c>
      <c r="BK189" s="186">
        <f t="shared" si="39"/>
        <v>0</v>
      </c>
      <c r="BL189" s="24" t="s">
        <v>373</v>
      </c>
      <c r="BM189" s="24" t="s">
        <v>4580</v>
      </c>
    </row>
    <row r="190" spans="2:65" s="1" customFormat="1" ht="31.5" customHeight="1">
      <c r="B190" s="174"/>
      <c r="C190" s="175" t="s">
        <v>1365</v>
      </c>
      <c r="D190" s="175" t="s">
        <v>188</v>
      </c>
      <c r="E190" s="176" t="s">
        <v>4581</v>
      </c>
      <c r="F190" s="177" t="s">
        <v>4582</v>
      </c>
      <c r="G190" s="178" t="s">
        <v>1046</v>
      </c>
      <c r="H190" s="179">
        <v>1</v>
      </c>
      <c r="I190" s="180"/>
      <c r="J190" s="181">
        <f t="shared" si="30"/>
        <v>0</v>
      </c>
      <c r="K190" s="177" t="s">
        <v>5</v>
      </c>
      <c r="L190" s="41"/>
      <c r="M190" s="182" t="s">
        <v>5</v>
      </c>
      <c r="N190" s="183" t="s">
        <v>43</v>
      </c>
      <c r="O190" s="42"/>
      <c r="P190" s="184">
        <f t="shared" si="31"/>
        <v>0</v>
      </c>
      <c r="Q190" s="184">
        <v>0</v>
      </c>
      <c r="R190" s="184">
        <f t="shared" si="32"/>
        <v>0</v>
      </c>
      <c r="S190" s="184">
        <v>0</v>
      </c>
      <c r="T190" s="185">
        <f t="shared" si="33"/>
        <v>0</v>
      </c>
      <c r="AR190" s="24" t="s">
        <v>373</v>
      </c>
      <c r="AT190" s="24" t="s">
        <v>188</v>
      </c>
      <c r="AU190" s="24" t="s">
        <v>82</v>
      </c>
      <c r="AY190" s="24" t="s">
        <v>185</v>
      </c>
      <c r="BE190" s="186">
        <f t="shared" si="34"/>
        <v>0</v>
      </c>
      <c r="BF190" s="186">
        <f t="shared" si="35"/>
        <v>0</v>
      </c>
      <c r="BG190" s="186">
        <f t="shared" si="36"/>
        <v>0</v>
      </c>
      <c r="BH190" s="186">
        <f t="shared" si="37"/>
        <v>0</v>
      </c>
      <c r="BI190" s="186">
        <f t="shared" si="38"/>
        <v>0</v>
      </c>
      <c r="BJ190" s="24" t="s">
        <v>80</v>
      </c>
      <c r="BK190" s="186">
        <f t="shared" si="39"/>
        <v>0</v>
      </c>
      <c r="BL190" s="24" t="s">
        <v>373</v>
      </c>
      <c r="BM190" s="24" t="s">
        <v>4583</v>
      </c>
    </row>
    <row r="191" spans="2:65" s="1" customFormat="1" ht="31.5" customHeight="1">
      <c r="B191" s="174"/>
      <c r="C191" s="175" t="s">
        <v>1369</v>
      </c>
      <c r="D191" s="175" t="s">
        <v>188</v>
      </c>
      <c r="E191" s="176" t="s">
        <v>4584</v>
      </c>
      <c r="F191" s="177" t="s">
        <v>4585</v>
      </c>
      <c r="G191" s="178" t="s">
        <v>1046</v>
      </c>
      <c r="H191" s="179">
        <v>1</v>
      </c>
      <c r="I191" s="180"/>
      <c r="J191" s="181">
        <f t="shared" si="30"/>
        <v>0</v>
      </c>
      <c r="K191" s="177" t="s">
        <v>5</v>
      </c>
      <c r="L191" s="41"/>
      <c r="M191" s="182" t="s">
        <v>5</v>
      </c>
      <c r="N191" s="183" t="s">
        <v>43</v>
      </c>
      <c r="O191" s="42"/>
      <c r="P191" s="184">
        <f t="shared" si="31"/>
        <v>0</v>
      </c>
      <c r="Q191" s="184">
        <v>0</v>
      </c>
      <c r="R191" s="184">
        <f t="shared" si="32"/>
        <v>0</v>
      </c>
      <c r="S191" s="184">
        <v>0</v>
      </c>
      <c r="T191" s="185">
        <f t="shared" si="33"/>
        <v>0</v>
      </c>
      <c r="AR191" s="24" t="s">
        <v>373</v>
      </c>
      <c r="AT191" s="24" t="s">
        <v>188</v>
      </c>
      <c r="AU191" s="24" t="s">
        <v>82</v>
      </c>
      <c r="AY191" s="24" t="s">
        <v>185</v>
      </c>
      <c r="BE191" s="186">
        <f t="shared" si="34"/>
        <v>0</v>
      </c>
      <c r="BF191" s="186">
        <f t="shared" si="35"/>
        <v>0</v>
      </c>
      <c r="BG191" s="186">
        <f t="shared" si="36"/>
        <v>0</v>
      </c>
      <c r="BH191" s="186">
        <f t="shared" si="37"/>
        <v>0</v>
      </c>
      <c r="BI191" s="186">
        <f t="shared" si="38"/>
        <v>0</v>
      </c>
      <c r="BJ191" s="24" t="s">
        <v>80</v>
      </c>
      <c r="BK191" s="186">
        <f t="shared" si="39"/>
        <v>0</v>
      </c>
      <c r="BL191" s="24" t="s">
        <v>373</v>
      </c>
      <c r="BM191" s="24" t="s">
        <v>4586</v>
      </c>
    </row>
    <row r="192" spans="2:65" s="1" customFormat="1" ht="31.5" customHeight="1">
      <c r="B192" s="174"/>
      <c r="C192" s="175" t="s">
        <v>1374</v>
      </c>
      <c r="D192" s="175" t="s">
        <v>188</v>
      </c>
      <c r="E192" s="176" t="s">
        <v>4587</v>
      </c>
      <c r="F192" s="177" t="s">
        <v>4588</v>
      </c>
      <c r="G192" s="178" t="s">
        <v>1046</v>
      </c>
      <c r="H192" s="179">
        <v>1</v>
      </c>
      <c r="I192" s="180"/>
      <c r="J192" s="181">
        <f t="shared" si="30"/>
        <v>0</v>
      </c>
      <c r="K192" s="177" t="s">
        <v>5</v>
      </c>
      <c r="L192" s="41"/>
      <c r="M192" s="182" t="s">
        <v>5</v>
      </c>
      <c r="N192" s="183" t="s">
        <v>43</v>
      </c>
      <c r="O192" s="42"/>
      <c r="P192" s="184">
        <f t="shared" si="31"/>
        <v>0</v>
      </c>
      <c r="Q192" s="184">
        <v>0</v>
      </c>
      <c r="R192" s="184">
        <f t="shared" si="32"/>
        <v>0</v>
      </c>
      <c r="S192" s="184">
        <v>0</v>
      </c>
      <c r="T192" s="185">
        <f t="shared" si="33"/>
        <v>0</v>
      </c>
      <c r="AR192" s="24" t="s">
        <v>373</v>
      </c>
      <c r="AT192" s="24" t="s">
        <v>188</v>
      </c>
      <c r="AU192" s="24" t="s">
        <v>82</v>
      </c>
      <c r="AY192" s="24" t="s">
        <v>185</v>
      </c>
      <c r="BE192" s="186">
        <f t="shared" si="34"/>
        <v>0</v>
      </c>
      <c r="BF192" s="186">
        <f t="shared" si="35"/>
        <v>0</v>
      </c>
      <c r="BG192" s="186">
        <f t="shared" si="36"/>
        <v>0</v>
      </c>
      <c r="BH192" s="186">
        <f t="shared" si="37"/>
        <v>0</v>
      </c>
      <c r="BI192" s="186">
        <f t="shared" si="38"/>
        <v>0</v>
      </c>
      <c r="BJ192" s="24" t="s">
        <v>80</v>
      </c>
      <c r="BK192" s="186">
        <f t="shared" si="39"/>
        <v>0</v>
      </c>
      <c r="BL192" s="24" t="s">
        <v>373</v>
      </c>
      <c r="BM192" s="24" t="s">
        <v>4589</v>
      </c>
    </row>
    <row r="193" spans="2:65" s="1" customFormat="1" ht="31.5" customHeight="1">
      <c r="B193" s="174"/>
      <c r="C193" s="175" t="s">
        <v>1381</v>
      </c>
      <c r="D193" s="175" t="s">
        <v>188</v>
      </c>
      <c r="E193" s="176" t="s">
        <v>4590</v>
      </c>
      <c r="F193" s="177" t="s">
        <v>4591</v>
      </c>
      <c r="G193" s="178" t="s">
        <v>1046</v>
      </c>
      <c r="H193" s="179">
        <v>1</v>
      </c>
      <c r="I193" s="180"/>
      <c r="J193" s="181">
        <f t="shared" si="30"/>
        <v>0</v>
      </c>
      <c r="K193" s="177" t="s">
        <v>5</v>
      </c>
      <c r="L193" s="41"/>
      <c r="M193" s="182" t="s">
        <v>5</v>
      </c>
      <c r="N193" s="183" t="s">
        <v>43</v>
      </c>
      <c r="O193" s="42"/>
      <c r="P193" s="184">
        <f t="shared" si="31"/>
        <v>0</v>
      </c>
      <c r="Q193" s="184">
        <v>0</v>
      </c>
      <c r="R193" s="184">
        <f t="shared" si="32"/>
        <v>0</v>
      </c>
      <c r="S193" s="184">
        <v>0</v>
      </c>
      <c r="T193" s="185">
        <f t="shared" si="33"/>
        <v>0</v>
      </c>
      <c r="AR193" s="24" t="s">
        <v>373</v>
      </c>
      <c r="AT193" s="24" t="s">
        <v>188</v>
      </c>
      <c r="AU193" s="24" t="s">
        <v>82</v>
      </c>
      <c r="AY193" s="24" t="s">
        <v>185</v>
      </c>
      <c r="BE193" s="186">
        <f t="shared" si="34"/>
        <v>0</v>
      </c>
      <c r="BF193" s="186">
        <f t="shared" si="35"/>
        <v>0</v>
      </c>
      <c r="BG193" s="186">
        <f t="shared" si="36"/>
        <v>0</v>
      </c>
      <c r="BH193" s="186">
        <f t="shared" si="37"/>
        <v>0</v>
      </c>
      <c r="BI193" s="186">
        <f t="shared" si="38"/>
        <v>0</v>
      </c>
      <c r="BJ193" s="24" t="s">
        <v>80</v>
      </c>
      <c r="BK193" s="186">
        <f t="shared" si="39"/>
        <v>0</v>
      </c>
      <c r="BL193" s="24" t="s">
        <v>373</v>
      </c>
      <c r="BM193" s="24" t="s">
        <v>4592</v>
      </c>
    </row>
    <row r="194" spans="2:65" s="1" customFormat="1" ht="31.5" customHeight="1">
      <c r="B194" s="174"/>
      <c r="C194" s="175" t="s">
        <v>1395</v>
      </c>
      <c r="D194" s="175" t="s">
        <v>188</v>
      </c>
      <c r="E194" s="176" t="s">
        <v>4593</v>
      </c>
      <c r="F194" s="177" t="s">
        <v>4594</v>
      </c>
      <c r="G194" s="178" t="s">
        <v>1046</v>
      </c>
      <c r="H194" s="179">
        <v>1</v>
      </c>
      <c r="I194" s="180"/>
      <c r="J194" s="181">
        <f t="shared" si="30"/>
        <v>0</v>
      </c>
      <c r="K194" s="177" t="s">
        <v>5</v>
      </c>
      <c r="L194" s="41"/>
      <c r="M194" s="182" t="s">
        <v>5</v>
      </c>
      <c r="N194" s="183" t="s">
        <v>43</v>
      </c>
      <c r="O194" s="42"/>
      <c r="P194" s="184">
        <f t="shared" si="31"/>
        <v>0</v>
      </c>
      <c r="Q194" s="184">
        <v>0</v>
      </c>
      <c r="R194" s="184">
        <f t="shared" si="32"/>
        <v>0</v>
      </c>
      <c r="S194" s="184">
        <v>0</v>
      </c>
      <c r="T194" s="185">
        <f t="shared" si="33"/>
        <v>0</v>
      </c>
      <c r="AR194" s="24" t="s">
        <v>373</v>
      </c>
      <c r="AT194" s="24" t="s">
        <v>188</v>
      </c>
      <c r="AU194" s="24" t="s">
        <v>82</v>
      </c>
      <c r="AY194" s="24" t="s">
        <v>185</v>
      </c>
      <c r="BE194" s="186">
        <f t="shared" si="34"/>
        <v>0</v>
      </c>
      <c r="BF194" s="186">
        <f t="shared" si="35"/>
        <v>0</v>
      </c>
      <c r="BG194" s="186">
        <f t="shared" si="36"/>
        <v>0</v>
      </c>
      <c r="BH194" s="186">
        <f t="shared" si="37"/>
        <v>0</v>
      </c>
      <c r="BI194" s="186">
        <f t="shared" si="38"/>
        <v>0</v>
      </c>
      <c r="BJ194" s="24" t="s">
        <v>80</v>
      </c>
      <c r="BK194" s="186">
        <f t="shared" si="39"/>
        <v>0</v>
      </c>
      <c r="BL194" s="24" t="s">
        <v>373</v>
      </c>
      <c r="BM194" s="24" t="s">
        <v>4595</v>
      </c>
    </row>
    <row r="195" spans="2:65" s="1" customFormat="1" ht="31.5" customHeight="1">
      <c r="B195" s="174"/>
      <c r="C195" s="175" t="s">
        <v>1413</v>
      </c>
      <c r="D195" s="175" t="s">
        <v>188</v>
      </c>
      <c r="E195" s="176" t="s">
        <v>4596</v>
      </c>
      <c r="F195" s="177" t="s">
        <v>4597</v>
      </c>
      <c r="G195" s="178" t="s">
        <v>1046</v>
      </c>
      <c r="H195" s="179">
        <v>1</v>
      </c>
      <c r="I195" s="180"/>
      <c r="J195" s="181">
        <f t="shared" si="30"/>
        <v>0</v>
      </c>
      <c r="K195" s="177" t="s">
        <v>5</v>
      </c>
      <c r="L195" s="41"/>
      <c r="M195" s="182" t="s">
        <v>5</v>
      </c>
      <c r="N195" s="183" t="s">
        <v>43</v>
      </c>
      <c r="O195" s="42"/>
      <c r="P195" s="184">
        <f t="shared" si="31"/>
        <v>0</v>
      </c>
      <c r="Q195" s="184">
        <v>0</v>
      </c>
      <c r="R195" s="184">
        <f t="shared" si="32"/>
        <v>0</v>
      </c>
      <c r="S195" s="184">
        <v>0</v>
      </c>
      <c r="T195" s="185">
        <f t="shared" si="33"/>
        <v>0</v>
      </c>
      <c r="AR195" s="24" t="s">
        <v>373</v>
      </c>
      <c r="AT195" s="24" t="s">
        <v>188</v>
      </c>
      <c r="AU195" s="24" t="s">
        <v>82</v>
      </c>
      <c r="AY195" s="24" t="s">
        <v>185</v>
      </c>
      <c r="BE195" s="186">
        <f t="shared" si="34"/>
        <v>0</v>
      </c>
      <c r="BF195" s="186">
        <f t="shared" si="35"/>
        <v>0</v>
      </c>
      <c r="BG195" s="186">
        <f t="shared" si="36"/>
        <v>0</v>
      </c>
      <c r="BH195" s="186">
        <f t="shared" si="37"/>
        <v>0</v>
      </c>
      <c r="BI195" s="186">
        <f t="shared" si="38"/>
        <v>0</v>
      </c>
      <c r="BJ195" s="24" t="s">
        <v>80</v>
      </c>
      <c r="BK195" s="186">
        <f t="shared" si="39"/>
        <v>0</v>
      </c>
      <c r="BL195" s="24" t="s">
        <v>373</v>
      </c>
      <c r="BM195" s="24" t="s">
        <v>4598</v>
      </c>
    </row>
    <row r="196" spans="2:65" s="1" customFormat="1" ht="31.5" customHeight="1">
      <c r="B196" s="174"/>
      <c r="C196" s="175" t="s">
        <v>1423</v>
      </c>
      <c r="D196" s="175" t="s">
        <v>188</v>
      </c>
      <c r="E196" s="176" t="s">
        <v>4599</v>
      </c>
      <c r="F196" s="177" t="s">
        <v>4600</v>
      </c>
      <c r="G196" s="178" t="s">
        <v>1046</v>
      </c>
      <c r="H196" s="179">
        <v>1</v>
      </c>
      <c r="I196" s="180"/>
      <c r="J196" s="181">
        <f t="shared" si="30"/>
        <v>0</v>
      </c>
      <c r="K196" s="177" t="s">
        <v>5</v>
      </c>
      <c r="L196" s="41"/>
      <c r="M196" s="182" t="s">
        <v>5</v>
      </c>
      <c r="N196" s="183" t="s">
        <v>43</v>
      </c>
      <c r="O196" s="42"/>
      <c r="P196" s="184">
        <f t="shared" si="31"/>
        <v>0</v>
      </c>
      <c r="Q196" s="184">
        <v>0</v>
      </c>
      <c r="R196" s="184">
        <f t="shared" si="32"/>
        <v>0</v>
      </c>
      <c r="S196" s="184">
        <v>0</v>
      </c>
      <c r="T196" s="185">
        <f t="shared" si="33"/>
        <v>0</v>
      </c>
      <c r="AR196" s="24" t="s">
        <v>373</v>
      </c>
      <c r="AT196" s="24" t="s">
        <v>188</v>
      </c>
      <c r="AU196" s="24" t="s">
        <v>82</v>
      </c>
      <c r="AY196" s="24" t="s">
        <v>185</v>
      </c>
      <c r="BE196" s="186">
        <f t="shared" si="34"/>
        <v>0</v>
      </c>
      <c r="BF196" s="186">
        <f t="shared" si="35"/>
        <v>0</v>
      </c>
      <c r="BG196" s="186">
        <f t="shared" si="36"/>
        <v>0</v>
      </c>
      <c r="BH196" s="186">
        <f t="shared" si="37"/>
        <v>0</v>
      </c>
      <c r="BI196" s="186">
        <f t="shared" si="38"/>
        <v>0</v>
      </c>
      <c r="BJ196" s="24" t="s">
        <v>80</v>
      </c>
      <c r="BK196" s="186">
        <f t="shared" si="39"/>
        <v>0</v>
      </c>
      <c r="BL196" s="24" t="s">
        <v>373</v>
      </c>
      <c r="BM196" s="24" t="s">
        <v>4601</v>
      </c>
    </row>
    <row r="197" spans="2:65" s="1" customFormat="1" ht="31.5" customHeight="1">
      <c r="B197" s="174"/>
      <c r="C197" s="175" t="s">
        <v>1435</v>
      </c>
      <c r="D197" s="175" t="s">
        <v>188</v>
      </c>
      <c r="E197" s="176" t="s">
        <v>4602</v>
      </c>
      <c r="F197" s="177" t="s">
        <v>4603</v>
      </c>
      <c r="G197" s="178" t="s">
        <v>1046</v>
      </c>
      <c r="H197" s="179">
        <v>1</v>
      </c>
      <c r="I197" s="180"/>
      <c r="J197" s="181">
        <f t="shared" si="30"/>
        <v>0</v>
      </c>
      <c r="K197" s="177" t="s">
        <v>5</v>
      </c>
      <c r="L197" s="41"/>
      <c r="M197" s="182" t="s">
        <v>5</v>
      </c>
      <c r="N197" s="183" t="s">
        <v>43</v>
      </c>
      <c r="O197" s="42"/>
      <c r="P197" s="184">
        <f t="shared" si="31"/>
        <v>0</v>
      </c>
      <c r="Q197" s="184">
        <v>0</v>
      </c>
      <c r="R197" s="184">
        <f t="shared" si="32"/>
        <v>0</v>
      </c>
      <c r="S197" s="184">
        <v>0</v>
      </c>
      <c r="T197" s="185">
        <f t="shared" si="33"/>
        <v>0</v>
      </c>
      <c r="AR197" s="24" t="s">
        <v>373</v>
      </c>
      <c r="AT197" s="24" t="s">
        <v>188</v>
      </c>
      <c r="AU197" s="24" t="s">
        <v>82</v>
      </c>
      <c r="AY197" s="24" t="s">
        <v>185</v>
      </c>
      <c r="BE197" s="186">
        <f t="shared" si="34"/>
        <v>0</v>
      </c>
      <c r="BF197" s="186">
        <f t="shared" si="35"/>
        <v>0</v>
      </c>
      <c r="BG197" s="186">
        <f t="shared" si="36"/>
        <v>0</v>
      </c>
      <c r="BH197" s="186">
        <f t="shared" si="37"/>
        <v>0</v>
      </c>
      <c r="BI197" s="186">
        <f t="shared" si="38"/>
        <v>0</v>
      </c>
      <c r="BJ197" s="24" t="s">
        <v>80</v>
      </c>
      <c r="BK197" s="186">
        <f t="shared" si="39"/>
        <v>0</v>
      </c>
      <c r="BL197" s="24" t="s">
        <v>373</v>
      </c>
      <c r="BM197" s="24" t="s">
        <v>4604</v>
      </c>
    </row>
    <row r="198" spans="2:65" s="1" customFormat="1" ht="31.5" customHeight="1">
      <c r="B198" s="174"/>
      <c r="C198" s="175" t="s">
        <v>1441</v>
      </c>
      <c r="D198" s="175" t="s">
        <v>188</v>
      </c>
      <c r="E198" s="176" t="s">
        <v>4605</v>
      </c>
      <c r="F198" s="177" t="s">
        <v>4606</v>
      </c>
      <c r="G198" s="178" t="s">
        <v>1046</v>
      </c>
      <c r="H198" s="179">
        <v>1</v>
      </c>
      <c r="I198" s="180"/>
      <c r="J198" s="181">
        <f t="shared" si="30"/>
        <v>0</v>
      </c>
      <c r="K198" s="177" t="s">
        <v>5</v>
      </c>
      <c r="L198" s="41"/>
      <c r="M198" s="182" t="s">
        <v>5</v>
      </c>
      <c r="N198" s="183" t="s">
        <v>43</v>
      </c>
      <c r="O198" s="42"/>
      <c r="P198" s="184">
        <f t="shared" si="31"/>
        <v>0</v>
      </c>
      <c r="Q198" s="184">
        <v>0</v>
      </c>
      <c r="R198" s="184">
        <f t="shared" si="32"/>
        <v>0</v>
      </c>
      <c r="S198" s="184">
        <v>0</v>
      </c>
      <c r="T198" s="185">
        <f t="shared" si="33"/>
        <v>0</v>
      </c>
      <c r="AR198" s="24" t="s">
        <v>373</v>
      </c>
      <c r="AT198" s="24" t="s">
        <v>188</v>
      </c>
      <c r="AU198" s="24" t="s">
        <v>82</v>
      </c>
      <c r="AY198" s="24" t="s">
        <v>185</v>
      </c>
      <c r="BE198" s="186">
        <f t="shared" si="34"/>
        <v>0</v>
      </c>
      <c r="BF198" s="186">
        <f t="shared" si="35"/>
        <v>0</v>
      </c>
      <c r="BG198" s="186">
        <f t="shared" si="36"/>
        <v>0</v>
      </c>
      <c r="BH198" s="186">
        <f t="shared" si="37"/>
        <v>0</v>
      </c>
      <c r="BI198" s="186">
        <f t="shared" si="38"/>
        <v>0</v>
      </c>
      <c r="BJ198" s="24" t="s">
        <v>80</v>
      </c>
      <c r="BK198" s="186">
        <f t="shared" si="39"/>
        <v>0</v>
      </c>
      <c r="BL198" s="24" t="s">
        <v>373</v>
      </c>
      <c r="BM198" s="24" t="s">
        <v>4607</v>
      </c>
    </row>
    <row r="199" spans="2:65" s="10" customFormat="1" ht="29.85" customHeight="1">
      <c r="B199" s="160"/>
      <c r="D199" s="171" t="s">
        <v>71</v>
      </c>
      <c r="E199" s="172" t="s">
        <v>3900</v>
      </c>
      <c r="F199" s="172" t="s">
        <v>4608</v>
      </c>
      <c r="I199" s="163"/>
      <c r="J199" s="173">
        <f>BK199</f>
        <v>0</v>
      </c>
      <c r="L199" s="160"/>
      <c r="M199" s="165"/>
      <c r="N199" s="166"/>
      <c r="O199" s="166"/>
      <c r="P199" s="167">
        <f>SUM(P200:P225)</f>
        <v>0</v>
      </c>
      <c r="Q199" s="166"/>
      <c r="R199" s="167">
        <f>SUM(R200:R225)</f>
        <v>0</v>
      </c>
      <c r="S199" s="166"/>
      <c r="T199" s="168">
        <f>SUM(T200:T225)</f>
        <v>0</v>
      </c>
      <c r="AR199" s="161" t="s">
        <v>82</v>
      </c>
      <c r="AT199" s="169" t="s">
        <v>71</v>
      </c>
      <c r="AU199" s="169" t="s">
        <v>80</v>
      </c>
      <c r="AY199" s="161" t="s">
        <v>185</v>
      </c>
      <c r="BK199" s="170">
        <f>SUM(BK200:BK225)</f>
        <v>0</v>
      </c>
    </row>
    <row r="200" spans="2:65" s="1" customFormat="1" ht="69.75" customHeight="1">
      <c r="B200" s="174"/>
      <c r="C200" s="175" t="s">
        <v>1446</v>
      </c>
      <c r="D200" s="175" t="s">
        <v>188</v>
      </c>
      <c r="E200" s="176" t="s">
        <v>4609</v>
      </c>
      <c r="F200" s="177" t="s">
        <v>4610</v>
      </c>
      <c r="G200" s="178" t="s">
        <v>1046</v>
      </c>
      <c r="H200" s="179">
        <v>28</v>
      </c>
      <c r="I200" s="180"/>
      <c r="J200" s="181">
        <f t="shared" ref="J200:J225" si="40">ROUND(I200*H200,2)</f>
        <v>0</v>
      </c>
      <c r="K200" s="177" t="s">
        <v>5</v>
      </c>
      <c r="L200" s="41"/>
      <c r="M200" s="182" t="s">
        <v>5</v>
      </c>
      <c r="N200" s="183" t="s">
        <v>43</v>
      </c>
      <c r="O200" s="42"/>
      <c r="P200" s="184">
        <f t="shared" ref="P200:P225" si="41">O200*H200</f>
        <v>0</v>
      </c>
      <c r="Q200" s="184">
        <v>0</v>
      </c>
      <c r="R200" s="184">
        <f t="shared" ref="R200:R225" si="42">Q200*H200</f>
        <v>0</v>
      </c>
      <c r="S200" s="184">
        <v>0</v>
      </c>
      <c r="T200" s="185">
        <f t="shared" ref="T200:T225" si="43">S200*H200</f>
        <v>0</v>
      </c>
      <c r="AR200" s="24" t="s">
        <v>373</v>
      </c>
      <c r="AT200" s="24" t="s">
        <v>188</v>
      </c>
      <c r="AU200" s="24" t="s">
        <v>82</v>
      </c>
      <c r="AY200" s="24" t="s">
        <v>185</v>
      </c>
      <c r="BE200" s="186">
        <f t="shared" ref="BE200:BE225" si="44">IF(N200="základní",J200,0)</f>
        <v>0</v>
      </c>
      <c r="BF200" s="186">
        <f t="shared" ref="BF200:BF225" si="45">IF(N200="snížená",J200,0)</f>
        <v>0</v>
      </c>
      <c r="BG200" s="186">
        <f t="shared" ref="BG200:BG225" si="46">IF(N200="zákl. přenesená",J200,0)</f>
        <v>0</v>
      </c>
      <c r="BH200" s="186">
        <f t="shared" ref="BH200:BH225" si="47">IF(N200="sníž. přenesená",J200,0)</f>
        <v>0</v>
      </c>
      <c r="BI200" s="186">
        <f t="shared" ref="BI200:BI225" si="48">IF(N200="nulová",J200,0)</f>
        <v>0</v>
      </c>
      <c r="BJ200" s="24" t="s">
        <v>80</v>
      </c>
      <c r="BK200" s="186">
        <f t="shared" ref="BK200:BK225" si="49">ROUND(I200*H200,2)</f>
        <v>0</v>
      </c>
      <c r="BL200" s="24" t="s">
        <v>373</v>
      </c>
      <c r="BM200" s="24" t="s">
        <v>4611</v>
      </c>
    </row>
    <row r="201" spans="2:65" s="1" customFormat="1" ht="69.75" customHeight="1">
      <c r="B201" s="174"/>
      <c r="C201" s="175" t="s">
        <v>1451</v>
      </c>
      <c r="D201" s="175" t="s">
        <v>188</v>
      </c>
      <c r="E201" s="176" t="s">
        <v>4612</v>
      </c>
      <c r="F201" s="177" t="s">
        <v>4613</v>
      </c>
      <c r="G201" s="178" t="s">
        <v>1046</v>
      </c>
      <c r="H201" s="179">
        <v>66</v>
      </c>
      <c r="I201" s="180"/>
      <c r="J201" s="181">
        <f t="shared" si="40"/>
        <v>0</v>
      </c>
      <c r="K201" s="177" t="s">
        <v>5</v>
      </c>
      <c r="L201" s="41"/>
      <c r="M201" s="182" t="s">
        <v>5</v>
      </c>
      <c r="N201" s="183" t="s">
        <v>43</v>
      </c>
      <c r="O201" s="42"/>
      <c r="P201" s="184">
        <f t="shared" si="41"/>
        <v>0</v>
      </c>
      <c r="Q201" s="184">
        <v>0</v>
      </c>
      <c r="R201" s="184">
        <f t="shared" si="42"/>
        <v>0</v>
      </c>
      <c r="S201" s="184">
        <v>0</v>
      </c>
      <c r="T201" s="185">
        <f t="shared" si="43"/>
        <v>0</v>
      </c>
      <c r="AR201" s="24" t="s">
        <v>373</v>
      </c>
      <c r="AT201" s="24" t="s">
        <v>188</v>
      </c>
      <c r="AU201" s="24" t="s">
        <v>82</v>
      </c>
      <c r="AY201" s="24" t="s">
        <v>185</v>
      </c>
      <c r="BE201" s="186">
        <f t="shared" si="44"/>
        <v>0</v>
      </c>
      <c r="BF201" s="186">
        <f t="shared" si="45"/>
        <v>0</v>
      </c>
      <c r="BG201" s="186">
        <f t="shared" si="46"/>
        <v>0</v>
      </c>
      <c r="BH201" s="186">
        <f t="shared" si="47"/>
        <v>0</v>
      </c>
      <c r="BI201" s="186">
        <f t="shared" si="48"/>
        <v>0</v>
      </c>
      <c r="BJ201" s="24" t="s">
        <v>80</v>
      </c>
      <c r="BK201" s="186">
        <f t="shared" si="49"/>
        <v>0</v>
      </c>
      <c r="BL201" s="24" t="s">
        <v>373</v>
      </c>
      <c r="BM201" s="24" t="s">
        <v>4614</v>
      </c>
    </row>
    <row r="202" spans="2:65" s="1" customFormat="1" ht="69.75" customHeight="1">
      <c r="B202" s="174"/>
      <c r="C202" s="175" t="s">
        <v>1455</v>
      </c>
      <c r="D202" s="175" t="s">
        <v>188</v>
      </c>
      <c r="E202" s="176" t="s">
        <v>4615</v>
      </c>
      <c r="F202" s="177" t="s">
        <v>4616</v>
      </c>
      <c r="G202" s="178" t="s">
        <v>1046</v>
      </c>
      <c r="H202" s="179">
        <v>3</v>
      </c>
      <c r="I202" s="180"/>
      <c r="J202" s="181">
        <f t="shared" si="40"/>
        <v>0</v>
      </c>
      <c r="K202" s="177" t="s">
        <v>5</v>
      </c>
      <c r="L202" s="41"/>
      <c r="M202" s="182" t="s">
        <v>5</v>
      </c>
      <c r="N202" s="183" t="s">
        <v>43</v>
      </c>
      <c r="O202" s="42"/>
      <c r="P202" s="184">
        <f t="shared" si="41"/>
        <v>0</v>
      </c>
      <c r="Q202" s="184">
        <v>0</v>
      </c>
      <c r="R202" s="184">
        <f t="shared" si="42"/>
        <v>0</v>
      </c>
      <c r="S202" s="184">
        <v>0</v>
      </c>
      <c r="T202" s="185">
        <f t="shared" si="43"/>
        <v>0</v>
      </c>
      <c r="AR202" s="24" t="s">
        <v>373</v>
      </c>
      <c r="AT202" s="24" t="s">
        <v>188</v>
      </c>
      <c r="AU202" s="24" t="s">
        <v>82</v>
      </c>
      <c r="AY202" s="24" t="s">
        <v>185</v>
      </c>
      <c r="BE202" s="186">
        <f t="shared" si="44"/>
        <v>0</v>
      </c>
      <c r="BF202" s="186">
        <f t="shared" si="45"/>
        <v>0</v>
      </c>
      <c r="BG202" s="186">
        <f t="shared" si="46"/>
        <v>0</v>
      </c>
      <c r="BH202" s="186">
        <f t="shared" si="47"/>
        <v>0</v>
      </c>
      <c r="BI202" s="186">
        <f t="shared" si="48"/>
        <v>0</v>
      </c>
      <c r="BJ202" s="24" t="s">
        <v>80</v>
      </c>
      <c r="BK202" s="186">
        <f t="shared" si="49"/>
        <v>0</v>
      </c>
      <c r="BL202" s="24" t="s">
        <v>373</v>
      </c>
      <c r="BM202" s="24" t="s">
        <v>4617</v>
      </c>
    </row>
    <row r="203" spans="2:65" s="1" customFormat="1" ht="69.75" customHeight="1">
      <c r="B203" s="174"/>
      <c r="C203" s="175" t="s">
        <v>1459</v>
      </c>
      <c r="D203" s="175" t="s">
        <v>188</v>
      </c>
      <c r="E203" s="176" t="s">
        <v>4618</v>
      </c>
      <c r="F203" s="177" t="s">
        <v>4619</v>
      </c>
      <c r="G203" s="178" t="s">
        <v>1046</v>
      </c>
      <c r="H203" s="179">
        <v>29</v>
      </c>
      <c r="I203" s="180"/>
      <c r="J203" s="181">
        <f t="shared" si="40"/>
        <v>0</v>
      </c>
      <c r="K203" s="177" t="s">
        <v>5</v>
      </c>
      <c r="L203" s="41"/>
      <c r="M203" s="182" t="s">
        <v>5</v>
      </c>
      <c r="N203" s="183" t="s">
        <v>43</v>
      </c>
      <c r="O203" s="42"/>
      <c r="P203" s="184">
        <f t="shared" si="41"/>
        <v>0</v>
      </c>
      <c r="Q203" s="184">
        <v>0</v>
      </c>
      <c r="R203" s="184">
        <f t="shared" si="42"/>
        <v>0</v>
      </c>
      <c r="S203" s="184">
        <v>0</v>
      </c>
      <c r="T203" s="185">
        <f t="shared" si="43"/>
        <v>0</v>
      </c>
      <c r="AR203" s="24" t="s">
        <v>373</v>
      </c>
      <c r="AT203" s="24" t="s">
        <v>188</v>
      </c>
      <c r="AU203" s="24" t="s">
        <v>82</v>
      </c>
      <c r="AY203" s="24" t="s">
        <v>185</v>
      </c>
      <c r="BE203" s="186">
        <f t="shared" si="44"/>
        <v>0</v>
      </c>
      <c r="BF203" s="186">
        <f t="shared" si="45"/>
        <v>0</v>
      </c>
      <c r="BG203" s="186">
        <f t="shared" si="46"/>
        <v>0</v>
      </c>
      <c r="BH203" s="186">
        <f t="shared" si="47"/>
        <v>0</v>
      </c>
      <c r="BI203" s="186">
        <f t="shared" si="48"/>
        <v>0</v>
      </c>
      <c r="BJ203" s="24" t="s">
        <v>80</v>
      </c>
      <c r="BK203" s="186">
        <f t="shared" si="49"/>
        <v>0</v>
      </c>
      <c r="BL203" s="24" t="s">
        <v>373</v>
      </c>
      <c r="BM203" s="24" t="s">
        <v>4620</v>
      </c>
    </row>
    <row r="204" spans="2:65" s="1" customFormat="1" ht="69.75" customHeight="1">
      <c r="B204" s="174"/>
      <c r="C204" s="175" t="s">
        <v>1463</v>
      </c>
      <c r="D204" s="175" t="s">
        <v>188</v>
      </c>
      <c r="E204" s="176" t="s">
        <v>4621</v>
      </c>
      <c r="F204" s="177" t="s">
        <v>4622</v>
      </c>
      <c r="G204" s="178" t="s">
        <v>1046</v>
      </c>
      <c r="H204" s="179">
        <v>45</v>
      </c>
      <c r="I204" s="180"/>
      <c r="J204" s="181">
        <f t="shared" si="40"/>
        <v>0</v>
      </c>
      <c r="K204" s="177" t="s">
        <v>5</v>
      </c>
      <c r="L204" s="41"/>
      <c r="M204" s="182" t="s">
        <v>5</v>
      </c>
      <c r="N204" s="183" t="s">
        <v>43</v>
      </c>
      <c r="O204" s="42"/>
      <c r="P204" s="184">
        <f t="shared" si="41"/>
        <v>0</v>
      </c>
      <c r="Q204" s="184">
        <v>0</v>
      </c>
      <c r="R204" s="184">
        <f t="shared" si="42"/>
        <v>0</v>
      </c>
      <c r="S204" s="184">
        <v>0</v>
      </c>
      <c r="T204" s="185">
        <f t="shared" si="43"/>
        <v>0</v>
      </c>
      <c r="AR204" s="24" t="s">
        <v>373</v>
      </c>
      <c r="AT204" s="24" t="s">
        <v>188</v>
      </c>
      <c r="AU204" s="24" t="s">
        <v>82</v>
      </c>
      <c r="AY204" s="24" t="s">
        <v>185</v>
      </c>
      <c r="BE204" s="186">
        <f t="shared" si="44"/>
        <v>0</v>
      </c>
      <c r="BF204" s="186">
        <f t="shared" si="45"/>
        <v>0</v>
      </c>
      <c r="BG204" s="186">
        <f t="shared" si="46"/>
        <v>0</v>
      </c>
      <c r="BH204" s="186">
        <f t="shared" si="47"/>
        <v>0</v>
      </c>
      <c r="BI204" s="186">
        <f t="shared" si="48"/>
        <v>0</v>
      </c>
      <c r="BJ204" s="24" t="s">
        <v>80</v>
      </c>
      <c r="BK204" s="186">
        <f t="shared" si="49"/>
        <v>0</v>
      </c>
      <c r="BL204" s="24" t="s">
        <v>373</v>
      </c>
      <c r="BM204" s="24" t="s">
        <v>4623</v>
      </c>
    </row>
    <row r="205" spans="2:65" s="1" customFormat="1" ht="69.75" customHeight="1">
      <c r="B205" s="174"/>
      <c r="C205" s="175" t="s">
        <v>1467</v>
      </c>
      <c r="D205" s="175" t="s">
        <v>188</v>
      </c>
      <c r="E205" s="176" t="s">
        <v>4624</v>
      </c>
      <c r="F205" s="177" t="s">
        <v>4625</v>
      </c>
      <c r="G205" s="178" t="s">
        <v>1046</v>
      </c>
      <c r="H205" s="179">
        <v>39</v>
      </c>
      <c r="I205" s="180"/>
      <c r="J205" s="181">
        <f t="shared" si="40"/>
        <v>0</v>
      </c>
      <c r="K205" s="177" t="s">
        <v>5</v>
      </c>
      <c r="L205" s="41"/>
      <c r="M205" s="182" t="s">
        <v>5</v>
      </c>
      <c r="N205" s="183" t="s">
        <v>43</v>
      </c>
      <c r="O205" s="42"/>
      <c r="P205" s="184">
        <f t="shared" si="41"/>
        <v>0</v>
      </c>
      <c r="Q205" s="184">
        <v>0</v>
      </c>
      <c r="R205" s="184">
        <f t="shared" si="42"/>
        <v>0</v>
      </c>
      <c r="S205" s="184">
        <v>0</v>
      </c>
      <c r="T205" s="185">
        <f t="shared" si="43"/>
        <v>0</v>
      </c>
      <c r="AR205" s="24" t="s">
        <v>373</v>
      </c>
      <c r="AT205" s="24" t="s">
        <v>188</v>
      </c>
      <c r="AU205" s="24" t="s">
        <v>82</v>
      </c>
      <c r="AY205" s="24" t="s">
        <v>185</v>
      </c>
      <c r="BE205" s="186">
        <f t="shared" si="44"/>
        <v>0</v>
      </c>
      <c r="BF205" s="186">
        <f t="shared" si="45"/>
        <v>0</v>
      </c>
      <c r="BG205" s="186">
        <f t="shared" si="46"/>
        <v>0</v>
      </c>
      <c r="BH205" s="186">
        <f t="shared" si="47"/>
        <v>0</v>
      </c>
      <c r="BI205" s="186">
        <f t="shared" si="48"/>
        <v>0</v>
      </c>
      <c r="BJ205" s="24" t="s">
        <v>80</v>
      </c>
      <c r="BK205" s="186">
        <f t="shared" si="49"/>
        <v>0</v>
      </c>
      <c r="BL205" s="24" t="s">
        <v>373</v>
      </c>
      <c r="BM205" s="24" t="s">
        <v>4626</v>
      </c>
    </row>
    <row r="206" spans="2:65" s="1" customFormat="1" ht="69.75" customHeight="1">
      <c r="B206" s="174"/>
      <c r="C206" s="175" t="s">
        <v>1471</v>
      </c>
      <c r="D206" s="175" t="s">
        <v>188</v>
      </c>
      <c r="E206" s="176" t="s">
        <v>4627</v>
      </c>
      <c r="F206" s="177" t="s">
        <v>4628</v>
      </c>
      <c r="G206" s="178" t="s">
        <v>1046</v>
      </c>
      <c r="H206" s="179">
        <v>20</v>
      </c>
      <c r="I206" s="180"/>
      <c r="J206" s="181">
        <f t="shared" si="40"/>
        <v>0</v>
      </c>
      <c r="K206" s="177" t="s">
        <v>5</v>
      </c>
      <c r="L206" s="41"/>
      <c r="M206" s="182" t="s">
        <v>5</v>
      </c>
      <c r="N206" s="183" t="s">
        <v>43</v>
      </c>
      <c r="O206" s="42"/>
      <c r="P206" s="184">
        <f t="shared" si="41"/>
        <v>0</v>
      </c>
      <c r="Q206" s="184">
        <v>0</v>
      </c>
      <c r="R206" s="184">
        <f t="shared" si="42"/>
        <v>0</v>
      </c>
      <c r="S206" s="184">
        <v>0</v>
      </c>
      <c r="T206" s="185">
        <f t="shared" si="43"/>
        <v>0</v>
      </c>
      <c r="AR206" s="24" t="s">
        <v>373</v>
      </c>
      <c r="AT206" s="24" t="s">
        <v>188</v>
      </c>
      <c r="AU206" s="24" t="s">
        <v>82</v>
      </c>
      <c r="AY206" s="24" t="s">
        <v>185</v>
      </c>
      <c r="BE206" s="186">
        <f t="shared" si="44"/>
        <v>0</v>
      </c>
      <c r="BF206" s="186">
        <f t="shared" si="45"/>
        <v>0</v>
      </c>
      <c r="BG206" s="186">
        <f t="shared" si="46"/>
        <v>0</v>
      </c>
      <c r="BH206" s="186">
        <f t="shared" si="47"/>
        <v>0</v>
      </c>
      <c r="BI206" s="186">
        <f t="shared" si="48"/>
        <v>0</v>
      </c>
      <c r="BJ206" s="24" t="s">
        <v>80</v>
      </c>
      <c r="BK206" s="186">
        <f t="shared" si="49"/>
        <v>0</v>
      </c>
      <c r="BL206" s="24" t="s">
        <v>373</v>
      </c>
      <c r="BM206" s="24" t="s">
        <v>4629</v>
      </c>
    </row>
    <row r="207" spans="2:65" s="1" customFormat="1" ht="82.5" customHeight="1">
      <c r="B207" s="174"/>
      <c r="C207" s="175" t="s">
        <v>3460</v>
      </c>
      <c r="D207" s="175" t="s">
        <v>188</v>
      </c>
      <c r="E207" s="176" t="s">
        <v>4630</v>
      </c>
      <c r="F207" s="177" t="s">
        <v>4631</v>
      </c>
      <c r="G207" s="178" t="s">
        <v>1046</v>
      </c>
      <c r="H207" s="179">
        <v>15</v>
      </c>
      <c r="I207" s="180"/>
      <c r="J207" s="181">
        <f t="shared" si="40"/>
        <v>0</v>
      </c>
      <c r="K207" s="177" t="s">
        <v>5</v>
      </c>
      <c r="L207" s="41"/>
      <c r="M207" s="182" t="s">
        <v>5</v>
      </c>
      <c r="N207" s="183" t="s">
        <v>43</v>
      </c>
      <c r="O207" s="42"/>
      <c r="P207" s="184">
        <f t="shared" si="41"/>
        <v>0</v>
      </c>
      <c r="Q207" s="184">
        <v>0</v>
      </c>
      <c r="R207" s="184">
        <f t="shared" si="42"/>
        <v>0</v>
      </c>
      <c r="S207" s="184">
        <v>0</v>
      </c>
      <c r="T207" s="185">
        <f t="shared" si="43"/>
        <v>0</v>
      </c>
      <c r="AR207" s="24" t="s">
        <v>373</v>
      </c>
      <c r="AT207" s="24" t="s">
        <v>188</v>
      </c>
      <c r="AU207" s="24" t="s">
        <v>82</v>
      </c>
      <c r="AY207" s="24" t="s">
        <v>185</v>
      </c>
      <c r="BE207" s="186">
        <f t="shared" si="44"/>
        <v>0</v>
      </c>
      <c r="BF207" s="186">
        <f t="shared" si="45"/>
        <v>0</v>
      </c>
      <c r="BG207" s="186">
        <f t="shared" si="46"/>
        <v>0</v>
      </c>
      <c r="BH207" s="186">
        <f t="shared" si="47"/>
        <v>0</v>
      </c>
      <c r="BI207" s="186">
        <f t="shared" si="48"/>
        <v>0</v>
      </c>
      <c r="BJ207" s="24" t="s">
        <v>80</v>
      </c>
      <c r="BK207" s="186">
        <f t="shared" si="49"/>
        <v>0</v>
      </c>
      <c r="BL207" s="24" t="s">
        <v>373</v>
      </c>
      <c r="BM207" s="24" t="s">
        <v>4632</v>
      </c>
    </row>
    <row r="208" spans="2:65" s="1" customFormat="1" ht="82.5" customHeight="1">
      <c r="B208" s="174"/>
      <c r="C208" s="175" t="s">
        <v>3468</v>
      </c>
      <c r="D208" s="175" t="s">
        <v>188</v>
      </c>
      <c r="E208" s="176" t="s">
        <v>4633</v>
      </c>
      <c r="F208" s="177" t="s">
        <v>4634</v>
      </c>
      <c r="G208" s="178" t="s">
        <v>1046</v>
      </c>
      <c r="H208" s="179">
        <v>8</v>
      </c>
      <c r="I208" s="180"/>
      <c r="J208" s="181">
        <f t="shared" si="40"/>
        <v>0</v>
      </c>
      <c r="K208" s="177" t="s">
        <v>5</v>
      </c>
      <c r="L208" s="41"/>
      <c r="M208" s="182" t="s">
        <v>5</v>
      </c>
      <c r="N208" s="183" t="s">
        <v>43</v>
      </c>
      <c r="O208" s="42"/>
      <c r="P208" s="184">
        <f t="shared" si="41"/>
        <v>0</v>
      </c>
      <c r="Q208" s="184">
        <v>0</v>
      </c>
      <c r="R208" s="184">
        <f t="shared" si="42"/>
        <v>0</v>
      </c>
      <c r="S208" s="184">
        <v>0</v>
      </c>
      <c r="T208" s="185">
        <f t="shared" si="43"/>
        <v>0</v>
      </c>
      <c r="AR208" s="24" t="s">
        <v>373</v>
      </c>
      <c r="AT208" s="24" t="s">
        <v>188</v>
      </c>
      <c r="AU208" s="24" t="s">
        <v>82</v>
      </c>
      <c r="AY208" s="24" t="s">
        <v>185</v>
      </c>
      <c r="BE208" s="186">
        <f t="shared" si="44"/>
        <v>0</v>
      </c>
      <c r="BF208" s="186">
        <f t="shared" si="45"/>
        <v>0</v>
      </c>
      <c r="BG208" s="186">
        <f t="shared" si="46"/>
        <v>0</v>
      </c>
      <c r="BH208" s="186">
        <f t="shared" si="47"/>
        <v>0</v>
      </c>
      <c r="BI208" s="186">
        <f t="shared" si="48"/>
        <v>0</v>
      </c>
      <c r="BJ208" s="24" t="s">
        <v>80</v>
      </c>
      <c r="BK208" s="186">
        <f t="shared" si="49"/>
        <v>0</v>
      </c>
      <c r="BL208" s="24" t="s">
        <v>373</v>
      </c>
      <c r="BM208" s="24" t="s">
        <v>4635</v>
      </c>
    </row>
    <row r="209" spans="2:65" s="1" customFormat="1" ht="82.5" customHeight="1">
      <c r="B209" s="174"/>
      <c r="C209" s="175" t="s">
        <v>3515</v>
      </c>
      <c r="D209" s="175" t="s">
        <v>188</v>
      </c>
      <c r="E209" s="176" t="s">
        <v>4636</v>
      </c>
      <c r="F209" s="177" t="s">
        <v>4637</v>
      </c>
      <c r="G209" s="178" t="s">
        <v>1046</v>
      </c>
      <c r="H209" s="179">
        <v>27</v>
      </c>
      <c r="I209" s="180"/>
      <c r="J209" s="181">
        <f t="shared" si="40"/>
        <v>0</v>
      </c>
      <c r="K209" s="177" t="s">
        <v>5</v>
      </c>
      <c r="L209" s="41"/>
      <c r="M209" s="182" t="s">
        <v>5</v>
      </c>
      <c r="N209" s="183" t="s">
        <v>43</v>
      </c>
      <c r="O209" s="42"/>
      <c r="P209" s="184">
        <f t="shared" si="41"/>
        <v>0</v>
      </c>
      <c r="Q209" s="184">
        <v>0</v>
      </c>
      <c r="R209" s="184">
        <f t="shared" si="42"/>
        <v>0</v>
      </c>
      <c r="S209" s="184">
        <v>0</v>
      </c>
      <c r="T209" s="185">
        <f t="shared" si="43"/>
        <v>0</v>
      </c>
      <c r="AR209" s="24" t="s">
        <v>373</v>
      </c>
      <c r="AT209" s="24" t="s">
        <v>188</v>
      </c>
      <c r="AU209" s="24" t="s">
        <v>82</v>
      </c>
      <c r="AY209" s="24" t="s">
        <v>185</v>
      </c>
      <c r="BE209" s="186">
        <f t="shared" si="44"/>
        <v>0</v>
      </c>
      <c r="BF209" s="186">
        <f t="shared" si="45"/>
        <v>0</v>
      </c>
      <c r="BG209" s="186">
        <f t="shared" si="46"/>
        <v>0</v>
      </c>
      <c r="BH209" s="186">
        <f t="shared" si="47"/>
        <v>0</v>
      </c>
      <c r="BI209" s="186">
        <f t="shared" si="48"/>
        <v>0</v>
      </c>
      <c r="BJ209" s="24" t="s">
        <v>80</v>
      </c>
      <c r="BK209" s="186">
        <f t="shared" si="49"/>
        <v>0</v>
      </c>
      <c r="BL209" s="24" t="s">
        <v>373</v>
      </c>
      <c r="BM209" s="24" t="s">
        <v>4638</v>
      </c>
    </row>
    <row r="210" spans="2:65" s="1" customFormat="1" ht="69.75" customHeight="1">
      <c r="B210" s="174"/>
      <c r="C210" s="175" t="s">
        <v>3519</v>
      </c>
      <c r="D210" s="175" t="s">
        <v>188</v>
      </c>
      <c r="E210" s="176" t="s">
        <v>4639</v>
      </c>
      <c r="F210" s="177" t="s">
        <v>4640</v>
      </c>
      <c r="G210" s="178" t="s">
        <v>1046</v>
      </c>
      <c r="H210" s="179">
        <v>10</v>
      </c>
      <c r="I210" s="180"/>
      <c r="J210" s="181">
        <f t="shared" si="40"/>
        <v>0</v>
      </c>
      <c r="K210" s="177" t="s">
        <v>5</v>
      </c>
      <c r="L210" s="41"/>
      <c r="M210" s="182" t="s">
        <v>5</v>
      </c>
      <c r="N210" s="183" t="s">
        <v>43</v>
      </c>
      <c r="O210" s="42"/>
      <c r="P210" s="184">
        <f t="shared" si="41"/>
        <v>0</v>
      </c>
      <c r="Q210" s="184">
        <v>0</v>
      </c>
      <c r="R210" s="184">
        <f t="shared" si="42"/>
        <v>0</v>
      </c>
      <c r="S210" s="184">
        <v>0</v>
      </c>
      <c r="T210" s="185">
        <f t="shared" si="43"/>
        <v>0</v>
      </c>
      <c r="AR210" s="24" t="s">
        <v>373</v>
      </c>
      <c r="AT210" s="24" t="s">
        <v>188</v>
      </c>
      <c r="AU210" s="24" t="s">
        <v>82</v>
      </c>
      <c r="AY210" s="24" t="s">
        <v>185</v>
      </c>
      <c r="BE210" s="186">
        <f t="shared" si="44"/>
        <v>0</v>
      </c>
      <c r="BF210" s="186">
        <f t="shared" si="45"/>
        <v>0</v>
      </c>
      <c r="BG210" s="186">
        <f t="shared" si="46"/>
        <v>0</v>
      </c>
      <c r="BH210" s="186">
        <f t="shared" si="47"/>
        <v>0</v>
      </c>
      <c r="BI210" s="186">
        <f t="shared" si="48"/>
        <v>0</v>
      </c>
      <c r="BJ210" s="24" t="s">
        <v>80</v>
      </c>
      <c r="BK210" s="186">
        <f t="shared" si="49"/>
        <v>0</v>
      </c>
      <c r="BL210" s="24" t="s">
        <v>373</v>
      </c>
      <c r="BM210" s="24" t="s">
        <v>4641</v>
      </c>
    </row>
    <row r="211" spans="2:65" s="1" customFormat="1" ht="69.75" customHeight="1">
      <c r="B211" s="174"/>
      <c r="C211" s="175" t="s">
        <v>3523</v>
      </c>
      <c r="D211" s="175" t="s">
        <v>188</v>
      </c>
      <c r="E211" s="176" t="s">
        <v>4642</v>
      </c>
      <c r="F211" s="177" t="s">
        <v>4643</v>
      </c>
      <c r="G211" s="178" t="s">
        <v>1046</v>
      </c>
      <c r="H211" s="179">
        <v>1</v>
      </c>
      <c r="I211" s="180"/>
      <c r="J211" s="181">
        <f t="shared" si="40"/>
        <v>0</v>
      </c>
      <c r="K211" s="177" t="s">
        <v>5</v>
      </c>
      <c r="L211" s="41"/>
      <c r="M211" s="182" t="s">
        <v>5</v>
      </c>
      <c r="N211" s="183" t="s">
        <v>43</v>
      </c>
      <c r="O211" s="42"/>
      <c r="P211" s="184">
        <f t="shared" si="41"/>
        <v>0</v>
      </c>
      <c r="Q211" s="184">
        <v>0</v>
      </c>
      <c r="R211" s="184">
        <f t="shared" si="42"/>
        <v>0</v>
      </c>
      <c r="S211" s="184">
        <v>0</v>
      </c>
      <c r="T211" s="185">
        <f t="shared" si="43"/>
        <v>0</v>
      </c>
      <c r="AR211" s="24" t="s">
        <v>373</v>
      </c>
      <c r="AT211" s="24" t="s">
        <v>188</v>
      </c>
      <c r="AU211" s="24" t="s">
        <v>82</v>
      </c>
      <c r="AY211" s="24" t="s">
        <v>185</v>
      </c>
      <c r="BE211" s="186">
        <f t="shared" si="44"/>
        <v>0</v>
      </c>
      <c r="BF211" s="186">
        <f t="shared" si="45"/>
        <v>0</v>
      </c>
      <c r="BG211" s="186">
        <f t="shared" si="46"/>
        <v>0</v>
      </c>
      <c r="BH211" s="186">
        <f t="shared" si="47"/>
        <v>0</v>
      </c>
      <c r="BI211" s="186">
        <f t="shared" si="48"/>
        <v>0</v>
      </c>
      <c r="BJ211" s="24" t="s">
        <v>80</v>
      </c>
      <c r="BK211" s="186">
        <f t="shared" si="49"/>
        <v>0</v>
      </c>
      <c r="BL211" s="24" t="s">
        <v>373</v>
      </c>
      <c r="BM211" s="24" t="s">
        <v>4644</v>
      </c>
    </row>
    <row r="212" spans="2:65" s="1" customFormat="1" ht="69.75" customHeight="1">
      <c r="B212" s="174"/>
      <c r="C212" s="175" t="s">
        <v>3527</v>
      </c>
      <c r="D212" s="175" t="s">
        <v>188</v>
      </c>
      <c r="E212" s="176" t="s">
        <v>4645</v>
      </c>
      <c r="F212" s="177" t="s">
        <v>4646</v>
      </c>
      <c r="G212" s="178" t="s">
        <v>1046</v>
      </c>
      <c r="H212" s="179">
        <v>11</v>
      </c>
      <c r="I212" s="180"/>
      <c r="J212" s="181">
        <f t="shared" si="40"/>
        <v>0</v>
      </c>
      <c r="K212" s="177" t="s">
        <v>5</v>
      </c>
      <c r="L212" s="41"/>
      <c r="M212" s="182" t="s">
        <v>5</v>
      </c>
      <c r="N212" s="183" t="s">
        <v>43</v>
      </c>
      <c r="O212" s="42"/>
      <c r="P212" s="184">
        <f t="shared" si="41"/>
        <v>0</v>
      </c>
      <c r="Q212" s="184">
        <v>0</v>
      </c>
      <c r="R212" s="184">
        <f t="shared" si="42"/>
        <v>0</v>
      </c>
      <c r="S212" s="184">
        <v>0</v>
      </c>
      <c r="T212" s="185">
        <f t="shared" si="43"/>
        <v>0</v>
      </c>
      <c r="AR212" s="24" t="s">
        <v>373</v>
      </c>
      <c r="AT212" s="24" t="s">
        <v>188</v>
      </c>
      <c r="AU212" s="24" t="s">
        <v>82</v>
      </c>
      <c r="AY212" s="24" t="s">
        <v>185</v>
      </c>
      <c r="BE212" s="186">
        <f t="shared" si="44"/>
        <v>0</v>
      </c>
      <c r="BF212" s="186">
        <f t="shared" si="45"/>
        <v>0</v>
      </c>
      <c r="BG212" s="186">
        <f t="shared" si="46"/>
        <v>0</v>
      </c>
      <c r="BH212" s="186">
        <f t="shared" si="47"/>
        <v>0</v>
      </c>
      <c r="BI212" s="186">
        <f t="shared" si="48"/>
        <v>0</v>
      </c>
      <c r="BJ212" s="24" t="s">
        <v>80</v>
      </c>
      <c r="BK212" s="186">
        <f t="shared" si="49"/>
        <v>0</v>
      </c>
      <c r="BL212" s="24" t="s">
        <v>373</v>
      </c>
      <c r="BM212" s="24" t="s">
        <v>4647</v>
      </c>
    </row>
    <row r="213" spans="2:65" s="1" customFormat="1" ht="69.75" customHeight="1">
      <c r="B213" s="174"/>
      <c r="C213" s="175" t="s">
        <v>3531</v>
      </c>
      <c r="D213" s="175" t="s">
        <v>188</v>
      </c>
      <c r="E213" s="176" t="s">
        <v>4648</v>
      </c>
      <c r="F213" s="177" t="s">
        <v>4649</v>
      </c>
      <c r="G213" s="178" t="s">
        <v>1046</v>
      </c>
      <c r="H213" s="179">
        <v>2</v>
      </c>
      <c r="I213" s="180"/>
      <c r="J213" s="181">
        <f t="shared" si="40"/>
        <v>0</v>
      </c>
      <c r="K213" s="177" t="s">
        <v>5</v>
      </c>
      <c r="L213" s="41"/>
      <c r="M213" s="182" t="s">
        <v>5</v>
      </c>
      <c r="N213" s="183" t="s">
        <v>43</v>
      </c>
      <c r="O213" s="42"/>
      <c r="P213" s="184">
        <f t="shared" si="41"/>
        <v>0</v>
      </c>
      <c r="Q213" s="184">
        <v>0</v>
      </c>
      <c r="R213" s="184">
        <f t="shared" si="42"/>
        <v>0</v>
      </c>
      <c r="S213" s="184">
        <v>0</v>
      </c>
      <c r="T213" s="185">
        <f t="shared" si="43"/>
        <v>0</v>
      </c>
      <c r="AR213" s="24" t="s">
        <v>373</v>
      </c>
      <c r="AT213" s="24" t="s">
        <v>188</v>
      </c>
      <c r="AU213" s="24" t="s">
        <v>82</v>
      </c>
      <c r="AY213" s="24" t="s">
        <v>185</v>
      </c>
      <c r="BE213" s="186">
        <f t="shared" si="44"/>
        <v>0</v>
      </c>
      <c r="BF213" s="186">
        <f t="shared" si="45"/>
        <v>0</v>
      </c>
      <c r="BG213" s="186">
        <f t="shared" si="46"/>
        <v>0</v>
      </c>
      <c r="BH213" s="186">
        <f t="shared" si="47"/>
        <v>0</v>
      </c>
      <c r="BI213" s="186">
        <f t="shared" si="48"/>
        <v>0</v>
      </c>
      <c r="BJ213" s="24" t="s">
        <v>80</v>
      </c>
      <c r="BK213" s="186">
        <f t="shared" si="49"/>
        <v>0</v>
      </c>
      <c r="BL213" s="24" t="s">
        <v>373</v>
      </c>
      <c r="BM213" s="24" t="s">
        <v>4650</v>
      </c>
    </row>
    <row r="214" spans="2:65" s="1" customFormat="1" ht="82.5" customHeight="1">
      <c r="B214" s="174"/>
      <c r="C214" s="175" t="s">
        <v>3535</v>
      </c>
      <c r="D214" s="175" t="s">
        <v>188</v>
      </c>
      <c r="E214" s="176" t="s">
        <v>4651</v>
      </c>
      <c r="F214" s="177" t="s">
        <v>4652</v>
      </c>
      <c r="G214" s="178" t="s">
        <v>1046</v>
      </c>
      <c r="H214" s="179">
        <v>2</v>
      </c>
      <c r="I214" s="180"/>
      <c r="J214" s="181">
        <f t="shared" si="40"/>
        <v>0</v>
      </c>
      <c r="K214" s="177" t="s">
        <v>5</v>
      </c>
      <c r="L214" s="41"/>
      <c r="M214" s="182" t="s">
        <v>5</v>
      </c>
      <c r="N214" s="183" t="s">
        <v>43</v>
      </c>
      <c r="O214" s="42"/>
      <c r="P214" s="184">
        <f t="shared" si="41"/>
        <v>0</v>
      </c>
      <c r="Q214" s="184">
        <v>0</v>
      </c>
      <c r="R214" s="184">
        <f t="shared" si="42"/>
        <v>0</v>
      </c>
      <c r="S214" s="184">
        <v>0</v>
      </c>
      <c r="T214" s="185">
        <f t="shared" si="43"/>
        <v>0</v>
      </c>
      <c r="AR214" s="24" t="s">
        <v>373</v>
      </c>
      <c r="AT214" s="24" t="s">
        <v>188</v>
      </c>
      <c r="AU214" s="24" t="s">
        <v>82</v>
      </c>
      <c r="AY214" s="24" t="s">
        <v>185</v>
      </c>
      <c r="BE214" s="186">
        <f t="shared" si="44"/>
        <v>0</v>
      </c>
      <c r="BF214" s="186">
        <f t="shared" si="45"/>
        <v>0</v>
      </c>
      <c r="BG214" s="186">
        <f t="shared" si="46"/>
        <v>0</v>
      </c>
      <c r="BH214" s="186">
        <f t="shared" si="47"/>
        <v>0</v>
      </c>
      <c r="BI214" s="186">
        <f t="shared" si="48"/>
        <v>0</v>
      </c>
      <c r="BJ214" s="24" t="s">
        <v>80</v>
      </c>
      <c r="BK214" s="186">
        <f t="shared" si="49"/>
        <v>0</v>
      </c>
      <c r="BL214" s="24" t="s">
        <v>373</v>
      </c>
      <c r="BM214" s="24" t="s">
        <v>4653</v>
      </c>
    </row>
    <row r="215" spans="2:65" s="1" customFormat="1" ht="82.5" customHeight="1">
      <c r="B215" s="174"/>
      <c r="C215" s="175" t="s">
        <v>2110</v>
      </c>
      <c r="D215" s="175" t="s">
        <v>188</v>
      </c>
      <c r="E215" s="176" t="s">
        <v>4654</v>
      </c>
      <c r="F215" s="177" t="s">
        <v>4655</v>
      </c>
      <c r="G215" s="178" t="s">
        <v>1046</v>
      </c>
      <c r="H215" s="179">
        <v>5</v>
      </c>
      <c r="I215" s="180"/>
      <c r="J215" s="181">
        <f t="shared" si="40"/>
        <v>0</v>
      </c>
      <c r="K215" s="177" t="s">
        <v>5</v>
      </c>
      <c r="L215" s="41"/>
      <c r="M215" s="182" t="s">
        <v>5</v>
      </c>
      <c r="N215" s="183" t="s">
        <v>43</v>
      </c>
      <c r="O215" s="42"/>
      <c r="P215" s="184">
        <f t="shared" si="41"/>
        <v>0</v>
      </c>
      <c r="Q215" s="184">
        <v>0</v>
      </c>
      <c r="R215" s="184">
        <f t="shared" si="42"/>
        <v>0</v>
      </c>
      <c r="S215" s="184">
        <v>0</v>
      </c>
      <c r="T215" s="185">
        <f t="shared" si="43"/>
        <v>0</v>
      </c>
      <c r="AR215" s="24" t="s">
        <v>373</v>
      </c>
      <c r="AT215" s="24" t="s">
        <v>188</v>
      </c>
      <c r="AU215" s="24" t="s">
        <v>82</v>
      </c>
      <c r="AY215" s="24" t="s">
        <v>185</v>
      </c>
      <c r="BE215" s="186">
        <f t="shared" si="44"/>
        <v>0</v>
      </c>
      <c r="BF215" s="186">
        <f t="shared" si="45"/>
        <v>0</v>
      </c>
      <c r="BG215" s="186">
        <f t="shared" si="46"/>
        <v>0</v>
      </c>
      <c r="BH215" s="186">
        <f t="shared" si="47"/>
        <v>0</v>
      </c>
      <c r="BI215" s="186">
        <f t="shared" si="48"/>
        <v>0</v>
      </c>
      <c r="BJ215" s="24" t="s">
        <v>80</v>
      </c>
      <c r="BK215" s="186">
        <f t="shared" si="49"/>
        <v>0</v>
      </c>
      <c r="BL215" s="24" t="s">
        <v>373</v>
      </c>
      <c r="BM215" s="24" t="s">
        <v>4656</v>
      </c>
    </row>
    <row r="216" spans="2:65" s="1" customFormat="1" ht="69.75" customHeight="1">
      <c r="B216" s="174"/>
      <c r="C216" s="175" t="s">
        <v>3922</v>
      </c>
      <c r="D216" s="175" t="s">
        <v>188</v>
      </c>
      <c r="E216" s="176" t="s">
        <v>4657</v>
      </c>
      <c r="F216" s="177" t="s">
        <v>4658</v>
      </c>
      <c r="G216" s="178" t="s">
        <v>1046</v>
      </c>
      <c r="H216" s="179">
        <v>14</v>
      </c>
      <c r="I216" s="180"/>
      <c r="J216" s="181">
        <f t="shared" si="40"/>
        <v>0</v>
      </c>
      <c r="K216" s="177" t="s">
        <v>5</v>
      </c>
      <c r="L216" s="41"/>
      <c r="M216" s="182" t="s">
        <v>5</v>
      </c>
      <c r="N216" s="183" t="s">
        <v>43</v>
      </c>
      <c r="O216" s="42"/>
      <c r="P216" s="184">
        <f t="shared" si="41"/>
        <v>0</v>
      </c>
      <c r="Q216" s="184">
        <v>0</v>
      </c>
      <c r="R216" s="184">
        <f t="shared" si="42"/>
        <v>0</v>
      </c>
      <c r="S216" s="184">
        <v>0</v>
      </c>
      <c r="T216" s="185">
        <f t="shared" si="43"/>
        <v>0</v>
      </c>
      <c r="AR216" s="24" t="s">
        <v>373</v>
      </c>
      <c r="AT216" s="24" t="s">
        <v>188</v>
      </c>
      <c r="AU216" s="24" t="s">
        <v>82</v>
      </c>
      <c r="AY216" s="24" t="s">
        <v>185</v>
      </c>
      <c r="BE216" s="186">
        <f t="shared" si="44"/>
        <v>0</v>
      </c>
      <c r="BF216" s="186">
        <f t="shared" si="45"/>
        <v>0</v>
      </c>
      <c r="BG216" s="186">
        <f t="shared" si="46"/>
        <v>0</v>
      </c>
      <c r="BH216" s="186">
        <f t="shared" si="47"/>
        <v>0</v>
      </c>
      <c r="BI216" s="186">
        <f t="shared" si="48"/>
        <v>0</v>
      </c>
      <c r="BJ216" s="24" t="s">
        <v>80</v>
      </c>
      <c r="BK216" s="186">
        <f t="shared" si="49"/>
        <v>0</v>
      </c>
      <c r="BL216" s="24" t="s">
        <v>373</v>
      </c>
      <c r="BM216" s="24" t="s">
        <v>4659</v>
      </c>
    </row>
    <row r="217" spans="2:65" s="1" customFormat="1" ht="82.5" customHeight="1">
      <c r="B217" s="174"/>
      <c r="C217" s="175" t="s">
        <v>1900</v>
      </c>
      <c r="D217" s="175" t="s">
        <v>188</v>
      </c>
      <c r="E217" s="176" t="s">
        <v>4660</v>
      </c>
      <c r="F217" s="177" t="s">
        <v>4661</v>
      </c>
      <c r="G217" s="178" t="s">
        <v>1046</v>
      </c>
      <c r="H217" s="179">
        <v>8</v>
      </c>
      <c r="I217" s="180"/>
      <c r="J217" s="181">
        <f t="shared" si="40"/>
        <v>0</v>
      </c>
      <c r="K217" s="177" t="s">
        <v>5</v>
      </c>
      <c r="L217" s="41"/>
      <c r="M217" s="182" t="s">
        <v>5</v>
      </c>
      <c r="N217" s="183" t="s">
        <v>43</v>
      </c>
      <c r="O217" s="42"/>
      <c r="P217" s="184">
        <f t="shared" si="41"/>
        <v>0</v>
      </c>
      <c r="Q217" s="184">
        <v>0</v>
      </c>
      <c r="R217" s="184">
        <f t="shared" si="42"/>
        <v>0</v>
      </c>
      <c r="S217" s="184">
        <v>0</v>
      </c>
      <c r="T217" s="185">
        <f t="shared" si="43"/>
        <v>0</v>
      </c>
      <c r="AR217" s="24" t="s">
        <v>373</v>
      </c>
      <c r="AT217" s="24" t="s">
        <v>188</v>
      </c>
      <c r="AU217" s="24" t="s">
        <v>82</v>
      </c>
      <c r="AY217" s="24" t="s">
        <v>185</v>
      </c>
      <c r="BE217" s="186">
        <f t="shared" si="44"/>
        <v>0</v>
      </c>
      <c r="BF217" s="186">
        <f t="shared" si="45"/>
        <v>0</v>
      </c>
      <c r="BG217" s="186">
        <f t="shared" si="46"/>
        <v>0</v>
      </c>
      <c r="BH217" s="186">
        <f t="shared" si="47"/>
        <v>0</v>
      </c>
      <c r="BI217" s="186">
        <f t="shared" si="48"/>
        <v>0</v>
      </c>
      <c r="BJ217" s="24" t="s">
        <v>80</v>
      </c>
      <c r="BK217" s="186">
        <f t="shared" si="49"/>
        <v>0</v>
      </c>
      <c r="BL217" s="24" t="s">
        <v>373</v>
      </c>
      <c r="BM217" s="24" t="s">
        <v>4662</v>
      </c>
    </row>
    <row r="218" spans="2:65" s="1" customFormat="1" ht="44.25" customHeight="1">
      <c r="B218" s="174"/>
      <c r="C218" s="175" t="s">
        <v>1904</v>
      </c>
      <c r="D218" s="175" t="s">
        <v>188</v>
      </c>
      <c r="E218" s="176" t="s">
        <v>4663</v>
      </c>
      <c r="F218" s="177" t="s">
        <v>4664</v>
      </c>
      <c r="G218" s="178" t="s">
        <v>1046</v>
      </c>
      <c r="H218" s="179">
        <v>2</v>
      </c>
      <c r="I218" s="180"/>
      <c r="J218" s="181">
        <f t="shared" si="40"/>
        <v>0</v>
      </c>
      <c r="K218" s="177" t="s">
        <v>5</v>
      </c>
      <c r="L218" s="41"/>
      <c r="M218" s="182" t="s">
        <v>5</v>
      </c>
      <c r="N218" s="183" t="s">
        <v>43</v>
      </c>
      <c r="O218" s="42"/>
      <c r="P218" s="184">
        <f t="shared" si="41"/>
        <v>0</v>
      </c>
      <c r="Q218" s="184">
        <v>0</v>
      </c>
      <c r="R218" s="184">
        <f t="shared" si="42"/>
        <v>0</v>
      </c>
      <c r="S218" s="184">
        <v>0</v>
      </c>
      <c r="T218" s="185">
        <f t="shared" si="43"/>
        <v>0</v>
      </c>
      <c r="AR218" s="24" t="s">
        <v>373</v>
      </c>
      <c r="AT218" s="24" t="s">
        <v>188</v>
      </c>
      <c r="AU218" s="24" t="s">
        <v>82</v>
      </c>
      <c r="AY218" s="24" t="s">
        <v>185</v>
      </c>
      <c r="BE218" s="186">
        <f t="shared" si="44"/>
        <v>0</v>
      </c>
      <c r="BF218" s="186">
        <f t="shared" si="45"/>
        <v>0</v>
      </c>
      <c r="BG218" s="186">
        <f t="shared" si="46"/>
        <v>0</v>
      </c>
      <c r="BH218" s="186">
        <f t="shared" si="47"/>
        <v>0</v>
      </c>
      <c r="BI218" s="186">
        <f t="shared" si="48"/>
        <v>0</v>
      </c>
      <c r="BJ218" s="24" t="s">
        <v>80</v>
      </c>
      <c r="BK218" s="186">
        <f t="shared" si="49"/>
        <v>0</v>
      </c>
      <c r="BL218" s="24" t="s">
        <v>373</v>
      </c>
      <c r="BM218" s="24" t="s">
        <v>4665</v>
      </c>
    </row>
    <row r="219" spans="2:65" s="1" customFormat="1" ht="57" customHeight="1">
      <c r="B219" s="174"/>
      <c r="C219" s="175" t="s">
        <v>1908</v>
      </c>
      <c r="D219" s="175" t="s">
        <v>188</v>
      </c>
      <c r="E219" s="176" t="s">
        <v>4666</v>
      </c>
      <c r="F219" s="177" t="s">
        <v>4667</v>
      </c>
      <c r="G219" s="178" t="s">
        <v>1046</v>
      </c>
      <c r="H219" s="179">
        <v>30</v>
      </c>
      <c r="I219" s="180"/>
      <c r="J219" s="181">
        <f t="shared" si="40"/>
        <v>0</v>
      </c>
      <c r="K219" s="177" t="s">
        <v>5</v>
      </c>
      <c r="L219" s="41"/>
      <c r="M219" s="182" t="s">
        <v>5</v>
      </c>
      <c r="N219" s="183" t="s">
        <v>43</v>
      </c>
      <c r="O219" s="42"/>
      <c r="P219" s="184">
        <f t="shared" si="41"/>
        <v>0</v>
      </c>
      <c r="Q219" s="184">
        <v>0</v>
      </c>
      <c r="R219" s="184">
        <f t="shared" si="42"/>
        <v>0</v>
      </c>
      <c r="S219" s="184">
        <v>0</v>
      </c>
      <c r="T219" s="185">
        <f t="shared" si="43"/>
        <v>0</v>
      </c>
      <c r="AR219" s="24" t="s">
        <v>373</v>
      </c>
      <c r="AT219" s="24" t="s">
        <v>188</v>
      </c>
      <c r="AU219" s="24" t="s">
        <v>82</v>
      </c>
      <c r="AY219" s="24" t="s">
        <v>185</v>
      </c>
      <c r="BE219" s="186">
        <f t="shared" si="44"/>
        <v>0</v>
      </c>
      <c r="BF219" s="186">
        <f t="shared" si="45"/>
        <v>0</v>
      </c>
      <c r="BG219" s="186">
        <f t="shared" si="46"/>
        <v>0</v>
      </c>
      <c r="BH219" s="186">
        <f t="shared" si="47"/>
        <v>0</v>
      </c>
      <c r="BI219" s="186">
        <f t="shared" si="48"/>
        <v>0</v>
      </c>
      <c r="BJ219" s="24" t="s">
        <v>80</v>
      </c>
      <c r="BK219" s="186">
        <f t="shared" si="49"/>
        <v>0</v>
      </c>
      <c r="BL219" s="24" t="s">
        <v>373</v>
      </c>
      <c r="BM219" s="24" t="s">
        <v>4668</v>
      </c>
    </row>
    <row r="220" spans="2:65" s="1" customFormat="1" ht="57" customHeight="1">
      <c r="B220" s="174"/>
      <c r="C220" s="175" t="s">
        <v>1912</v>
      </c>
      <c r="D220" s="175" t="s">
        <v>188</v>
      </c>
      <c r="E220" s="176" t="s">
        <v>4669</v>
      </c>
      <c r="F220" s="177" t="s">
        <v>4670</v>
      </c>
      <c r="G220" s="178" t="s">
        <v>1046</v>
      </c>
      <c r="H220" s="179">
        <v>12</v>
      </c>
      <c r="I220" s="180"/>
      <c r="J220" s="181">
        <f t="shared" si="40"/>
        <v>0</v>
      </c>
      <c r="K220" s="177" t="s">
        <v>5</v>
      </c>
      <c r="L220" s="41"/>
      <c r="M220" s="182" t="s">
        <v>5</v>
      </c>
      <c r="N220" s="183" t="s">
        <v>43</v>
      </c>
      <c r="O220" s="42"/>
      <c r="P220" s="184">
        <f t="shared" si="41"/>
        <v>0</v>
      </c>
      <c r="Q220" s="184">
        <v>0</v>
      </c>
      <c r="R220" s="184">
        <f t="shared" si="42"/>
        <v>0</v>
      </c>
      <c r="S220" s="184">
        <v>0</v>
      </c>
      <c r="T220" s="185">
        <f t="shared" si="43"/>
        <v>0</v>
      </c>
      <c r="AR220" s="24" t="s">
        <v>373</v>
      </c>
      <c r="AT220" s="24" t="s">
        <v>188</v>
      </c>
      <c r="AU220" s="24" t="s">
        <v>82</v>
      </c>
      <c r="AY220" s="24" t="s">
        <v>185</v>
      </c>
      <c r="BE220" s="186">
        <f t="shared" si="44"/>
        <v>0</v>
      </c>
      <c r="BF220" s="186">
        <f t="shared" si="45"/>
        <v>0</v>
      </c>
      <c r="BG220" s="186">
        <f t="shared" si="46"/>
        <v>0</v>
      </c>
      <c r="BH220" s="186">
        <f t="shared" si="47"/>
        <v>0</v>
      </c>
      <c r="BI220" s="186">
        <f t="shared" si="48"/>
        <v>0</v>
      </c>
      <c r="BJ220" s="24" t="s">
        <v>80</v>
      </c>
      <c r="BK220" s="186">
        <f t="shared" si="49"/>
        <v>0</v>
      </c>
      <c r="BL220" s="24" t="s">
        <v>373</v>
      </c>
      <c r="BM220" s="24" t="s">
        <v>4671</v>
      </c>
    </row>
    <row r="221" spans="2:65" s="1" customFormat="1" ht="57" customHeight="1">
      <c r="B221" s="174"/>
      <c r="C221" s="175" t="s">
        <v>1916</v>
      </c>
      <c r="D221" s="175" t="s">
        <v>188</v>
      </c>
      <c r="E221" s="176" t="s">
        <v>4672</v>
      </c>
      <c r="F221" s="177" t="s">
        <v>4673</v>
      </c>
      <c r="G221" s="178" t="s">
        <v>1046</v>
      </c>
      <c r="H221" s="179">
        <v>2</v>
      </c>
      <c r="I221" s="180"/>
      <c r="J221" s="181">
        <f t="shared" si="40"/>
        <v>0</v>
      </c>
      <c r="K221" s="177" t="s">
        <v>5</v>
      </c>
      <c r="L221" s="41"/>
      <c r="M221" s="182" t="s">
        <v>5</v>
      </c>
      <c r="N221" s="183" t="s">
        <v>43</v>
      </c>
      <c r="O221" s="42"/>
      <c r="P221" s="184">
        <f t="shared" si="41"/>
        <v>0</v>
      </c>
      <c r="Q221" s="184">
        <v>0</v>
      </c>
      <c r="R221" s="184">
        <f t="shared" si="42"/>
        <v>0</v>
      </c>
      <c r="S221" s="184">
        <v>0</v>
      </c>
      <c r="T221" s="185">
        <f t="shared" si="43"/>
        <v>0</v>
      </c>
      <c r="AR221" s="24" t="s">
        <v>373</v>
      </c>
      <c r="AT221" s="24" t="s">
        <v>188</v>
      </c>
      <c r="AU221" s="24" t="s">
        <v>82</v>
      </c>
      <c r="AY221" s="24" t="s">
        <v>185</v>
      </c>
      <c r="BE221" s="186">
        <f t="shared" si="44"/>
        <v>0</v>
      </c>
      <c r="BF221" s="186">
        <f t="shared" si="45"/>
        <v>0</v>
      </c>
      <c r="BG221" s="186">
        <f t="shared" si="46"/>
        <v>0</v>
      </c>
      <c r="BH221" s="186">
        <f t="shared" si="47"/>
        <v>0</v>
      </c>
      <c r="BI221" s="186">
        <f t="shared" si="48"/>
        <v>0</v>
      </c>
      <c r="BJ221" s="24" t="s">
        <v>80</v>
      </c>
      <c r="BK221" s="186">
        <f t="shared" si="49"/>
        <v>0</v>
      </c>
      <c r="BL221" s="24" t="s">
        <v>373</v>
      </c>
      <c r="BM221" s="24" t="s">
        <v>4674</v>
      </c>
    </row>
    <row r="222" spans="2:65" s="1" customFormat="1" ht="69.75" customHeight="1">
      <c r="B222" s="174"/>
      <c r="C222" s="175" t="s">
        <v>912</v>
      </c>
      <c r="D222" s="175" t="s">
        <v>188</v>
      </c>
      <c r="E222" s="176" t="s">
        <v>4675</v>
      </c>
      <c r="F222" s="177" t="s">
        <v>4676</v>
      </c>
      <c r="G222" s="178" t="s">
        <v>1046</v>
      </c>
      <c r="H222" s="179">
        <v>5</v>
      </c>
      <c r="I222" s="180"/>
      <c r="J222" s="181">
        <f t="shared" si="40"/>
        <v>0</v>
      </c>
      <c r="K222" s="177" t="s">
        <v>5</v>
      </c>
      <c r="L222" s="41"/>
      <c r="M222" s="182" t="s">
        <v>5</v>
      </c>
      <c r="N222" s="183" t="s">
        <v>43</v>
      </c>
      <c r="O222" s="42"/>
      <c r="P222" s="184">
        <f t="shared" si="41"/>
        <v>0</v>
      </c>
      <c r="Q222" s="184">
        <v>0</v>
      </c>
      <c r="R222" s="184">
        <f t="shared" si="42"/>
        <v>0</v>
      </c>
      <c r="S222" s="184">
        <v>0</v>
      </c>
      <c r="T222" s="185">
        <f t="shared" si="43"/>
        <v>0</v>
      </c>
      <c r="AR222" s="24" t="s">
        <v>373</v>
      </c>
      <c r="AT222" s="24" t="s">
        <v>188</v>
      </c>
      <c r="AU222" s="24" t="s">
        <v>82</v>
      </c>
      <c r="AY222" s="24" t="s">
        <v>185</v>
      </c>
      <c r="BE222" s="186">
        <f t="shared" si="44"/>
        <v>0</v>
      </c>
      <c r="BF222" s="186">
        <f t="shared" si="45"/>
        <v>0</v>
      </c>
      <c r="BG222" s="186">
        <f t="shared" si="46"/>
        <v>0</v>
      </c>
      <c r="BH222" s="186">
        <f t="shared" si="47"/>
        <v>0</v>
      </c>
      <c r="BI222" s="186">
        <f t="shared" si="48"/>
        <v>0</v>
      </c>
      <c r="BJ222" s="24" t="s">
        <v>80</v>
      </c>
      <c r="BK222" s="186">
        <f t="shared" si="49"/>
        <v>0</v>
      </c>
      <c r="BL222" s="24" t="s">
        <v>373</v>
      </c>
      <c r="BM222" s="24" t="s">
        <v>4677</v>
      </c>
    </row>
    <row r="223" spans="2:65" s="1" customFormat="1" ht="82.5" customHeight="1">
      <c r="B223" s="174"/>
      <c r="C223" s="175" t="s">
        <v>2124</v>
      </c>
      <c r="D223" s="175" t="s">
        <v>188</v>
      </c>
      <c r="E223" s="176" t="s">
        <v>4678</v>
      </c>
      <c r="F223" s="177" t="s">
        <v>4679</v>
      </c>
      <c r="G223" s="178" t="s">
        <v>1046</v>
      </c>
      <c r="H223" s="179">
        <v>33</v>
      </c>
      <c r="I223" s="180"/>
      <c r="J223" s="181">
        <f t="shared" si="40"/>
        <v>0</v>
      </c>
      <c r="K223" s="177" t="s">
        <v>5</v>
      </c>
      <c r="L223" s="41"/>
      <c r="M223" s="182" t="s">
        <v>5</v>
      </c>
      <c r="N223" s="183" t="s">
        <v>43</v>
      </c>
      <c r="O223" s="42"/>
      <c r="P223" s="184">
        <f t="shared" si="41"/>
        <v>0</v>
      </c>
      <c r="Q223" s="184">
        <v>0</v>
      </c>
      <c r="R223" s="184">
        <f t="shared" si="42"/>
        <v>0</v>
      </c>
      <c r="S223" s="184">
        <v>0</v>
      </c>
      <c r="T223" s="185">
        <f t="shared" si="43"/>
        <v>0</v>
      </c>
      <c r="AR223" s="24" t="s">
        <v>373</v>
      </c>
      <c r="AT223" s="24" t="s">
        <v>188</v>
      </c>
      <c r="AU223" s="24" t="s">
        <v>82</v>
      </c>
      <c r="AY223" s="24" t="s">
        <v>185</v>
      </c>
      <c r="BE223" s="186">
        <f t="shared" si="44"/>
        <v>0</v>
      </c>
      <c r="BF223" s="186">
        <f t="shared" si="45"/>
        <v>0</v>
      </c>
      <c r="BG223" s="186">
        <f t="shared" si="46"/>
        <v>0</v>
      </c>
      <c r="BH223" s="186">
        <f t="shared" si="47"/>
        <v>0</v>
      </c>
      <c r="BI223" s="186">
        <f t="shared" si="48"/>
        <v>0</v>
      </c>
      <c r="BJ223" s="24" t="s">
        <v>80</v>
      </c>
      <c r="BK223" s="186">
        <f t="shared" si="49"/>
        <v>0</v>
      </c>
      <c r="BL223" s="24" t="s">
        <v>373</v>
      </c>
      <c r="BM223" s="24" t="s">
        <v>4680</v>
      </c>
    </row>
    <row r="224" spans="2:65" s="1" customFormat="1" ht="95.25" customHeight="1">
      <c r="B224" s="174"/>
      <c r="C224" s="175" t="s">
        <v>2132</v>
      </c>
      <c r="D224" s="175" t="s">
        <v>188</v>
      </c>
      <c r="E224" s="176" t="s">
        <v>4681</v>
      </c>
      <c r="F224" s="177" t="s">
        <v>4682</v>
      </c>
      <c r="G224" s="178" t="s">
        <v>1046</v>
      </c>
      <c r="H224" s="179">
        <v>15</v>
      </c>
      <c r="I224" s="180"/>
      <c r="J224" s="181">
        <f t="shared" si="40"/>
        <v>0</v>
      </c>
      <c r="K224" s="177" t="s">
        <v>5</v>
      </c>
      <c r="L224" s="41"/>
      <c r="M224" s="182" t="s">
        <v>5</v>
      </c>
      <c r="N224" s="183" t="s">
        <v>43</v>
      </c>
      <c r="O224" s="42"/>
      <c r="P224" s="184">
        <f t="shared" si="41"/>
        <v>0</v>
      </c>
      <c r="Q224" s="184">
        <v>0</v>
      </c>
      <c r="R224" s="184">
        <f t="shared" si="42"/>
        <v>0</v>
      </c>
      <c r="S224" s="184">
        <v>0</v>
      </c>
      <c r="T224" s="185">
        <f t="shared" si="43"/>
        <v>0</v>
      </c>
      <c r="AR224" s="24" t="s">
        <v>373</v>
      </c>
      <c r="AT224" s="24" t="s">
        <v>188</v>
      </c>
      <c r="AU224" s="24" t="s">
        <v>82</v>
      </c>
      <c r="AY224" s="24" t="s">
        <v>185</v>
      </c>
      <c r="BE224" s="186">
        <f t="shared" si="44"/>
        <v>0</v>
      </c>
      <c r="BF224" s="186">
        <f t="shared" si="45"/>
        <v>0</v>
      </c>
      <c r="BG224" s="186">
        <f t="shared" si="46"/>
        <v>0</v>
      </c>
      <c r="BH224" s="186">
        <f t="shared" si="47"/>
        <v>0</v>
      </c>
      <c r="BI224" s="186">
        <f t="shared" si="48"/>
        <v>0</v>
      </c>
      <c r="BJ224" s="24" t="s">
        <v>80</v>
      </c>
      <c r="BK224" s="186">
        <f t="shared" si="49"/>
        <v>0</v>
      </c>
      <c r="BL224" s="24" t="s">
        <v>373</v>
      </c>
      <c r="BM224" s="24" t="s">
        <v>4683</v>
      </c>
    </row>
    <row r="225" spans="2:65" s="1" customFormat="1" ht="57" customHeight="1">
      <c r="B225" s="174"/>
      <c r="C225" s="175" t="s">
        <v>1929</v>
      </c>
      <c r="D225" s="175" t="s">
        <v>188</v>
      </c>
      <c r="E225" s="176" t="s">
        <v>4684</v>
      </c>
      <c r="F225" s="177" t="s">
        <v>4685</v>
      </c>
      <c r="G225" s="178" t="s">
        <v>1046</v>
      </c>
      <c r="H225" s="179">
        <v>22</v>
      </c>
      <c r="I225" s="180"/>
      <c r="J225" s="181">
        <f t="shared" si="40"/>
        <v>0</v>
      </c>
      <c r="K225" s="177" t="s">
        <v>5</v>
      </c>
      <c r="L225" s="41"/>
      <c r="M225" s="182" t="s">
        <v>5</v>
      </c>
      <c r="N225" s="183" t="s">
        <v>43</v>
      </c>
      <c r="O225" s="42"/>
      <c r="P225" s="184">
        <f t="shared" si="41"/>
        <v>0</v>
      </c>
      <c r="Q225" s="184">
        <v>0</v>
      </c>
      <c r="R225" s="184">
        <f t="shared" si="42"/>
        <v>0</v>
      </c>
      <c r="S225" s="184">
        <v>0</v>
      </c>
      <c r="T225" s="185">
        <f t="shared" si="43"/>
        <v>0</v>
      </c>
      <c r="AR225" s="24" t="s">
        <v>373</v>
      </c>
      <c r="AT225" s="24" t="s">
        <v>188</v>
      </c>
      <c r="AU225" s="24" t="s">
        <v>82</v>
      </c>
      <c r="AY225" s="24" t="s">
        <v>185</v>
      </c>
      <c r="BE225" s="186">
        <f t="shared" si="44"/>
        <v>0</v>
      </c>
      <c r="BF225" s="186">
        <f t="shared" si="45"/>
        <v>0</v>
      </c>
      <c r="BG225" s="186">
        <f t="shared" si="46"/>
        <v>0</v>
      </c>
      <c r="BH225" s="186">
        <f t="shared" si="47"/>
        <v>0</v>
      </c>
      <c r="BI225" s="186">
        <f t="shared" si="48"/>
        <v>0</v>
      </c>
      <c r="BJ225" s="24" t="s">
        <v>80</v>
      </c>
      <c r="BK225" s="186">
        <f t="shared" si="49"/>
        <v>0</v>
      </c>
      <c r="BL225" s="24" t="s">
        <v>373</v>
      </c>
      <c r="BM225" s="24" t="s">
        <v>4686</v>
      </c>
    </row>
    <row r="226" spans="2:65" s="10" customFormat="1" ht="29.85" customHeight="1">
      <c r="B226" s="160"/>
      <c r="D226" s="171" t="s">
        <v>71</v>
      </c>
      <c r="E226" s="172" t="s">
        <v>3925</v>
      </c>
      <c r="F226" s="172" t="s">
        <v>4687</v>
      </c>
      <c r="I226" s="163"/>
      <c r="J226" s="173">
        <f>BK226</f>
        <v>0</v>
      </c>
      <c r="L226" s="160"/>
      <c r="M226" s="165"/>
      <c r="N226" s="166"/>
      <c r="O226" s="166"/>
      <c r="P226" s="167">
        <f>SUM(P227:P236)</f>
        <v>0</v>
      </c>
      <c r="Q226" s="166"/>
      <c r="R226" s="167">
        <f>SUM(R227:R236)</f>
        <v>0</v>
      </c>
      <c r="S226" s="166"/>
      <c r="T226" s="168">
        <f>SUM(T227:T236)</f>
        <v>0</v>
      </c>
      <c r="AR226" s="161" t="s">
        <v>82</v>
      </c>
      <c r="AT226" s="169" t="s">
        <v>71</v>
      </c>
      <c r="AU226" s="169" t="s">
        <v>80</v>
      </c>
      <c r="AY226" s="161" t="s">
        <v>185</v>
      </c>
      <c r="BK226" s="170">
        <f>SUM(BK227:BK236)</f>
        <v>0</v>
      </c>
    </row>
    <row r="227" spans="2:65" s="1" customFormat="1" ht="22.5" customHeight="1">
      <c r="B227" s="174"/>
      <c r="C227" s="175" t="s">
        <v>2106</v>
      </c>
      <c r="D227" s="175" t="s">
        <v>188</v>
      </c>
      <c r="E227" s="176" t="s">
        <v>4330</v>
      </c>
      <c r="F227" s="177" t="s">
        <v>4331</v>
      </c>
      <c r="G227" s="178" t="s">
        <v>376</v>
      </c>
      <c r="H227" s="179">
        <v>881</v>
      </c>
      <c r="I227" s="180"/>
      <c r="J227" s="181">
        <f t="shared" ref="J227:J236" si="50">ROUND(I227*H227,2)</f>
        <v>0</v>
      </c>
      <c r="K227" s="177" t="s">
        <v>5</v>
      </c>
      <c r="L227" s="41"/>
      <c r="M227" s="182" t="s">
        <v>5</v>
      </c>
      <c r="N227" s="183" t="s">
        <v>43</v>
      </c>
      <c r="O227" s="42"/>
      <c r="P227" s="184">
        <f t="shared" ref="P227:P236" si="51">O227*H227</f>
        <v>0</v>
      </c>
      <c r="Q227" s="184">
        <v>0</v>
      </c>
      <c r="R227" s="184">
        <f t="shared" ref="R227:R236" si="52">Q227*H227</f>
        <v>0</v>
      </c>
      <c r="S227" s="184">
        <v>0</v>
      </c>
      <c r="T227" s="185">
        <f t="shared" ref="T227:T236" si="53">S227*H227</f>
        <v>0</v>
      </c>
      <c r="AR227" s="24" t="s">
        <v>373</v>
      </c>
      <c r="AT227" s="24" t="s">
        <v>188</v>
      </c>
      <c r="AU227" s="24" t="s">
        <v>82</v>
      </c>
      <c r="AY227" s="24" t="s">
        <v>185</v>
      </c>
      <c r="BE227" s="186">
        <f t="shared" ref="BE227:BE236" si="54">IF(N227="základní",J227,0)</f>
        <v>0</v>
      </c>
      <c r="BF227" s="186">
        <f t="shared" ref="BF227:BF236" si="55">IF(N227="snížená",J227,0)</f>
        <v>0</v>
      </c>
      <c r="BG227" s="186">
        <f t="shared" ref="BG227:BG236" si="56">IF(N227="zákl. přenesená",J227,0)</f>
        <v>0</v>
      </c>
      <c r="BH227" s="186">
        <f t="shared" ref="BH227:BH236" si="57">IF(N227="sníž. přenesená",J227,0)</f>
        <v>0</v>
      </c>
      <c r="BI227" s="186">
        <f t="shared" ref="BI227:BI236" si="58">IF(N227="nulová",J227,0)</f>
        <v>0</v>
      </c>
      <c r="BJ227" s="24" t="s">
        <v>80</v>
      </c>
      <c r="BK227" s="186">
        <f t="shared" ref="BK227:BK236" si="59">ROUND(I227*H227,2)</f>
        <v>0</v>
      </c>
      <c r="BL227" s="24" t="s">
        <v>373</v>
      </c>
      <c r="BM227" s="24" t="s">
        <v>4688</v>
      </c>
    </row>
    <row r="228" spans="2:65" s="1" customFormat="1" ht="31.5" customHeight="1">
      <c r="B228" s="174"/>
      <c r="C228" s="175" t="s">
        <v>1889</v>
      </c>
      <c r="D228" s="175" t="s">
        <v>188</v>
      </c>
      <c r="E228" s="176" t="s">
        <v>4475</v>
      </c>
      <c r="F228" s="177" t="s">
        <v>4476</v>
      </c>
      <c r="G228" s="178" t="s">
        <v>376</v>
      </c>
      <c r="H228" s="179">
        <v>156</v>
      </c>
      <c r="I228" s="180"/>
      <c r="J228" s="181">
        <f t="shared" si="50"/>
        <v>0</v>
      </c>
      <c r="K228" s="177" t="s">
        <v>5</v>
      </c>
      <c r="L228" s="41"/>
      <c r="M228" s="182" t="s">
        <v>5</v>
      </c>
      <c r="N228" s="183" t="s">
        <v>43</v>
      </c>
      <c r="O228" s="42"/>
      <c r="P228" s="184">
        <f t="shared" si="51"/>
        <v>0</v>
      </c>
      <c r="Q228" s="184">
        <v>0</v>
      </c>
      <c r="R228" s="184">
        <f t="shared" si="52"/>
        <v>0</v>
      </c>
      <c r="S228" s="184">
        <v>0</v>
      </c>
      <c r="T228" s="185">
        <f t="shared" si="53"/>
        <v>0</v>
      </c>
      <c r="AR228" s="24" t="s">
        <v>373</v>
      </c>
      <c r="AT228" s="24" t="s">
        <v>188</v>
      </c>
      <c r="AU228" s="24" t="s">
        <v>82</v>
      </c>
      <c r="AY228" s="24" t="s">
        <v>185</v>
      </c>
      <c r="BE228" s="186">
        <f t="shared" si="54"/>
        <v>0</v>
      </c>
      <c r="BF228" s="186">
        <f t="shared" si="55"/>
        <v>0</v>
      </c>
      <c r="BG228" s="186">
        <f t="shared" si="56"/>
        <v>0</v>
      </c>
      <c r="BH228" s="186">
        <f t="shared" si="57"/>
        <v>0</v>
      </c>
      <c r="BI228" s="186">
        <f t="shared" si="58"/>
        <v>0</v>
      </c>
      <c r="BJ228" s="24" t="s">
        <v>80</v>
      </c>
      <c r="BK228" s="186">
        <f t="shared" si="59"/>
        <v>0</v>
      </c>
      <c r="BL228" s="24" t="s">
        <v>373</v>
      </c>
      <c r="BM228" s="24" t="s">
        <v>4689</v>
      </c>
    </row>
    <row r="229" spans="2:65" s="1" customFormat="1" ht="22.5" customHeight="1">
      <c r="B229" s="174"/>
      <c r="C229" s="175" t="s">
        <v>3572</v>
      </c>
      <c r="D229" s="175" t="s">
        <v>188</v>
      </c>
      <c r="E229" s="176" t="s">
        <v>4690</v>
      </c>
      <c r="F229" s="177" t="s">
        <v>4691</v>
      </c>
      <c r="G229" s="178" t="s">
        <v>376</v>
      </c>
      <c r="H229" s="179">
        <v>909</v>
      </c>
      <c r="I229" s="180"/>
      <c r="J229" s="181">
        <f t="shared" si="50"/>
        <v>0</v>
      </c>
      <c r="K229" s="177" t="s">
        <v>5</v>
      </c>
      <c r="L229" s="41"/>
      <c r="M229" s="182" t="s">
        <v>5</v>
      </c>
      <c r="N229" s="183" t="s">
        <v>43</v>
      </c>
      <c r="O229" s="42"/>
      <c r="P229" s="184">
        <f t="shared" si="51"/>
        <v>0</v>
      </c>
      <c r="Q229" s="184">
        <v>0</v>
      </c>
      <c r="R229" s="184">
        <f t="shared" si="52"/>
        <v>0</v>
      </c>
      <c r="S229" s="184">
        <v>0</v>
      </c>
      <c r="T229" s="185">
        <f t="shared" si="53"/>
        <v>0</v>
      </c>
      <c r="AR229" s="24" t="s">
        <v>373</v>
      </c>
      <c r="AT229" s="24" t="s">
        <v>188</v>
      </c>
      <c r="AU229" s="24" t="s">
        <v>82</v>
      </c>
      <c r="AY229" s="24" t="s">
        <v>185</v>
      </c>
      <c r="BE229" s="186">
        <f t="shared" si="54"/>
        <v>0</v>
      </c>
      <c r="BF229" s="186">
        <f t="shared" si="55"/>
        <v>0</v>
      </c>
      <c r="BG229" s="186">
        <f t="shared" si="56"/>
        <v>0</v>
      </c>
      <c r="BH229" s="186">
        <f t="shared" si="57"/>
        <v>0</v>
      </c>
      <c r="BI229" s="186">
        <f t="shared" si="58"/>
        <v>0</v>
      </c>
      <c r="BJ229" s="24" t="s">
        <v>80</v>
      </c>
      <c r="BK229" s="186">
        <f t="shared" si="59"/>
        <v>0</v>
      </c>
      <c r="BL229" s="24" t="s">
        <v>373</v>
      </c>
      <c r="BM229" s="24" t="s">
        <v>4692</v>
      </c>
    </row>
    <row r="230" spans="2:65" s="1" customFormat="1" ht="22.5" customHeight="1">
      <c r="B230" s="174"/>
      <c r="C230" s="175" t="s">
        <v>2100</v>
      </c>
      <c r="D230" s="175" t="s">
        <v>188</v>
      </c>
      <c r="E230" s="176" t="s">
        <v>4693</v>
      </c>
      <c r="F230" s="177" t="s">
        <v>4694</v>
      </c>
      <c r="G230" s="178" t="s">
        <v>1046</v>
      </c>
      <c r="H230" s="179">
        <v>55</v>
      </c>
      <c r="I230" s="180"/>
      <c r="J230" s="181">
        <f t="shared" si="50"/>
        <v>0</v>
      </c>
      <c r="K230" s="177" t="s">
        <v>5</v>
      </c>
      <c r="L230" s="41"/>
      <c r="M230" s="182" t="s">
        <v>5</v>
      </c>
      <c r="N230" s="183" t="s">
        <v>43</v>
      </c>
      <c r="O230" s="42"/>
      <c r="P230" s="184">
        <f t="shared" si="51"/>
        <v>0</v>
      </c>
      <c r="Q230" s="184">
        <v>0</v>
      </c>
      <c r="R230" s="184">
        <f t="shared" si="52"/>
        <v>0</v>
      </c>
      <c r="S230" s="184">
        <v>0</v>
      </c>
      <c r="T230" s="185">
        <f t="shared" si="53"/>
        <v>0</v>
      </c>
      <c r="AR230" s="24" t="s">
        <v>373</v>
      </c>
      <c r="AT230" s="24" t="s">
        <v>188</v>
      </c>
      <c r="AU230" s="24" t="s">
        <v>82</v>
      </c>
      <c r="AY230" s="24" t="s">
        <v>185</v>
      </c>
      <c r="BE230" s="186">
        <f t="shared" si="54"/>
        <v>0</v>
      </c>
      <c r="BF230" s="186">
        <f t="shared" si="55"/>
        <v>0</v>
      </c>
      <c r="BG230" s="186">
        <f t="shared" si="56"/>
        <v>0</v>
      </c>
      <c r="BH230" s="186">
        <f t="shared" si="57"/>
        <v>0</v>
      </c>
      <c r="BI230" s="186">
        <f t="shared" si="58"/>
        <v>0</v>
      </c>
      <c r="BJ230" s="24" t="s">
        <v>80</v>
      </c>
      <c r="BK230" s="186">
        <f t="shared" si="59"/>
        <v>0</v>
      </c>
      <c r="BL230" s="24" t="s">
        <v>373</v>
      </c>
      <c r="BM230" s="24" t="s">
        <v>4695</v>
      </c>
    </row>
    <row r="231" spans="2:65" s="1" customFormat="1" ht="57" customHeight="1">
      <c r="B231" s="174"/>
      <c r="C231" s="175" t="s">
        <v>2142</v>
      </c>
      <c r="D231" s="175" t="s">
        <v>188</v>
      </c>
      <c r="E231" s="176" t="s">
        <v>4696</v>
      </c>
      <c r="F231" s="177" t="s">
        <v>4697</v>
      </c>
      <c r="G231" s="178" t="s">
        <v>1046</v>
      </c>
      <c r="H231" s="179">
        <v>1</v>
      </c>
      <c r="I231" s="180"/>
      <c r="J231" s="181">
        <f t="shared" si="50"/>
        <v>0</v>
      </c>
      <c r="K231" s="177" t="s">
        <v>5</v>
      </c>
      <c r="L231" s="41"/>
      <c r="M231" s="182" t="s">
        <v>5</v>
      </c>
      <c r="N231" s="183" t="s">
        <v>43</v>
      </c>
      <c r="O231" s="42"/>
      <c r="P231" s="184">
        <f t="shared" si="51"/>
        <v>0</v>
      </c>
      <c r="Q231" s="184">
        <v>0</v>
      </c>
      <c r="R231" s="184">
        <f t="shared" si="52"/>
        <v>0</v>
      </c>
      <c r="S231" s="184">
        <v>0</v>
      </c>
      <c r="T231" s="185">
        <f t="shared" si="53"/>
        <v>0</v>
      </c>
      <c r="AR231" s="24" t="s">
        <v>373</v>
      </c>
      <c r="AT231" s="24" t="s">
        <v>188</v>
      </c>
      <c r="AU231" s="24" t="s">
        <v>82</v>
      </c>
      <c r="AY231" s="24" t="s">
        <v>185</v>
      </c>
      <c r="BE231" s="186">
        <f t="shared" si="54"/>
        <v>0</v>
      </c>
      <c r="BF231" s="186">
        <f t="shared" si="55"/>
        <v>0</v>
      </c>
      <c r="BG231" s="186">
        <f t="shared" si="56"/>
        <v>0</v>
      </c>
      <c r="BH231" s="186">
        <f t="shared" si="57"/>
        <v>0</v>
      </c>
      <c r="BI231" s="186">
        <f t="shared" si="58"/>
        <v>0</v>
      </c>
      <c r="BJ231" s="24" t="s">
        <v>80</v>
      </c>
      <c r="BK231" s="186">
        <f t="shared" si="59"/>
        <v>0</v>
      </c>
      <c r="BL231" s="24" t="s">
        <v>373</v>
      </c>
      <c r="BM231" s="24" t="s">
        <v>4698</v>
      </c>
    </row>
    <row r="232" spans="2:65" s="1" customFormat="1" ht="31.5" customHeight="1">
      <c r="B232" s="174"/>
      <c r="C232" s="175" t="s">
        <v>2146</v>
      </c>
      <c r="D232" s="175" t="s">
        <v>188</v>
      </c>
      <c r="E232" s="176" t="s">
        <v>4699</v>
      </c>
      <c r="F232" s="177" t="s">
        <v>4700</v>
      </c>
      <c r="G232" s="178" t="s">
        <v>1046</v>
      </c>
      <c r="H232" s="179">
        <v>2</v>
      </c>
      <c r="I232" s="180"/>
      <c r="J232" s="181">
        <f t="shared" si="50"/>
        <v>0</v>
      </c>
      <c r="K232" s="177" t="s">
        <v>5</v>
      </c>
      <c r="L232" s="41"/>
      <c r="M232" s="182" t="s">
        <v>5</v>
      </c>
      <c r="N232" s="183" t="s">
        <v>43</v>
      </c>
      <c r="O232" s="42"/>
      <c r="P232" s="184">
        <f t="shared" si="51"/>
        <v>0</v>
      </c>
      <c r="Q232" s="184">
        <v>0</v>
      </c>
      <c r="R232" s="184">
        <f t="shared" si="52"/>
        <v>0</v>
      </c>
      <c r="S232" s="184">
        <v>0</v>
      </c>
      <c r="T232" s="185">
        <f t="shared" si="53"/>
        <v>0</v>
      </c>
      <c r="AR232" s="24" t="s">
        <v>373</v>
      </c>
      <c r="AT232" s="24" t="s">
        <v>188</v>
      </c>
      <c r="AU232" s="24" t="s">
        <v>82</v>
      </c>
      <c r="AY232" s="24" t="s">
        <v>185</v>
      </c>
      <c r="BE232" s="186">
        <f t="shared" si="54"/>
        <v>0</v>
      </c>
      <c r="BF232" s="186">
        <f t="shared" si="55"/>
        <v>0</v>
      </c>
      <c r="BG232" s="186">
        <f t="shared" si="56"/>
        <v>0</v>
      </c>
      <c r="BH232" s="186">
        <f t="shared" si="57"/>
        <v>0</v>
      </c>
      <c r="BI232" s="186">
        <f t="shared" si="58"/>
        <v>0</v>
      </c>
      <c r="BJ232" s="24" t="s">
        <v>80</v>
      </c>
      <c r="BK232" s="186">
        <f t="shared" si="59"/>
        <v>0</v>
      </c>
      <c r="BL232" s="24" t="s">
        <v>373</v>
      </c>
      <c r="BM232" s="24" t="s">
        <v>4701</v>
      </c>
    </row>
    <row r="233" spans="2:65" s="1" customFormat="1" ht="31.5" customHeight="1">
      <c r="B233" s="174"/>
      <c r="C233" s="175" t="s">
        <v>2150</v>
      </c>
      <c r="D233" s="175" t="s">
        <v>188</v>
      </c>
      <c r="E233" s="176" t="s">
        <v>4702</v>
      </c>
      <c r="F233" s="177" t="s">
        <v>4703</v>
      </c>
      <c r="G233" s="178" t="s">
        <v>1046</v>
      </c>
      <c r="H233" s="179">
        <v>2</v>
      </c>
      <c r="I233" s="180"/>
      <c r="J233" s="181">
        <f t="shared" si="50"/>
        <v>0</v>
      </c>
      <c r="K233" s="177" t="s">
        <v>5</v>
      </c>
      <c r="L233" s="41"/>
      <c r="M233" s="182" t="s">
        <v>5</v>
      </c>
      <c r="N233" s="183" t="s">
        <v>43</v>
      </c>
      <c r="O233" s="42"/>
      <c r="P233" s="184">
        <f t="shared" si="51"/>
        <v>0</v>
      </c>
      <c r="Q233" s="184">
        <v>0</v>
      </c>
      <c r="R233" s="184">
        <f t="shared" si="52"/>
        <v>0</v>
      </c>
      <c r="S233" s="184">
        <v>0</v>
      </c>
      <c r="T233" s="185">
        <f t="shared" si="53"/>
        <v>0</v>
      </c>
      <c r="AR233" s="24" t="s">
        <v>373</v>
      </c>
      <c r="AT233" s="24" t="s">
        <v>188</v>
      </c>
      <c r="AU233" s="24" t="s">
        <v>82</v>
      </c>
      <c r="AY233" s="24" t="s">
        <v>185</v>
      </c>
      <c r="BE233" s="186">
        <f t="shared" si="54"/>
        <v>0</v>
      </c>
      <c r="BF233" s="186">
        <f t="shared" si="55"/>
        <v>0</v>
      </c>
      <c r="BG233" s="186">
        <f t="shared" si="56"/>
        <v>0</v>
      </c>
      <c r="BH233" s="186">
        <f t="shared" si="57"/>
        <v>0</v>
      </c>
      <c r="BI233" s="186">
        <f t="shared" si="58"/>
        <v>0</v>
      </c>
      <c r="BJ233" s="24" t="s">
        <v>80</v>
      </c>
      <c r="BK233" s="186">
        <f t="shared" si="59"/>
        <v>0</v>
      </c>
      <c r="BL233" s="24" t="s">
        <v>373</v>
      </c>
      <c r="BM233" s="24" t="s">
        <v>4704</v>
      </c>
    </row>
    <row r="234" spans="2:65" s="1" customFormat="1" ht="44.25" customHeight="1">
      <c r="B234" s="174"/>
      <c r="C234" s="175" t="s">
        <v>2154</v>
      </c>
      <c r="D234" s="175" t="s">
        <v>188</v>
      </c>
      <c r="E234" s="176" t="s">
        <v>4705</v>
      </c>
      <c r="F234" s="177" t="s">
        <v>4706</v>
      </c>
      <c r="G234" s="178" t="s">
        <v>1046</v>
      </c>
      <c r="H234" s="179">
        <v>9</v>
      </c>
      <c r="I234" s="180"/>
      <c r="J234" s="181">
        <f t="shared" si="50"/>
        <v>0</v>
      </c>
      <c r="K234" s="177" t="s">
        <v>5</v>
      </c>
      <c r="L234" s="41"/>
      <c r="M234" s="182" t="s">
        <v>5</v>
      </c>
      <c r="N234" s="183" t="s">
        <v>43</v>
      </c>
      <c r="O234" s="42"/>
      <c r="P234" s="184">
        <f t="shared" si="51"/>
        <v>0</v>
      </c>
      <c r="Q234" s="184">
        <v>0</v>
      </c>
      <c r="R234" s="184">
        <f t="shared" si="52"/>
        <v>0</v>
      </c>
      <c r="S234" s="184">
        <v>0</v>
      </c>
      <c r="T234" s="185">
        <f t="shared" si="53"/>
        <v>0</v>
      </c>
      <c r="AR234" s="24" t="s">
        <v>373</v>
      </c>
      <c r="AT234" s="24" t="s">
        <v>188</v>
      </c>
      <c r="AU234" s="24" t="s">
        <v>82</v>
      </c>
      <c r="AY234" s="24" t="s">
        <v>185</v>
      </c>
      <c r="BE234" s="186">
        <f t="shared" si="54"/>
        <v>0</v>
      </c>
      <c r="BF234" s="186">
        <f t="shared" si="55"/>
        <v>0</v>
      </c>
      <c r="BG234" s="186">
        <f t="shared" si="56"/>
        <v>0</v>
      </c>
      <c r="BH234" s="186">
        <f t="shared" si="57"/>
        <v>0</v>
      </c>
      <c r="BI234" s="186">
        <f t="shared" si="58"/>
        <v>0</v>
      </c>
      <c r="BJ234" s="24" t="s">
        <v>80</v>
      </c>
      <c r="BK234" s="186">
        <f t="shared" si="59"/>
        <v>0</v>
      </c>
      <c r="BL234" s="24" t="s">
        <v>373</v>
      </c>
      <c r="BM234" s="24" t="s">
        <v>4707</v>
      </c>
    </row>
    <row r="235" spans="2:65" s="1" customFormat="1" ht="44.25" customHeight="1">
      <c r="B235" s="174"/>
      <c r="C235" s="175" t="s">
        <v>2158</v>
      </c>
      <c r="D235" s="175" t="s">
        <v>188</v>
      </c>
      <c r="E235" s="176" t="s">
        <v>4708</v>
      </c>
      <c r="F235" s="177" t="s">
        <v>4709</v>
      </c>
      <c r="G235" s="178" t="s">
        <v>1046</v>
      </c>
      <c r="H235" s="179">
        <v>30</v>
      </c>
      <c r="I235" s="180"/>
      <c r="J235" s="181">
        <f t="shared" si="50"/>
        <v>0</v>
      </c>
      <c r="K235" s="177" t="s">
        <v>5</v>
      </c>
      <c r="L235" s="41"/>
      <c r="M235" s="182" t="s">
        <v>5</v>
      </c>
      <c r="N235" s="183" t="s">
        <v>43</v>
      </c>
      <c r="O235" s="42"/>
      <c r="P235" s="184">
        <f t="shared" si="51"/>
        <v>0</v>
      </c>
      <c r="Q235" s="184">
        <v>0</v>
      </c>
      <c r="R235" s="184">
        <f t="shared" si="52"/>
        <v>0</v>
      </c>
      <c r="S235" s="184">
        <v>0</v>
      </c>
      <c r="T235" s="185">
        <f t="shared" si="53"/>
        <v>0</v>
      </c>
      <c r="AR235" s="24" t="s">
        <v>373</v>
      </c>
      <c r="AT235" s="24" t="s">
        <v>188</v>
      </c>
      <c r="AU235" s="24" t="s">
        <v>82</v>
      </c>
      <c r="AY235" s="24" t="s">
        <v>185</v>
      </c>
      <c r="BE235" s="186">
        <f t="shared" si="54"/>
        <v>0</v>
      </c>
      <c r="BF235" s="186">
        <f t="shared" si="55"/>
        <v>0</v>
      </c>
      <c r="BG235" s="186">
        <f t="shared" si="56"/>
        <v>0</v>
      </c>
      <c r="BH235" s="186">
        <f t="shared" si="57"/>
        <v>0</v>
      </c>
      <c r="BI235" s="186">
        <f t="shared" si="58"/>
        <v>0</v>
      </c>
      <c r="BJ235" s="24" t="s">
        <v>80</v>
      </c>
      <c r="BK235" s="186">
        <f t="shared" si="59"/>
        <v>0</v>
      </c>
      <c r="BL235" s="24" t="s">
        <v>373</v>
      </c>
      <c r="BM235" s="24" t="s">
        <v>4710</v>
      </c>
    </row>
    <row r="236" spans="2:65" s="1" customFormat="1" ht="22.5" customHeight="1">
      <c r="B236" s="174"/>
      <c r="C236" s="175" t="s">
        <v>2162</v>
      </c>
      <c r="D236" s="175" t="s">
        <v>188</v>
      </c>
      <c r="E236" s="176" t="s">
        <v>4711</v>
      </c>
      <c r="F236" s="177" t="s">
        <v>4712</v>
      </c>
      <c r="G236" s="178" t="s">
        <v>4561</v>
      </c>
      <c r="H236" s="179">
        <v>1</v>
      </c>
      <c r="I236" s="180"/>
      <c r="J236" s="181">
        <f t="shared" si="50"/>
        <v>0</v>
      </c>
      <c r="K236" s="177" t="s">
        <v>5</v>
      </c>
      <c r="L236" s="41"/>
      <c r="M236" s="182" t="s">
        <v>5</v>
      </c>
      <c r="N236" s="183" t="s">
        <v>43</v>
      </c>
      <c r="O236" s="42"/>
      <c r="P236" s="184">
        <f t="shared" si="51"/>
        <v>0</v>
      </c>
      <c r="Q236" s="184">
        <v>0</v>
      </c>
      <c r="R236" s="184">
        <f t="shared" si="52"/>
        <v>0</v>
      </c>
      <c r="S236" s="184">
        <v>0</v>
      </c>
      <c r="T236" s="185">
        <f t="shared" si="53"/>
        <v>0</v>
      </c>
      <c r="AR236" s="24" t="s">
        <v>373</v>
      </c>
      <c r="AT236" s="24" t="s">
        <v>188</v>
      </c>
      <c r="AU236" s="24" t="s">
        <v>82</v>
      </c>
      <c r="AY236" s="24" t="s">
        <v>185</v>
      </c>
      <c r="BE236" s="186">
        <f t="shared" si="54"/>
        <v>0</v>
      </c>
      <c r="BF236" s="186">
        <f t="shared" si="55"/>
        <v>0</v>
      </c>
      <c r="BG236" s="186">
        <f t="shared" si="56"/>
        <v>0</v>
      </c>
      <c r="BH236" s="186">
        <f t="shared" si="57"/>
        <v>0</v>
      </c>
      <c r="BI236" s="186">
        <f t="shared" si="58"/>
        <v>0</v>
      </c>
      <c r="BJ236" s="24" t="s">
        <v>80</v>
      </c>
      <c r="BK236" s="186">
        <f t="shared" si="59"/>
        <v>0</v>
      </c>
      <c r="BL236" s="24" t="s">
        <v>373</v>
      </c>
      <c r="BM236" s="24" t="s">
        <v>4713</v>
      </c>
    </row>
    <row r="237" spans="2:65" s="10" customFormat="1" ht="29.85" customHeight="1">
      <c r="B237" s="160"/>
      <c r="D237" s="171" t="s">
        <v>71</v>
      </c>
      <c r="E237" s="172" t="s">
        <v>3933</v>
      </c>
      <c r="F237" s="172" t="s">
        <v>4714</v>
      </c>
      <c r="I237" s="163"/>
      <c r="J237" s="173">
        <f>BK237</f>
        <v>0</v>
      </c>
      <c r="L237" s="160"/>
      <c r="M237" s="165"/>
      <c r="N237" s="166"/>
      <c r="O237" s="166"/>
      <c r="P237" s="167">
        <f>SUM(P238:P267)</f>
        <v>0</v>
      </c>
      <c r="Q237" s="166"/>
      <c r="R237" s="167">
        <f>SUM(R238:R267)</f>
        <v>0</v>
      </c>
      <c r="S237" s="166"/>
      <c r="T237" s="168">
        <f>SUM(T238:T267)</f>
        <v>0</v>
      </c>
      <c r="AR237" s="161" t="s">
        <v>82</v>
      </c>
      <c r="AT237" s="169" t="s">
        <v>71</v>
      </c>
      <c r="AU237" s="169" t="s">
        <v>80</v>
      </c>
      <c r="AY237" s="161" t="s">
        <v>185</v>
      </c>
      <c r="BK237" s="170">
        <f>SUM(BK238:BK267)</f>
        <v>0</v>
      </c>
    </row>
    <row r="238" spans="2:65" s="1" customFormat="1" ht="22.5" customHeight="1">
      <c r="B238" s="174"/>
      <c r="C238" s="175" t="s">
        <v>2166</v>
      </c>
      <c r="D238" s="175" t="s">
        <v>188</v>
      </c>
      <c r="E238" s="176" t="s">
        <v>4715</v>
      </c>
      <c r="F238" s="177" t="s">
        <v>4716</v>
      </c>
      <c r="G238" s="178" t="s">
        <v>376</v>
      </c>
      <c r="H238" s="179">
        <v>176</v>
      </c>
      <c r="I238" s="180"/>
      <c r="J238" s="181">
        <f t="shared" ref="J238:J267" si="60">ROUND(I238*H238,2)</f>
        <v>0</v>
      </c>
      <c r="K238" s="177" t="s">
        <v>5</v>
      </c>
      <c r="L238" s="41"/>
      <c r="M238" s="182" t="s">
        <v>5</v>
      </c>
      <c r="N238" s="183" t="s">
        <v>43</v>
      </c>
      <c r="O238" s="42"/>
      <c r="P238" s="184">
        <f t="shared" ref="P238:P267" si="61">O238*H238</f>
        <v>0</v>
      </c>
      <c r="Q238" s="184">
        <v>0</v>
      </c>
      <c r="R238" s="184">
        <f t="shared" ref="R238:R267" si="62">Q238*H238</f>
        <v>0</v>
      </c>
      <c r="S238" s="184">
        <v>0</v>
      </c>
      <c r="T238" s="185">
        <f t="shared" ref="T238:T267" si="63">S238*H238</f>
        <v>0</v>
      </c>
      <c r="AR238" s="24" t="s">
        <v>373</v>
      </c>
      <c r="AT238" s="24" t="s">
        <v>188</v>
      </c>
      <c r="AU238" s="24" t="s">
        <v>82</v>
      </c>
      <c r="AY238" s="24" t="s">
        <v>185</v>
      </c>
      <c r="BE238" s="186">
        <f t="shared" ref="BE238:BE267" si="64">IF(N238="základní",J238,0)</f>
        <v>0</v>
      </c>
      <c r="BF238" s="186">
        <f t="shared" ref="BF238:BF267" si="65">IF(N238="snížená",J238,0)</f>
        <v>0</v>
      </c>
      <c r="BG238" s="186">
        <f t="shared" ref="BG238:BG267" si="66">IF(N238="zákl. přenesená",J238,0)</f>
        <v>0</v>
      </c>
      <c r="BH238" s="186">
        <f t="shared" ref="BH238:BH267" si="67">IF(N238="sníž. přenesená",J238,0)</f>
        <v>0</v>
      </c>
      <c r="BI238" s="186">
        <f t="shared" ref="BI238:BI267" si="68">IF(N238="nulová",J238,0)</f>
        <v>0</v>
      </c>
      <c r="BJ238" s="24" t="s">
        <v>80</v>
      </c>
      <c r="BK238" s="186">
        <f t="shared" ref="BK238:BK267" si="69">ROUND(I238*H238,2)</f>
        <v>0</v>
      </c>
      <c r="BL238" s="24" t="s">
        <v>373</v>
      </c>
      <c r="BM238" s="24" t="s">
        <v>4717</v>
      </c>
    </row>
    <row r="239" spans="2:65" s="1" customFormat="1" ht="22.5" customHeight="1">
      <c r="B239" s="174"/>
      <c r="C239" s="175" t="s">
        <v>4718</v>
      </c>
      <c r="D239" s="175" t="s">
        <v>188</v>
      </c>
      <c r="E239" s="176" t="s">
        <v>4719</v>
      </c>
      <c r="F239" s="177" t="s">
        <v>4720</v>
      </c>
      <c r="G239" s="178" t="s">
        <v>376</v>
      </c>
      <c r="H239" s="179">
        <v>47</v>
      </c>
      <c r="I239" s="180"/>
      <c r="J239" s="181">
        <f t="shared" si="60"/>
        <v>0</v>
      </c>
      <c r="K239" s="177" t="s">
        <v>5</v>
      </c>
      <c r="L239" s="41"/>
      <c r="M239" s="182" t="s">
        <v>5</v>
      </c>
      <c r="N239" s="183" t="s">
        <v>43</v>
      </c>
      <c r="O239" s="42"/>
      <c r="P239" s="184">
        <f t="shared" si="61"/>
        <v>0</v>
      </c>
      <c r="Q239" s="184">
        <v>0</v>
      </c>
      <c r="R239" s="184">
        <f t="shared" si="62"/>
        <v>0</v>
      </c>
      <c r="S239" s="184">
        <v>0</v>
      </c>
      <c r="T239" s="185">
        <f t="shared" si="63"/>
        <v>0</v>
      </c>
      <c r="AR239" s="24" t="s">
        <v>373</v>
      </c>
      <c r="AT239" s="24" t="s">
        <v>188</v>
      </c>
      <c r="AU239" s="24" t="s">
        <v>82</v>
      </c>
      <c r="AY239" s="24" t="s">
        <v>185</v>
      </c>
      <c r="BE239" s="186">
        <f t="shared" si="64"/>
        <v>0</v>
      </c>
      <c r="BF239" s="186">
        <f t="shared" si="65"/>
        <v>0</v>
      </c>
      <c r="BG239" s="186">
        <f t="shared" si="66"/>
        <v>0</v>
      </c>
      <c r="BH239" s="186">
        <f t="shared" si="67"/>
        <v>0</v>
      </c>
      <c r="BI239" s="186">
        <f t="shared" si="68"/>
        <v>0</v>
      </c>
      <c r="BJ239" s="24" t="s">
        <v>80</v>
      </c>
      <c r="BK239" s="186">
        <f t="shared" si="69"/>
        <v>0</v>
      </c>
      <c r="BL239" s="24" t="s">
        <v>373</v>
      </c>
      <c r="BM239" s="24" t="s">
        <v>4721</v>
      </c>
    </row>
    <row r="240" spans="2:65" s="1" customFormat="1" ht="22.5" customHeight="1">
      <c r="B240" s="174"/>
      <c r="C240" s="175" t="s">
        <v>1880</v>
      </c>
      <c r="D240" s="175" t="s">
        <v>188</v>
      </c>
      <c r="E240" s="176" t="s">
        <v>4722</v>
      </c>
      <c r="F240" s="177" t="s">
        <v>4723</v>
      </c>
      <c r="G240" s="178" t="s">
        <v>376</v>
      </c>
      <c r="H240" s="179">
        <v>445</v>
      </c>
      <c r="I240" s="180"/>
      <c r="J240" s="181">
        <f t="shared" si="60"/>
        <v>0</v>
      </c>
      <c r="K240" s="177" t="s">
        <v>5</v>
      </c>
      <c r="L240" s="41"/>
      <c r="M240" s="182" t="s">
        <v>5</v>
      </c>
      <c r="N240" s="183" t="s">
        <v>43</v>
      </c>
      <c r="O240" s="42"/>
      <c r="P240" s="184">
        <f t="shared" si="61"/>
        <v>0</v>
      </c>
      <c r="Q240" s="184">
        <v>0</v>
      </c>
      <c r="R240" s="184">
        <f t="shared" si="62"/>
        <v>0</v>
      </c>
      <c r="S240" s="184">
        <v>0</v>
      </c>
      <c r="T240" s="185">
        <f t="shared" si="63"/>
        <v>0</v>
      </c>
      <c r="AR240" s="24" t="s">
        <v>373</v>
      </c>
      <c r="AT240" s="24" t="s">
        <v>188</v>
      </c>
      <c r="AU240" s="24" t="s">
        <v>82</v>
      </c>
      <c r="AY240" s="24" t="s">
        <v>185</v>
      </c>
      <c r="BE240" s="186">
        <f t="shared" si="64"/>
        <v>0</v>
      </c>
      <c r="BF240" s="186">
        <f t="shared" si="65"/>
        <v>0</v>
      </c>
      <c r="BG240" s="186">
        <f t="shared" si="66"/>
        <v>0</v>
      </c>
      <c r="BH240" s="186">
        <f t="shared" si="67"/>
        <v>0</v>
      </c>
      <c r="BI240" s="186">
        <f t="shared" si="68"/>
        <v>0</v>
      </c>
      <c r="BJ240" s="24" t="s">
        <v>80</v>
      </c>
      <c r="BK240" s="186">
        <f t="shared" si="69"/>
        <v>0</v>
      </c>
      <c r="BL240" s="24" t="s">
        <v>373</v>
      </c>
      <c r="BM240" s="24" t="s">
        <v>4724</v>
      </c>
    </row>
    <row r="241" spans="2:65" s="1" customFormat="1" ht="31.5" customHeight="1">
      <c r="B241" s="174"/>
      <c r="C241" s="175" t="s">
        <v>1885</v>
      </c>
      <c r="D241" s="175" t="s">
        <v>188</v>
      </c>
      <c r="E241" s="176" t="s">
        <v>4725</v>
      </c>
      <c r="F241" s="177" t="s">
        <v>4726</v>
      </c>
      <c r="G241" s="178" t="s">
        <v>1046</v>
      </c>
      <c r="H241" s="179">
        <v>14</v>
      </c>
      <c r="I241" s="180"/>
      <c r="J241" s="181">
        <f t="shared" si="60"/>
        <v>0</v>
      </c>
      <c r="K241" s="177" t="s">
        <v>5</v>
      </c>
      <c r="L241" s="41"/>
      <c r="M241" s="182" t="s">
        <v>5</v>
      </c>
      <c r="N241" s="183" t="s">
        <v>43</v>
      </c>
      <c r="O241" s="42"/>
      <c r="P241" s="184">
        <f t="shared" si="61"/>
        <v>0</v>
      </c>
      <c r="Q241" s="184">
        <v>0</v>
      </c>
      <c r="R241" s="184">
        <f t="shared" si="62"/>
        <v>0</v>
      </c>
      <c r="S241" s="184">
        <v>0</v>
      </c>
      <c r="T241" s="185">
        <f t="shared" si="63"/>
        <v>0</v>
      </c>
      <c r="AR241" s="24" t="s">
        <v>373</v>
      </c>
      <c r="AT241" s="24" t="s">
        <v>188</v>
      </c>
      <c r="AU241" s="24" t="s">
        <v>82</v>
      </c>
      <c r="AY241" s="24" t="s">
        <v>185</v>
      </c>
      <c r="BE241" s="186">
        <f t="shared" si="64"/>
        <v>0</v>
      </c>
      <c r="BF241" s="186">
        <f t="shared" si="65"/>
        <v>0</v>
      </c>
      <c r="BG241" s="186">
        <f t="shared" si="66"/>
        <v>0</v>
      </c>
      <c r="BH241" s="186">
        <f t="shared" si="67"/>
        <v>0</v>
      </c>
      <c r="BI241" s="186">
        <f t="shared" si="68"/>
        <v>0</v>
      </c>
      <c r="BJ241" s="24" t="s">
        <v>80</v>
      </c>
      <c r="BK241" s="186">
        <f t="shared" si="69"/>
        <v>0</v>
      </c>
      <c r="BL241" s="24" t="s">
        <v>373</v>
      </c>
      <c r="BM241" s="24" t="s">
        <v>4727</v>
      </c>
    </row>
    <row r="242" spans="2:65" s="1" customFormat="1" ht="31.5" customHeight="1">
      <c r="B242" s="174"/>
      <c r="C242" s="175" t="s">
        <v>1696</v>
      </c>
      <c r="D242" s="175" t="s">
        <v>188</v>
      </c>
      <c r="E242" s="176" t="s">
        <v>4728</v>
      </c>
      <c r="F242" s="177" t="s">
        <v>4729</v>
      </c>
      <c r="G242" s="178" t="s">
        <v>1046</v>
      </c>
      <c r="H242" s="179">
        <v>28</v>
      </c>
      <c r="I242" s="180"/>
      <c r="J242" s="181">
        <f t="shared" si="60"/>
        <v>0</v>
      </c>
      <c r="K242" s="177" t="s">
        <v>5</v>
      </c>
      <c r="L242" s="41"/>
      <c r="M242" s="182" t="s">
        <v>5</v>
      </c>
      <c r="N242" s="183" t="s">
        <v>43</v>
      </c>
      <c r="O242" s="42"/>
      <c r="P242" s="184">
        <f t="shared" si="61"/>
        <v>0</v>
      </c>
      <c r="Q242" s="184">
        <v>0</v>
      </c>
      <c r="R242" s="184">
        <f t="shared" si="62"/>
        <v>0</v>
      </c>
      <c r="S242" s="184">
        <v>0</v>
      </c>
      <c r="T242" s="185">
        <f t="shared" si="63"/>
        <v>0</v>
      </c>
      <c r="AR242" s="24" t="s">
        <v>373</v>
      </c>
      <c r="AT242" s="24" t="s">
        <v>188</v>
      </c>
      <c r="AU242" s="24" t="s">
        <v>82</v>
      </c>
      <c r="AY242" s="24" t="s">
        <v>185</v>
      </c>
      <c r="BE242" s="186">
        <f t="shared" si="64"/>
        <v>0</v>
      </c>
      <c r="BF242" s="186">
        <f t="shared" si="65"/>
        <v>0</v>
      </c>
      <c r="BG242" s="186">
        <f t="shared" si="66"/>
        <v>0</v>
      </c>
      <c r="BH242" s="186">
        <f t="shared" si="67"/>
        <v>0</v>
      </c>
      <c r="BI242" s="186">
        <f t="shared" si="68"/>
        <v>0</v>
      </c>
      <c r="BJ242" s="24" t="s">
        <v>80</v>
      </c>
      <c r="BK242" s="186">
        <f t="shared" si="69"/>
        <v>0</v>
      </c>
      <c r="BL242" s="24" t="s">
        <v>373</v>
      </c>
      <c r="BM242" s="24" t="s">
        <v>4730</v>
      </c>
    </row>
    <row r="243" spans="2:65" s="1" customFormat="1" ht="31.5" customHeight="1">
      <c r="B243" s="174"/>
      <c r="C243" s="175" t="s">
        <v>1704</v>
      </c>
      <c r="D243" s="175" t="s">
        <v>188</v>
      </c>
      <c r="E243" s="176" t="s">
        <v>4731</v>
      </c>
      <c r="F243" s="177" t="s">
        <v>4732</v>
      </c>
      <c r="G243" s="178" t="s">
        <v>1046</v>
      </c>
      <c r="H243" s="179">
        <v>14</v>
      </c>
      <c r="I243" s="180"/>
      <c r="J243" s="181">
        <f t="shared" si="60"/>
        <v>0</v>
      </c>
      <c r="K243" s="177" t="s">
        <v>5</v>
      </c>
      <c r="L243" s="41"/>
      <c r="M243" s="182" t="s">
        <v>5</v>
      </c>
      <c r="N243" s="183" t="s">
        <v>43</v>
      </c>
      <c r="O243" s="42"/>
      <c r="P243" s="184">
        <f t="shared" si="61"/>
        <v>0</v>
      </c>
      <c r="Q243" s="184">
        <v>0</v>
      </c>
      <c r="R243" s="184">
        <f t="shared" si="62"/>
        <v>0</v>
      </c>
      <c r="S243" s="184">
        <v>0</v>
      </c>
      <c r="T243" s="185">
        <f t="shared" si="63"/>
        <v>0</v>
      </c>
      <c r="AR243" s="24" t="s">
        <v>373</v>
      </c>
      <c r="AT243" s="24" t="s">
        <v>188</v>
      </c>
      <c r="AU243" s="24" t="s">
        <v>82</v>
      </c>
      <c r="AY243" s="24" t="s">
        <v>185</v>
      </c>
      <c r="BE243" s="186">
        <f t="shared" si="64"/>
        <v>0</v>
      </c>
      <c r="BF243" s="186">
        <f t="shared" si="65"/>
        <v>0</v>
      </c>
      <c r="BG243" s="186">
        <f t="shared" si="66"/>
        <v>0</v>
      </c>
      <c r="BH243" s="186">
        <f t="shared" si="67"/>
        <v>0</v>
      </c>
      <c r="BI243" s="186">
        <f t="shared" si="68"/>
        <v>0</v>
      </c>
      <c r="BJ243" s="24" t="s">
        <v>80</v>
      </c>
      <c r="BK243" s="186">
        <f t="shared" si="69"/>
        <v>0</v>
      </c>
      <c r="BL243" s="24" t="s">
        <v>373</v>
      </c>
      <c r="BM243" s="24" t="s">
        <v>4733</v>
      </c>
    </row>
    <row r="244" spans="2:65" s="1" customFormat="1" ht="31.5" customHeight="1">
      <c r="B244" s="174"/>
      <c r="C244" s="175" t="s">
        <v>1700</v>
      </c>
      <c r="D244" s="175" t="s">
        <v>188</v>
      </c>
      <c r="E244" s="176" t="s">
        <v>4734</v>
      </c>
      <c r="F244" s="177" t="s">
        <v>4735</v>
      </c>
      <c r="G244" s="178" t="s">
        <v>1046</v>
      </c>
      <c r="H244" s="179">
        <v>14</v>
      </c>
      <c r="I244" s="180"/>
      <c r="J244" s="181">
        <f t="shared" si="60"/>
        <v>0</v>
      </c>
      <c r="K244" s="177" t="s">
        <v>5</v>
      </c>
      <c r="L244" s="41"/>
      <c r="M244" s="182" t="s">
        <v>5</v>
      </c>
      <c r="N244" s="183" t="s">
        <v>43</v>
      </c>
      <c r="O244" s="42"/>
      <c r="P244" s="184">
        <f t="shared" si="61"/>
        <v>0</v>
      </c>
      <c r="Q244" s="184">
        <v>0</v>
      </c>
      <c r="R244" s="184">
        <f t="shared" si="62"/>
        <v>0</v>
      </c>
      <c r="S244" s="184">
        <v>0</v>
      </c>
      <c r="T244" s="185">
        <f t="shared" si="63"/>
        <v>0</v>
      </c>
      <c r="AR244" s="24" t="s">
        <v>373</v>
      </c>
      <c r="AT244" s="24" t="s">
        <v>188</v>
      </c>
      <c r="AU244" s="24" t="s">
        <v>82</v>
      </c>
      <c r="AY244" s="24" t="s">
        <v>185</v>
      </c>
      <c r="BE244" s="186">
        <f t="shared" si="64"/>
        <v>0</v>
      </c>
      <c r="BF244" s="186">
        <f t="shared" si="65"/>
        <v>0</v>
      </c>
      <c r="BG244" s="186">
        <f t="shared" si="66"/>
        <v>0</v>
      </c>
      <c r="BH244" s="186">
        <f t="shared" si="67"/>
        <v>0</v>
      </c>
      <c r="BI244" s="186">
        <f t="shared" si="68"/>
        <v>0</v>
      </c>
      <c r="BJ244" s="24" t="s">
        <v>80</v>
      </c>
      <c r="BK244" s="186">
        <f t="shared" si="69"/>
        <v>0</v>
      </c>
      <c r="BL244" s="24" t="s">
        <v>373</v>
      </c>
      <c r="BM244" s="24" t="s">
        <v>4736</v>
      </c>
    </row>
    <row r="245" spans="2:65" s="1" customFormat="1" ht="22.5" customHeight="1">
      <c r="B245" s="174"/>
      <c r="C245" s="175" t="s">
        <v>1708</v>
      </c>
      <c r="D245" s="175" t="s">
        <v>188</v>
      </c>
      <c r="E245" s="176" t="s">
        <v>4737</v>
      </c>
      <c r="F245" s="177" t="s">
        <v>4738</v>
      </c>
      <c r="G245" s="178" t="s">
        <v>1046</v>
      </c>
      <c r="H245" s="179">
        <v>7</v>
      </c>
      <c r="I245" s="180"/>
      <c r="J245" s="181">
        <f t="shared" si="60"/>
        <v>0</v>
      </c>
      <c r="K245" s="177" t="s">
        <v>5</v>
      </c>
      <c r="L245" s="41"/>
      <c r="M245" s="182" t="s">
        <v>5</v>
      </c>
      <c r="N245" s="183" t="s">
        <v>43</v>
      </c>
      <c r="O245" s="42"/>
      <c r="P245" s="184">
        <f t="shared" si="61"/>
        <v>0</v>
      </c>
      <c r="Q245" s="184">
        <v>0</v>
      </c>
      <c r="R245" s="184">
        <f t="shared" si="62"/>
        <v>0</v>
      </c>
      <c r="S245" s="184">
        <v>0</v>
      </c>
      <c r="T245" s="185">
        <f t="shared" si="63"/>
        <v>0</v>
      </c>
      <c r="AR245" s="24" t="s">
        <v>373</v>
      </c>
      <c r="AT245" s="24" t="s">
        <v>188</v>
      </c>
      <c r="AU245" s="24" t="s">
        <v>82</v>
      </c>
      <c r="AY245" s="24" t="s">
        <v>185</v>
      </c>
      <c r="BE245" s="186">
        <f t="shared" si="64"/>
        <v>0</v>
      </c>
      <c r="BF245" s="186">
        <f t="shared" si="65"/>
        <v>0</v>
      </c>
      <c r="BG245" s="186">
        <f t="shared" si="66"/>
        <v>0</v>
      </c>
      <c r="BH245" s="186">
        <f t="shared" si="67"/>
        <v>0</v>
      </c>
      <c r="BI245" s="186">
        <f t="shared" si="68"/>
        <v>0</v>
      </c>
      <c r="BJ245" s="24" t="s">
        <v>80</v>
      </c>
      <c r="BK245" s="186">
        <f t="shared" si="69"/>
        <v>0</v>
      </c>
      <c r="BL245" s="24" t="s">
        <v>373</v>
      </c>
      <c r="BM245" s="24" t="s">
        <v>4739</v>
      </c>
    </row>
    <row r="246" spans="2:65" s="1" customFormat="1" ht="22.5" customHeight="1">
      <c r="B246" s="174"/>
      <c r="C246" s="175" t="s">
        <v>1712</v>
      </c>
      <c r="D246" s="175" t="s">
        <v>188</v>
      </c>
      <c r="E246" s="176" t="s">
        <v>4740</v>
      </c>
      <c r="F246" s="177" t="s">
        <v>4741</v>
      </c>
      <c r="G246" s="178" t="s">
        <v>1046</v>
      </c>
      <c r="H246" s="179">
        <v>7</v>
      </c>
      <c r="I246" s="180"/>
      <c r="J246" s="181">
        <f t="shared" si="60"/>
        <v>0</v>
      </c>
      <c r="K246" s="177" t="s">
        <v>5</v>
      </c>
      <c r="L246" s="41"/>
      <c r="M246" s="182" t="s">
        <v>5</v>
      </c>
      <c r="N246" s="183" t="s">
        <v>43</v>
      </c>
      <c r="O246" s="42"/>
      <c r="P246" s="184">
        <f t="shared" si="61"/>
        <v>0</v>
      </c>
      <c r="Q246" s="184">
        <v>0</v>
      </c>
      <c r="R246" s="184">
        <f t="shared" si="62"/>
        <v>0</v>
      </c>
      <c r="S246" s="184">
        <v>0</v>
      </c>
      <c r="T246" s="185">
        <f t="shared" si="63"/>
        <v>0</v>
      </c>
      <c r="AR246" s="24" t="s">
        <v>373</v>
      </c>
      <c r="AT246" s="24" t="s">
        <v>188</v>
      </c>
      <c r="AU246" s="24" t="s">
        <v>82</v>
      </c>
      <c r="AY246" s="24" t="s">
        <v>185</v>
      </c>
      <c r="BE246" s="186">
        <f t="shared" si="64"/>
        <v>0</v>
      </c>
      <c r="BF246" s="186">
        <f t="shared" si="65"/>
        <v>0</v>
      </c>
      <c r="BG246" s="186">
        <f t="shared" si="66"/>
        <v>0</v>
      </c>
      <c r="BH246" s="186">
        <f t="shared" si="67"/>
        <v>0</v>
      </c>
      <c r="BI246" s="186">
        <f t="shared" si="68"/>
        <v>0</v>
      </c>
      <c r="BJ246" s="24" t="s">
        <v>80</v>
      </c>
      <c r="BK246" s="186">
        <f t="shared" si="69"/>
        <v>0</v>
      </c>
      <c r="BL246" s="24" t="s">
        <v>373</v>
      </c>
      <c r="BM246" s="24" t="s">
        <v>4742</v>
      </c>
    </row>
    <row r="247" spans="2:65" s="1" customFormat="1" ht="31.5" customHeight="1">
      <c r="B247" s="174"/>
      <c r="C247" s="175" t="s">
        <v>1716</v>
      </c>
      <c r="D247" s="175" t="s">
        <v>188</v>
      </c>
      <c r="E247" s="176" t="s">
        <v>4743</v>
      </c>
      <c r="F247" s="177" t="s">
        <v>4744</v>
      </c>
      <c r="G247" s="178" t="s">
        <v>1046</v>
      </c>
      <c r="H247" s="179">
        <v>7</v>
      </c>
      <c r="I247" s="180"/>
      <c r="J247" s="181">
        <f t="shared" si="60"/>
        <v>0</v>
      </c>
      <c r="K247" s="177" t="s">
        <v>5</v>
      </c>
      <c r="L247" s="41"/>
      <c r="M247" s="182" t="s">
        <v>5</v>
      </c>
      <c r="N247" s="183" t="s">
        <v>43</v>
      </c>
      <c r="O247" s="42"/>
      <c r="P247" s="184">
        <f t="shared" si="61"/>
        <v>0</v>
      </c>
      <c r="Q247" s="184">
        <v>0</v>
      </c>
      <c r="R247" s="184">
        <f t="shared" si="62"/>
        <v>0</v>
      </c>
      <c r="S247" s="184">
        <v>0</v>
      </c>
      <c r="T247" s="185">
        <f t="shared" si="63"/>
        <v>0</v>
      </c>
      <c r="AR247" s="24" t="s">
        <v>373</v>
      </c>
      <c r="AT247" s="24" t="s">
        <v>188</v>
      </c>
      <c r="AU247" s="24" t="s">
        <v>82</v>
      </c>
      <c r="AY247" s="24" t="s">
        <v>185</v>
      </c>
      <c r="BE247" s="186">
        <f t="shared" si="64"/>
        <v>0</v>
      </c>
      <c r="BF247" s="186">
        <f t="shared" si="65"/>
        <v>0</v>
      </c>
      <c r="BG247" s="186">
        <f t="shared" si="66"/>
        <v>0</v>
      </c>
      <c r="BH247" s="186">
        <f t="shared" si="67"/>
        <v>0</v>
      </c>
      <c r="BI247" s="186">
        <f t="shared" si="68"/>
        <v>0</v>
      </c>
      <c r="BJ247" s="24" t="s">
        <v>80</v>
      </c>
      <c r="BK247" s="186">
        <f t="shared" si="69"/>
        <v>0</v>
      </c>
      <c r="BL247" s="24" t="s">
        <v>373</v>
      </c>
      <c r="BM247" s="24" t="s">
        <v>4745</v>
      </c>
    </row>
    <row r="248" spans="2:65" s="1" customFormat="1" ht="31.5" customHeight="1">
      <c r="B248" s="174"/>
      <c r="C248" s="175" t="s">
        <v>1728</v>
      </c>
      <c r="D248" s="175" t="s">
        <v>188</v>
      </c>
      <c r="E248" s="176" t="s">
        <v>4746</v>
      </c>
      <c r="F248" s="177" t="s">
        <v>4747</v>
      </c>
      <c r="G248" s="178" t="s">
        <v>4748</v>
      </c>
      <c r="H248" s="179">
        <v>7</v>
      </c>
      <c r="I248" s="180"/>
      <c r="J248" s="181">
        <f t="shared" si="60"/>
        <v>0</v>
      </c>
      <c r="K248" s="177" t="s">
        <v>5</v>
      </c>
      <c r="L248" s="41"/>
      <c r="M248" s="182" t="s">
        <v>5</v>
      </c>
      <c r="N248" s="183" t="s">
        <v>43</v>
      </c>
      <c r="O248" s="42"/>
      <c r="P248" s="184">
        <f t="shared" si="61"/>
        <v>0</v>
      </c>
      <c r="Q248" s="184">
        <v>0</v>
      </c>
      <c r="R248" s="184">
        <f t="shared" si="62"/>
        <v>0</v>
      </c>
      <c r="S248" s="184">
        <v>0</v>
      </c>
      <c r="T248" s="185">
        <f t="shared" si="63"/>
        <v>0</v>
      </c>
      <c r="AR248" s="24" t="s">
        <v>373</v>
      </c>
      <c r="AT248" s="24" t="s">
        <v>188</v>
      </c>
      <c r="AU248" s="24" t="s">
        <v>82</v>
      </c>
      <c r="AY248" s="24" t="s">
        <v>185</v>
      </c>
      <c r="BE248" s="186">
        <f t="shared" si="64"/>
        <v>0</v>
      </c>
      <c r="BF248" s="186">
        <f t="shared" si="65"/>
        <v>0</v>
      </c>
      <c r="BG248" s="186">
        <f t="shared" si="66"/>
        <v>0</v>
      </c>
      <c r="BH248" s="186">
        <f t="shared" si="67"/>
        <v>0</v>
      </c>
      <c r="BI248" s="186">
        <f t="shared" si="68"/>
        <v>0</v>
      </c>
      <c r="BJ248" s="24" t="s">
        <v>80</v>
      </c>
      <c r="BK248" s="186">
        <f t="shared" si="69"/>
        <v>0</v>
      </c>
      <c r="BL248" s="24" t="s">
        <v>373</v>
      </c>
      <c r="BM248" s="24" t="s">
        <v>4749</v>
      </c>
    </row>
    <row r="249" spans="2:65" s="1" customFormat="1" ht="31.5" customHeight="1">
      <c r="B249" s="174"/>
      <c r="C249" s="175" t="s">
        <v>1732</v>
      </c>
      <c r="D249" s="175" t="s">
        <v>188</v>
      </c>
      <c r="E249" s="176" t="s">
        <v>4750</v>
      </c>
      <c r="F249" s="177" t="s">
        <v>4751</v>
      </c>
      <c r="G249" s="178" t="s">
        <v>1046</v>
      </c>
      <c r="H249" s="179">
        <v>4</v>
      </c>
      <c r="I249" s="180"/>
      <c r="J249" s="181">
        <f t="shared" si="60"/>
        <v>0</v>
      </c>
      <c r="K249" s="177" t="s">
        <v>5</v>
      </c>
      <c r="L249" s="41"/>
      <c r="M249" s="182" t="s">
        <v>5</v>
      </c>
      <c r="N249" s="183" t="s">
        <v>43</v>
      </c>
      <c r="O249" s="42"/>
      <c r="P249" s="184">
        <f t="shared" si="61"/>
        <v>0</v>
      </c>
      <c r="Q249" s="184">
        <v>0</v>
      </c>
      <c r="R249" s="184">
        <f t="shared" si="62"/>
        <v>0</v>
      </c>
      <c r="S249" s="184">
        <v>0</v>
      </c>
      <c r="T249" s="185">
        <f t="shared" si="63"/>
        <v>0</v>
      </c>
      <c r="AR249" s="24" t="s">
        <v>373</v>
      </c>
      <c r="AT249" s="24" t="s">
        <v>188</v>
      </c>
      <c r="AU249" s="24" t="s">
        <v>82</v>
      </c>
      <c r="AY249" s="24" t="s">
        <v>185</v>
      </c>
      <c r="BE249" s="186">
        <f t="shared" si="64"/>
        <v>0</v>
      </c>
      <c r="BF249" s="186">
        <f t="shared" si="65"/>
        <v>0</v>
      </c>
      <c r="BG249" s="186">
        <f t="shared" si="66"/>
        <v>0</v>
      </c>
      <c r="BH249" s="186">
        <f t="shared" si="67"/>
        <v>0</v>
      </c>
      <c r="BI249" s="186">
        <f t="shared" si="68"/>
        <v>0</v>
      </c>
      <c r="BJ249" s="24" t="s">
        <v>80</v>
      </c>
      <c r="BK249" s="186">
        <f t="shared" si="69"/>
        <v>0</v>
      </c>
      <c r="BL249" s="24" t="s">
        <v>373</v>
      </c>
      <c r="BM249" s="24" t="s">
        <v>4752</v>
      </c>
    </row>
    <row r="250" spans="2:65" s="1" customFormat="1" ht="31.5" customHeight="1">
      <c r="B250" s="174"/>
      <c r="C250" s="175" t="s">
        <v>1720</v>
      </c>
      <c r="D250" s="175" t="s">
        <v>188</v>
      </c>
      <c r="E250" s="176" t="s">
        <v>4753</v>
      </c>
      <c r="F250" s="177" t="s">
        <v>4754</v>
      </c>
      <c r="G250" s="178" t="s">
        <v>1046</v>
      </c>
      <c r="H250" s="179">
        <v>12</v>
      </c>
      <c r="I250" s="180"/>
      <c r="J250" s="181">
        <f t="shared" si="60"/>
        <v>0</v>
      </c>
      <c r="K250" s="177" t="s">
        <v>5</v>
      </c>
      <c r="L250" s="41"/>
      <c r="M250" s="182" t="s">
        <v>5</v>
      </c>
      <c r="N250" s="183" t="s">
        <v>43</v>
      </c>
      <c r="O250" s="42"/>
      <c r="P250" s="184">
        <f t="shared" si="61"/>
        <v>0</v>
      </c>
      <c r="Q250" s="184">
        <v>0</v>
      </c>
      <c r="R250" s="184">
        <f t="shared" si="62"/>
        <v>0</v>
      </c>
      <c r="S250" s="184">
        <v>0</v>
      </c>
      <c r="T250" s="185">
        <f t="shared" si="63"/>
        <v>0</v>
      </c>
      <c r="AR250" s="24" t="s">
        <v>373</v>
      </c>
      <c r="AT250" s="24" t="s">
        <v>188</v>
      </c>
      <c r="AU250" s="24" t="s">
        <v>82</v>
      </c>
      <c r="AY250" s="24" t="s">
        <v>185</v>
      </c>
      <c r="BE250" s="186">
        <f t="shared" si="64"/>
        <v>0</v>
      </c>
      <c r="BF250" s="186">
        <f t="shared" si="65"/>
        <v>0</v>
      </c>
      <c r="BG250" s="186">
        <f t="shared" si="66"/>
        <v>0</v>
      </c>
      <c r="BH250" s="186">
        <f t="shared" si="67"/>
        <v>0</v>
      </c>
      <c r="BI250" s="186">
        <f t="shared" si="68"/>
        <v>0</v>
      </c>
      <c r="BJ250" s="24" t="s">
        <v>80</v>
      </c>
      <c r="BK250" s="186">
        <f t="shared" si="69"/>
        <v>0</v>
      </c>
      <c r="BL250" s="24" t="s">
        <v>373</v>
      </c>
      <c r="BM250" s="24" t="s">
        <v>4755</v>
      </c>
    </row>
    <row r="251" spans="2:65" s="1" customFormat="1" ht="31.5" customHeight="1">
      <c r="B251" s="174"/>
      <c r="C251" s="175" t="s">
        <v>1724</v>
      </c>
      <c r="D251" s="175" t="s">
        <v>188</v>
      </c>
      <c r="E251" s="176" t="s">
        <v>4756</v>
      </c>
      <c r="F251" s="177" t="s">
        <v>4757</v>
      </c>
      <c r="G251" s="178" t="s">
        <v>1046</v>
      </c>
      <c r="H251" s="179">
        <v>98</v>
      </c>
      <c r="I251" s="180"/>
      <c r="J251" s="181">
        <f t="shared" si="60"/>
        <v>0</v>
      </c>
      <c r="K251" s="177" t="s">
        <v>5</v>
      </c>
      <c r="L251" s="41"/>
      <c r="M251" s="182" t="s">
        <v>5</v>
      </c>
      <c r="N251" s="183" t="s">
        <v>43</v>
      </c>
      <c r="O251" s="42"/>
      <c r="P251" s="184">
        <f t="shared" si="61"/>
        <v>0</v>
      </c>
      <c r="Q251" s="184">
        <v>0</v>
      </c>
      <c r="R251" s="184">
        <f t="shared" si="62"/>
        <v>0</v>
      </c>
      <c r="S251" s="184">
        <v>0</v>
      </c>
      <c r="T251" s="185">
        <f t="shared" si="63"/>
        <v>0</v>
      </c>
      <c r="AR251" s="24" t="s">
        <v>373</v>
      </c>
      <c r="AT251" s="24" t="s">
        <v>188</v>
      </c>
      <c r="AU251" s="24" t="s">
        <v>82</v>
      </c>
      <c r="AY251" s="24" t="s">
        <v>185</v>
      </c>
      <c r="BE251" s="186">
        <f t="shared" si="64"/>
        <v>0</v>
      </c>
      <c r="BF251" s="186">
        <f t="shared" si="65"/>
        <v>0</v>
      </c>
      <c r="BG251" s="186">
        <f t="shared" si="66"/>
        <v>0</v>
      </c>
      <c r="BH251" s="186">
        <f t="shared" si="67"/>
        <v>0</v>
      </c>
      <c r="BI251" s="186">
        <f t="shared" si="68"/>
        <v>0</v>
      </c>
      <c r="BJ251" s="24" t="s">
        <v>80</v>
      </c>
      <c r="BK251" s="186">
        <f t="shared" si="69"/>
        <v>0</v>
      </c>
      <c r="BL251" s="24" t="s">
        <v>373</v>
      </c>
      <c r="BM251" s="24" t="s">
        <v>4758</v>
      </c>
    </row>
    <row r="252" spans="2:65" s="1" customFormat="1" ht="31.5" customHeight="1">
      <c r="B252" s="174"/>
      <c r="C252" s="175" t="s">
        <v>257</v>
      </c>
      <c r="D252" s="175" t="s">
        <v>188</v>
      </c>
      <c r="E252" s="176" t="s">
        <v>4759</v>
      </c>
      <c r="F252" s="177" t="s">
        <v>4760</v>
      </c>
      <c r="G252" s="178" t="s">
        <v>1046</v>
      </c>
      <c r="H252" s="179">
        <v>44</v>
      </c>
      <c r="I252" s="180"/>
      <c r="J252" s="181">
        <f t="shared" si="60"/>
        <v>0</v>
      </c>
      <c r="K252" s="177" t="s">
        <v>5</v>
      </c>
      <c r="L252" s="41"/>
      <c r="M252" s="182" t="s">
        <v>5</v>
      </c>
      <c r="N252" s="183" t="s">
        <v>43</v>
      </c>
      <c r="O252" s="42"/>
      <c r="P252" s="184">
        <f t="shared" si="61"/>
        <v>0</v>
      </c>
      <c r="Q252" s="184">
        <v>0</v>
      </c>
      <c r="R252" s="184">
        <f t="shared" si="62"/>
        <v>0</v>
      </c>
      <c r="S252" s="184">
        <v>0</v>
      </c>
      <c r="T252" s="185">
        <f t="shared" si="63"/>
        <v>0</v>
      </c>
      <c r="AR252" s="24" t="s">
        <v>373</v>
      </c>
      <c r="AT252" s="24" t="s">
        <v>188</v>
      </c>
      <c r="AU252" s="24" t="s">
        <v>82</v>
      </c>
      <c r="AY252" s="24" t="s">
        <v>185</v>
      </c>
      <c r="BE252" s="186">
        <f t="shared" si="64"/>
        <v>0</v>
      </c>
      <c r="BF252" s="186">
        <f t="shared" si="65"/>
        <v>0</v>
      </c>
      <c r="BG252" s="186">
        <f t="shared" si="66"/>
        <v>0</v>
      </c>
      <c r="BH252" s="186">
        <f t="shared" si="67"/>
        <v>0</v>
      </c>
      <c r="BI252" s="186">
        <f t="shared" si="68"/>
        <v>0</v>
      </c>
      <c r="BJ252" s="24" t="s">
        <v>80</v>
      </c>
      <c r="BK252" s="186">
        <f t="shared" si="69"/>
        <v>0</v>
      </c>
      <c r="BL252" s="24" t="s">
        <v>373</v>
      </c>
      <c r="BM252" s="24" t="s">
        <v>4761</v>
      </c>
    </row>
    <row r="253" spans="2:65" s="1" customFormat="1" ht="31.5" customHeight="1">
      <c r="B253" s="174"/>
      <c r="C253" s="175" t="s">
        <v>298</v>
      </c>
      <c r="D253" s="175" t="s">
        <v>188</v>
      </c>
      <c r="E253" s="176" t="s">
        <v>4762</v>
      </c>
      <c r="F253" s="177" t="s">
        <v>4763</v>
      </c>
      <c r="G253" s="178" t="s">
        <v>1046</v>
      </c>
      <c r="H253" s="179">
        <v>97</v>
      </c>
      <c r="I253" s="180"/>
      <c r="J253" s="181">
        <f t="shared" si="60"/>
        <v>0</v>
      </c>
      <c r="K253" s="177" t="s">
        <v>5</v>
      </c>
      <c r="L253" s="41"/>
      <c r="M253" s="182" t="s">
        <v>5</v>
      </c>
      <c r="N253" s="183" t="s">
        <v>43</v>
      </c>
      <c r="O253" s="42"/>
      <c r="P253" s="184">
        <f t="shared" si="61"/>
        <v>0</v>
      </c>
      <c r="Q253" s="184">
        <v>0</v>
      </c>
      <c r="R253" s="184">
        <f t="shared" si="62"/>
        <v>0</v>
      </c>
      <c r="S253" s="184">
        <v>0</v>
      </c>
      <c r="T253" s="185">
        <f t="shared" si="63"/>
        <v>0</v>
      </c>
      <c r="AR253" s="24" t="s">
        <v>373</v>
      </c>
      <c r="AT253" s="24" t="s">
        <v>188</v>
      </c>
      <c r="AU253" s="24" t="s">
        <v>82</v>
      </c>
      <c r="AY253" s="24" t="s">
        <v>185</v>
      </c>
      <c r="BE253" s="186">
        <f t="shared" si="64"/>
        <v>0</v>
      </c>
      <c r="BF253" s="186">
        <f t="shared" si="65"/>
        <v>0</v>
      </c>
      <c r="BG253" s="186">
        <f t="shared" si="66"/>
        <v>0</v>
      </c>
      <c r="BH253" s="186">
        <f t="shared" si="67"/>
        <v>0</v>
      </c>
      <c r="BI253" s="186">
        <f t="shared" si="68"/>
        <v>0</v>
      </c>
      <c r="BJ253" s="24" t="s">
        <v>80</v>
      </c>
      <c r="BK253" s="186">
        <f t="shared" si="69"/>
        <v>0</v>
      </c>
      <c r="BL253" s="24" t="s">
        <v>373</v>
      </c>
      <c r="BM253" s="24" t="s">
        <v>4764</v>
      </c>
    </row>
    <row r="254" spans="2:65" s="1" customFormat="1" ht="31.5" customHeight="1">
      <c r="B254" s="174"/>
      <c r="C254" s="175" t="s">
        <v>306</v>
      </c>
      <c r="D254" s="175" t="s">
        <v>188</v>
      </c>
      <c r="E254" s="176" t="s">
        <v>4765</v>
      </c>
      <c r="F254" s="177" t="s">
        <v>4766</v>
      </c>
      <c r="G254" s="178" t="s">
        <v>1046</v>
      </c>
      <c r="H254" s="179">
        <v>16</v>
      </c>
      <c r="I254" s="180"/>
      <c r="J254" s="181">
        <f t="shared" si="60"/>
        <v>0</v>
      </c>
      <c r="K254" s="177" t="s">
        <v>5</v>
      </c>
      <c r="L254" s="41"/>
      <c r="M254" s="182" t="s">
        <v>5</v>
      </c>
      <c r="N254" s="183" t="s">
        <v>43</v>
      </c>
      <c r="O254" s="42"/>
      <c r="P254" s="184">
        <f t="shared" si="61"/>
        <v>0</v>
      </c>
      <c r="Q254" s="184">
        <v>0</v>
      </c>
      <c r="R254" s="184">
        <f t="shared" si="62"/>
        <v>0</v>
      </c>
      <c r="S254" s="184">
        <v>0</v>
      </c>
      <c r="T254" s="185">
        <f t="shared" si="63"/>
        <v>0</v>
      </c>
      <c r="AR254" s="24" t="s">
        <v>373</v>
      </c>
      <c r="AT254" s="24" t="s">
        <v>188</v>
      </c>
      <c r="AU254" s="24" t="s">
        <v>82</v>
      </c>
      <c r="AY254" s="24" t="s">
        <v>185</v>
      </c>
      <c r="BE254" s="186">
        <f t="shared" si="64"/>
        <v>0</v>
      </c>
      <c r="BF254" s="186">
        <f t="shared" si="65"/>
        <v>0</v>
      </c>
      <c r="BG254" s="186">
        <f t="shared" si="66"/>
        <v>0</v>
      </c>
      <c r="BH254" s="186">
        <f t="shared" si="67"/>
        <v>0</v>
      </c>
      <c r="BI254" s="186">
        <f t="shared" si="68"/>
        <v>0</v>
      </c>
      <c r="BJ254" s="24" t="s">
        <v>80</v>
      </c>
      <c r="BK254" s="186">
        <f t="shared" si="69"/>
        <v>0</v>
      </c>
      <c r="BL254" s="24" t="s">
        <v>373</v>
      </c>
      <c r="BM254" s="24" t="s">
        <v>4767</v>
      </c>
    </row>
    <row r="255" spans="2:65" s="1" customFormat="1" ht="31.5" customHeight="1">
      <c r="B255" s="174"/>
      <c r="C255" s="175" t="s">
        <v>314</v>
      </c>
      <c r="D255" s="175" t="s">
        <v>188</v>
      </c>
      <c r="E255" s="176" t="s">
        <v>4768</v>
      </c>
      <c r="F255" s="177" t="s">
        <v>4769</v>
      </c>
      <c r="G255" s="178" t="s">
        <v>1046</v>
      </c>
      <c r="H255" s="179">
        <v>17</v>
      </c>
      <c r="I255" s="180"/>
      <c r="J255" s="181">
        <f t="shared" si="60"/>
        <v>0</v>
      </c>
      <c r="K255" s="177" t="s">
        <v>5</v>
      </c>
      <c r="L255" s="41"/>
      <c r="M255" s="182" t="s">
        <v>5</v>
      </c>
      <c r="N255" s="183" t="s">
        <v>43</v>
      </c>
      <c r="O255" s="42"/>
      <c r="P255" s="184">
        <f t="shared" si="61"/>
        <v>0</v>
      </c>
      <c r="Q255" s="184">
        <v>0</v>
      </c>
      <c r="R255" s="184">
        <f t="shared" si="62"/>
        <v>0</v>
      </c>
      <c r="S255" s="184">
        <v>0</v>
      </c>
      <c r="T255" s="185">
        <f t="shared" si="63"/>
        <v>0</v>
      </c>
      <c r="AR255" s="24" t="s">
        <v>373</v>
      </c>
      <c r="AT255" s="24" t="s">
        <v>188</v>
      </c>
      <c r="AU255" s="24" t="s">
        <v>82</v>
      </c>
      <c r="AY255" s="24" t="s">
        <v>185</v>
      </c>
      <c r="BE255" s="186">
        <f t="shared" si="64"/>
        <v>0</v>
      </c>
      <c r="BF255" s="186">
        <f t="shared" si="65"/>
        <v>0</v>
      </c>
      <c r="BG255" s="186">
        <f t="shared" si="66"/>
        <v>0</v>
      </c>
      <c r="BH255" s="186">
        <f t="shared" si="67"/>
        <v>0</v>
      </c>
      <c r="BI255" s="186">
        <f t="shared" si="68"/>
        <v>0</v>
      </c>
      <c r="BJ255" s="24" t="s">
        <v>80</v>
      </c>
      <c r="BK255" s="186">
        <f t="shared" si="69"/>
        <v>0</v>
      </c>
      <c r="BL255" s="24" t="s">
        <v>373</v>
      </c>
      <c r="BM255" s="24" t="s">
        <v>4770</v>
      </c>
    </row>
    <row r="256" spans="2:65" s="1" customFormat="1" ht="31.5" customHeight="1">
      <c r="B256" s="174"/>
      <c r="C256" s="175" t="s">
        <v>251</v>
      </c>
      <c r="D256" s="175" t="s">
        <v>188</v>
      </c>
      <c r="E256" s="176" t="s">
        <v>4771</v>
      </c>
      <c r="F256" s="177" t="s">
        <v>4772</v>
      </c>
      <c r="G256" s="178" t="s">
        <v>1046</v>
      </c>
      <c r="H256" s="179">
        <v>58</v>
      </c>
      <c r="I256" s="180"/>
      <c r="J256" s="181">
        <f t="shared" si="60"/>
        <v>0</v>
      </c>
      <c r="K256" s="177" t="s">
        <v>5</v>
      </c>
      <c r="L256" s="41"/>
      <c r="M256" s="182" t="s">
        <v>5</v>
      </c>
      <c r="N256" s="183" t="s">
        <v>43</v>
      </c>
      <c r="O256" s="42"/>
      <c r="P256" s="184">
        <f t="shared" si="61"/>
        <v>0</v>
      </c>
      <c r="Q256" s="184">
        <v>0</v>
      </c>
      <c r="R256" s="184">
        <f t="shared" si="62"/>
        <v>0</v>
      </c>
      <c r="S256" s="184">
        <v>0</v>
      </c>
      <c r="T256" s="185">
        <f t="shared" si="63"/>
        <v>0</v>
      </c>
      <c r="AR256" s="24" t="s">
        <v>373</v>
      </c>
      <c r="AT256" s="24" t="s">
        <v>188</v>
      </c>
      <c r="AU256" s="24" t="s">
        <v>82</v>
      </c>
      <c r="AY256" s="24" t="s">
        <v>185</v>
      </c>
      <c r="BE256" s="186">
        <f t="shared" si="64"/>
        <v>0</v>
      </c>
      <c r="BF256" s="186">
        <f t="shared" si="65"/>
        <v>0</v>
      </c>
      <c r="BG256" s="186">
        <f t="shared" si="66"/>
        <v>0</v>
      </c>
      <c r="BH256" s="186">
        <f t="shared" si="67"/>
        <v>0</v>
      </c>
      <c r="BI256" s="186">
        <f t="shared" si="68"/>
        <v>0</v>
      </c>
      <c r="BJ256" s="24" t="s">
        <v>80</v>
      </c>
      <c r="BK256" s="186">
        <f t="shared" si="69"/>
        <v>0</v>
      </c>
      <c r="BL256" s="24" t="s">
        <v>373</v>
      </c>
      <c r="BM256" s="24" t="s">
        <v>4773</v>
      </c>
    </row>
    <row r="257" spans="2:65" s="1" customFormat="1" ht="31.5" customHeight="1">
      <c r="B257" s="174"/>
      <c r="C257" s="175" t="s">
        <v>263</v>
      </c>
      <c r="D257" s="175" t="s">
        <v>188</v>
      </c>
      <c r="E257" s="176" t="s">
        <v>4774</v>
      </c>
      <c r="F257" s="177" t="s">
        <v>4775</v>
      </c>
      <c r="G257" s="178" t="s">
        <v>1046</v>
      </c>
      <c r="H257" s="179">
        <v>172</v>
      </c>
      <c r="I257" s="180"/>
      <c r="J257" s="181">
        <f t="shared" si="60"/>
        <v>0</v>
      </c>
      <c r="K257" s="177" t="s">
        <v>5</v>
      </c>
      <c r="L257" s="41"/>
      <c r="M257" s="182" t="s">
        <v>5</v>
      </c>
      <c r="N257" s="183" t="s">
        <v>43</v>
      </c>
      <c r="O257" s="42"/>
      <c r="P257" s="184">
        <f t="shared" si="61"/>
        <v>0</v>
      </c>
      <c r="Q257" s="184">
        <v>0</v>
      </c>
      <c r="R257" s="184">
        <f t="shared" si="62"/>
        <v>0</v>
      </c>
      <c r="S257" s="184">
        <v>0</v>
      </c>
      <c r="T257" s="185">
        <f t="shared" si="63"/>
        <v>0</v>
      </c>
      <c r="AR257" s="24" t="s">
        <v>373</v>
      </c>
      <c r="AT257" s="24" t="s">
        <v>188</v>
      </c>
      <c r="AU257" s="24" t="s">
        <v>82</v>
      </c>
      <c r="AY257" s="24" t="s">
        <v>185</v>
      </c>
      <c r="BE257" s="186">
        <f t="shared" si="64"/>
        <v>0</v>
      </c>
      <c r="BF257" s="186">
        <f t="shared" si="65"/>
        <v>0</v>
      </c>
      <c r="BG257" s="186">
        <f t="shared" si="66"/>
        <v>0</v>
      </c>
      <c r="BH257" s="186">
        <f t="shared" si="67"/>
        <v>0</v>
      </c>
      <c r="BI257" s="186">
        <f t="shared" si="68"/>
        <v>0</v>
      </c>
      <c r="BJ257" s="24" t="s">
        <v>80</v>
      </c>
      <c r="BK257" s="186">
        <f t="shared" si="69"/>
        <v>0</v>
      </c>
      <c r="BL257" s="24" t="s">
        <v>373</v>
      </c>
      <c r="BM257" s="24" t="s">
        <v>4776</v>
      </c>
    </row>
    <row r="258" spans="2:65" s="1" customFormat="1" ht="31.5" customHeight="1">
      <c r="B258" s="174"/>
      <c r="C258" s="175" t="s">
        <v>270</v>
      </c>
      <c r="D258" s="175" t="s">
        <v>188</v>
      </c>
      <c r="E258" s="176" t="s">
        <v>4777</v>
      </c>
      <c r="F258" s="177" t="s">
        <v>4778</v>
      </c>
      <c r="G258" s="178" t="s">
        <v>1046</v>
      </c>
      <c r="H258" s="179">
        <v>24</v>
      </c>
      <c r="I258" s="180"/>
      <c r="J258" s="181">
        <f t="shared" si="60"/>
        <v>0</v>
      </c>
      <c r="K258" s="177" t="s">
        <v>5</v>
      </c>
      <c r="L258" s="41"/>
      <c r="M258" s="182" t="s">
        <v>5</v>
      </c>
      <c r="N258" s="183" t="s">
        <v>43</v>
      </c>
      <c r="O258" s="42"/>
      <c r="P258" s="184">
        <f t="shared" si="61"/>
        <v>0</v>
      </c>
      <c r="Q258" s="184">
        <v>0</v>
      </c>
      <c r="R258" s="184">
        <f t="shared" si="62"/>
        <v>0</v>
      </c>
      <c r="S258" s="184">
        <v>0</v>
      </c>
      <c r="T258" s="185">
        <f t="shared" si="63"/>
        <v>0</v>
      </c>
      <c r="AR258" s="24" t="s">
        <v>373</v>
      </c>
      <c r="AT258" s="24" t="s">
        <v>188</v>
      </c>
      <c r="AU258" s="24" t="s">
        <v>82</v>
      </c>
      <c r="AY258" s="24" t="s">
        <v>185</v>
      </c>
      <c r="BE258" s="186">
        <f t="shared" si="64"/>
        <v>0</v>
      </c>
      <c r="BF258" s="186">
        <f t="shared" si="65"/>
        <v>0</v>
      </c>
      <c r="BG258" s="186">
        <f t="shared" si="66"/>
        <v>0</v>
      </c>
      <c r="BH258" s="186">
        <f t="shared" si="67"/>
        <v>0</v>
      </c>
      <c r="BI258" s="186">
        <f t="shared" si="68"/>
        <v>0</v>
      </c>
      <c r="BJ258" s="24" t="s">
        <v>80</v>
      </c>
      <c r="BK258" s="186">
        <f t="shared" si="69"/>
        <v>0</v>
      </c>
      <c r="BL258" s="24" t="s">
        <v>373</v>
      </c>
      <c r="BM258" s="24" t="s">
        <v>4779</v>
      </c>
    </row>
    <row r="259" spans="2:65" s="1" customFormat="1" ht="31.5" customHeight="1">
      <c r="B259" s="174"/>
      <c r="C259" s="175" t="s">
        <v>278</v>
      </c>
      <c r="D259" s="175" t="s">
        <v>188</v>
      </c>
      <c r="E259" s="176" t="s">
        <v>4780</v>
      </c>
      <c r="F259" s="177" t="s">
        <v>4781</v>
      </c>
      <c r="G259" s="178" t="s">
        <v>1046</v>
      </c>
      <c r="H259" s="179">
        <v>16</v>
      </c>
      <c r="I259" s="180"/>
      <c r="J259" s="181">
        <f t="shared" si="60"/>
        <v>0</v>
      </c>
      <c r="K259" s="177" t="s">
        <v>5</v>
      </c>
      <c r="L259" s="41"/>
      <c r="M259" s="182" t="s">
        <v>5</v>
      </c>
      <c r="N259" s="183" t="s">
        <v>43</v>
      </c>
      <c r="O259" s="42"/>
      <c r="P259" s="184">
        <f t="shared" si="61"/>
        <v>0</v>
      </c>
      <c r="Q259" s="184">
        <v>0</v>
      </c>
      <c r="R259" s="184">
        <f t="shared" si="62"/>
        <v>0</v>
      </c>
      <c r="S259" s="184">
        <v>0</v>
      </c>
      <c r="T259" s="185">
        <f t="shared" si="63"/>
        <v>0</v>
      </c>
      <c r="AR259" s="24" t="s">
        <v>373</v>
      </c>
      <c r="AT259" s="24" t="s">
        <v>188</v>
      </c>
      <c r="AU259" s="24" t="s">
        <v>82</v>
      </c>
      <c r="AY259" s="24" t="s">
        <v>185</v>
      </c>
      <c r="BE259" s="186">
        <f t="shared" si="64"/>
        <v>0</v>
      </c>
      <c r="BF259" s="186">
        <f t="shared" si="65"/>
        <v>0</v>
      </c>
      <c r="BG259" s="186">
        <f t="shared" si="66"/>
        <v>0</v>
      </c>
      <c r="BH259" s="186">
        <f t="shared" si="67"/>
        <v>0</v>
      </c>
      <c r="BI259" s="186">
        <f t="shared" si="68"/>
        <v>0</v>
      </c>
      <c r="BJ259" s="24" t="s">
        <v>80</v>
      </c>
      <c r="BK259" s="186">
        <f t="shared" si="69"/>
        <v>0</v>
      </c>
      <c r="BL259" s="24" t="s">
        <v>373</v>
      </c>
      <c r="BM259" s="24" t="s">
        <v>4782</v>
      </c>
    </row>
    <row r="260" spans="2:65" s="1" customFormat="1" ht="31.5" customHeight="1">
      <c r="B260" s="174"/>
      <c r="C260" s="175" t="s">
        <v>286</v>
      </c>
      <c r="D260" s="175" t="s">
        <v>188</v>
      </c>
      <c r="E260" s="176" t="s">
        <v>4783</v>
      </c>
      <c r="F260" s="177" t="s">
        <v>4784</v>
      </c>
      <c r="G260" s="178" t="s">
        <v>1046</v>
      </c>
      <c r="H260" s="179">
        <v>30</v>
      </c>
      <c r="I260" s="180"/>
      <c r="J260" s="181">
        <f t="shared" si="60"/>
        <v>0</v>
      </c>
      <c r="K260" s="177" t="s">
        <v>5</v>
      </c>
      <c r="L260" s="41"/>
      <c r="M260" s="182" t="s">
        <v>5</v>
      </c>
      <c r="N260" s="183" t="s">
        <v>43</v>
      </c>
      <c r="O260" s="42"/>
      <c r="P260" s="184">
        <f t="shared" si="61"/>
        <v>0</v>
      </c>
      <c r="Q260" s="184">
        <v>0</v>
      </c>
      <c r="R260" s="184">
        <f t="shared" si="62"/>
        <v>0</v>
      </c>
      <c r="S260" s="184">
        <v>0</v>
      </c>
      <c r="T260" s="185">
        <f t="shared" si="63"/>
        <v>0</v>
      </c>
      <c r="AR260" s="24" t="s">
        <v>373</v>
      </c>
      <c r="AT260" s="24" t="s">
        <v>188</v>
      </c>
      <c r="AU260" s="24" t="s">
        <v>82</v>
      </c>
      <c r="AY260" s="24" t="s">
        <v>185</v>
      </c>
      <c r="BE260" s="186">
        <f t="shared" si="64"/>
        <v>0</v>
      </c>
      <c r="BF260" s="186">
        <f t="shared" si="65"/>
        <v>0</v>
      </c>
      <c r="BG260" s="186">
        <f t="shared" si="66"/>
        <v>0</v>
      </c>
      <c r="BH260" s="186">
        <f t="shared" si="67"/>
        <v>0</v>
      </c>
      <c r="BI260" s="186">
        <f t="shared" si="68"/>
        <v>0</v>
      </c>
      <c r="BJ260" s="24" t="s">
        <v>80</v>
      </c>
      <c r="BK260" s="186">
        <f t="shared" si="69"/>
        <v>0</v>
      </c>
      <c r="BL260" s="24" t="s">
        <v>373</v>
      </c>
      <c r="BM260" s="24" t="s">
        <v>4785</v>
      </c>
    </row>
    <row r="261" spans="2:65" s="1" customFormat="1" ht="31.5" customHeight="1">
      <c r="B261" s="174"/>
      <c r="C261" s="175" t="s">
        <v>294</v>
      </c>
      <c r="D261" s="175" t="s">
        <v>188</v>
      </c>
      <c r="E261" s="176" t="s">
        <v>4786</v>
      </c>
      <c r="F261" s="177" t="s">
        <v>4787</v>
      </c>
      <c r="G261" s="178" t="s">
        <v>1046</v>
      </c>
      <c r="H261" s="179">
        <v>26</v>
      </c>
      <c r="I261" s="180"/>
      <c r="J261" s="181">
        <f t="shared" si="60"/>
        <v>0</v>
      </c>
      <c r="K261" s="177" t="s">
        <v>5</v>
      </c>
      <c r="L261" s="41"/>
      <c r="M261" s="182" t="s">
        <v>5</v>
      </c>
      <c r="N261" s="183" t="s">
        <v>43</v>
      </c>
      <c r="O261" s="42"/>
      <c r="P261" s="184">
        <f t="shared" si="61"/>
        <v>0</v>
      </c>
      <c r="Q261" s="184">
        <v>0</v>
      </c>
      <c r="R261" s="184">
        <f t="shared" si="62"/>
        <v>0</v>
      </c>
      <c r="S261" s="184">
        <v>0</v>
      </c>
      <c r="T261" s="185">
        <f t="shared" si="63"/>
        <v>0</v>
      </c>
      <c r="AR261" s="24" t="s">
        <v>373</v>
      </c>
      <c r="AT261" s="24" t="s">
        <v>188</v>
      </c>
      <c r="AU261" s="24" t="s">
        <v>82</v>
      </c>
      <c r="AY261" s="24" t="s">
        <v>185</v>
      </c>
      <c r="BE261" s="186">
        <f t="shared" si="64"/>
        <v>0</v>
      </c>
      <c r="BF261" s="186">
        <f t="shared" si="65"/>
        <v>0</v>
      </c>
      <c r="BG261" s="186">
        <f t="shared" si="66"/>
        <v>0</v>
      </c>
      <c r="BH261" s="186">
        <f t="shared" si="67"/>
        <v>0</v>
      </c>
      <c r="BI261" s="186">
        <f t="shared" si="68"/>
        <v>0</v>
      </c>
      <c r="BJ261" s="24" t="s">
        <v>80</v>
      </c>
      <c r="BK261" s="186">
        <f t="shared" si="69"/>
        <v>0</v>
      </c>
      <c r="BL261" s="24" t="s">
        <v>373</v>
      </c>
      <c r="BM261" s="24" t="s">
        <v>4788</v>
      </c>
    </row>
    <row r="262" spans="2:65" s="1" customFormat="1" ht="22.5" customHeight="1">
      <c r="B262" s="174"/>
      <c r="C262" s="175" t="s">
        <v>302</v>
      </c>
      <c r="D262" s="175" t="s">
        <v>188</v>
      </c>
      <c r="E262" s="176" t="s">
        <v>4789</v>
      </c>
      <c r="F262" s="177" t="s">
        <v>4790</v>
      </c>
      <c r="G262" s="178" t="s">
        <v>1046</v>
      </c>
      <c r="H262" s="179">
        <v>7</v>
      </c>
      <c r="I262" s="180"/>
      <c r="J262" s="181">
        <f t="shared" si="60"/>
        <v>0</v>
      </c>
      <c r="K262" s="177" t="s">
        <v>5</v>
      </c>
      <c r="L262" s="41"/>
      <c r="M262" s="182" t="s">
        <v>5</v>
      </c>
      <c r="N262" s="183" t="s">
        <v>43</v>
      </c>
      <c r="O262" s="42"/>
      <c r="P262" s="184">
        <f t="shared" si="61"/>
        <v>0</v>
      </c>
      <c r="Q262" s="184">
        <v>0</v>
      </c>
      <c r="R262" s="184">
        <f t="shared" si="62"/>
        <v>0</v>
      </c>
      <c r="S262" s="184">
        <v>0</v>
      </c>
      <c r="T262" s="185">
        <f t="shared" si="63"/>
        <v>0</v>
      </c>
      <c r="AR262" s="24" t="s">
        <v>373</v>
      </c>
      <c r="AT262" s="24" t="s">
        <v>188</v>
      </c>
      <c r="AU262" s="24" t="s">
        <v>82</v>
      </c>
      <c r="AY262" s="24" t="s">
        <v>185</v>
      </c>
      <c r="BE262" s="186">
        <f t="shared" si="64"/>
        <v>0</v>
      </c>
      <c r="BF262" s="186">
        <f t="shared" si="65"/>
        <v>0</v>
      </c>
      <c r="BG262" s="186">
        <f t="shared" si="66"/>
        <v>0</v>
      </c>
      <c r="BH262" s="186">
        <f t="shared" si="67"/>
        <v>0</v>
      </c>
      <c r="BI262" s="186">
        <f t="shared" si="68"/>
        <v>0</v>
      </c>
      <c r="BJ262" s="24" t="s">
        <v>80</v>
      </c>
      <c r="BK262" s="186">
        <f t="shared" si="69"/>
        <v>0</v>
      </c>
      <c r="BL262" s="24" t="s">
        <v>373</v>
      </c>
      <c r="BM262" s="24" t="s">
        <v>4791</v>
      </c>
    </row>
    <row r="263" spans="2:65" s="1" customFormat="1" ht="44.25" customHeight="1">
      <c r="B263" s="174"/>
      <c r="C263" s="175" t="s">
        <v>310</v>
      </c>
      <c r="D263" s="175" t="s">
        <v>188</v>
      </c>
      <c r="E263" s="176" t="s">
        <v>4792</v>
      </c>
      <c r="F263" s="177" t="s">
        <v>4793</v>
      </c>
      <c r="G263" s="178" t="s">
        <v>376</v>
      </c>
      <c r="H263" s="179">
        <v>64</v>
      </c>
      <c r="I263" s="180"/>
      <c r="J263" s="181">
        <f t="shared" si="60"/>
        <v>0</v>
      </c>
      <c r="K263" s="177" t="s">
        <v>5</v>
      </c>
      <c r="L263" s="41"/>
      <c r="M263" s="182" t="s">
        <v>5</v>
      </c>
      <c r="N263" s="183" t="s">
        <v>43</v>
      </c>
      <c r="O263" s="42"/>
      <c r="P263" s="184">
        <f t="shared" si="61"/>
        <v>0</v>
      </c>
      <c r="Q263" s="184">
        <v>0</v>
      </c>
      <c r="R263" s="184">
        <f t="shared" si="62"/>
        <v>0</v>
      </c>
      <c r="S263" s="184">
        <v>0</v>
      </c>
      <c r="T263" s="185">
        <f t="shared" si="63"/>
        <v>0</v>
      </c>
      <c r="AR263" s="24" t="s">
        <v>373</v>
      </c>
      <c r="AT263" s="24" t="s">
        <v>188</v>
      </c>
      <c r="AU263" s="24" t="s">
        <v>82</v>
      </c>
      <c r="AY263" s="24" t="s">
        <v>185</v>
      </c>
      <c r="BE263" s="186">
        <f t="shared" si="64"/>
        <v>0</v>
      </c>
      <c r="BF263" s="186">
        <f t="shared" si="65"/>
        <v>0</v>
      </c>
      <c r="BG263" s="186">
        <f t="shared" si="66"/>
        <v>0</v>
      </c>
      <c r="BH263" s="186">
        <f t="shared" si="67"/>
        <v>0</v>
      </c>
      <c r="BI263" s="186">
        <f t="shared" si="68"/>
        <v>0</v>
      </c>
      <c r="BJ263" s="24" t="s">
        <v>80</v>
      </c>
      <c r="BK263" s="186">
        <f t="shared" si="69"/>
        <v>0</v>
      </c>
      <c r="BL263" s="24" t="s">
        <v>373</v>
      </c>
      <c r="BM263" s="24" t="s">
        <v>4794</v>
      </c>
    </row>
    <row r="264" spans="2:65" s="1" customFormat="1" ht="44.25" customHeight="1">
      <c r="B264" s="174"/>
      <c r="C264" s="175" t="s">
        <v>3582</v>
      </c>
      <c r="D264" s="175" t="s">
        <v>188</v>
      </c>
      <c r="E264" s="176" t="s">
        <v>4795</v>
      </c>
      <c r="F264" s="177" t="s">
        <v>4796</v>
      </c>
      <c r="G264" s="178" t="s">
        <v>376</v>
      </c>
      <c r="H264" s="179">
        <v>160</v>
      </c>
      <c r="I264" s="180"/>
      <c r="J264" s="181">
        <f t="shared" si="60"/>
        <v>0</v>
      </c>
      <c r="K264" s="177" t="s">
        <v>5</v>
      </c>
      <c r="L264" s="41"/>
      <c r="M264" s="182" t="s">
        <v>5</v>
      </c>
      <c r="N264" s="183" t="s">
        <v>43</v>
      </c>
      <c r="O264" s="42"/>
      <c r="P264" s="184">
        <f t="shared" si="61"/>
        <v>0</v>
      </c>
      <c r="Q264" s="184">
        <v>0</v>
      </c>
      <c r="R264" s="184">
        <f t="shared" si="62"/>
        <v>0</v>
      </c>
      <c r="S264" s="184">
        <v>0</v>
      </c>
      <c r="T264" s="185">
        <f t="shared" si="63"/>
        <v>0</v>
      </c>
      <c r="AR264" s="24" t="s">
        <v>373</v>
      </c>
      <c r="AT264" s="24" t="s">
        <v>188</v>
      </c>
      <c r="AU264" s="24" t="s">
        <v>82</v>
      </c>
      <c r="AY264" s="24" t="s">
        <v>185</v>
      </c>
      <c r="BE264" s="186">
        <f t="shared" si="64"/>
        <v>0</v>
      </c>
      <c r="BF264" s="186">
        <f t="shared" si="65"/>
        <v>0</v>
      </c>
      <c r="BG264" s="186">
        <f t="shared" si="66"/>
        <v>0</v>
      </c>
      <c r="BH264" s="186">
        <f t="shared" si="67"/>
        <v>0</v>
      </c>
      <c r="BI264" s="186">
        <f t="shared" si="68"/>
        <v>0</v>
      </c>
      <c r="BJ264" s="24" t="s">
        <v>80</v>
      </c>
      <c r="BK264" s="186">
        <f t="shared" si="69"/>
        <v>0</v>
      </c>
      <c r="BL264" s="24" t="s">
        <v>373</v>
      </c>
      <c r="BM264" s="24" t="s">
        <v>4797</v>
      </c>
    </row>
    <row r="265" spans="2:65" s="1" customFormat="1" ht="44.25" customHeight="1">
      <c r="B265" s="174"/>
      <c r="C265" s="175" t="s">
        <v>3585</v>
      </c>
      <c r="D265" s="175" t="s">
        <v>188</v>
      </c>
      <c r="E265" s="176" t="s">
        <v>4798</v>
      </c>
      <c r="F265" s="177" t="s">
        <v>4799</v>
      </c>
      <c r="G265" s="178" t="s">
        <v>1046</v>
      </c>
      <c r="H265" s="179">
        <v>5</v>
      </c>
      <c r="I265" s="180"/>
      <c r="J265" s="181">
        <f t="shared" si="60"/>
        <v>0</v>
      </c>
      <c r="K265" s="177" t="s">
        <v>5</v>
      </c>
      <c r="L265" s="41"/>
      <c r="M265" s="182" t="s">
        <v>5</v>
      </c>
      <c r="N265" s="183" t="s">
        <v>43</v>
      </c>
      <c r="O265" s="42"/>
      <c r="P265" s="184">
        <f t="shared" si="61"/>
        <v>0</v>
      </c>
      <c r="Q265" s="184">
        <v>0</v>
      </c>
      <c r="R265" s="184">
        <f t="shared" si="62"/>
        <v>0</v>
      </c>
      <c r="S265" s="184">
        <v>0</v>
      </c>
      <c r="T265" s="185">
        <f t="shared" si="63"/>
        <v>0</v>
      </c>
      <c r="AR265" s="24" t="s">
        <v>373</v>
      </c>
      <c r="AT265" s="24" t="s">
        <v>188</v>
      </c>
      <c r="AU265" s="24" t="s">
        <v>82</v>
      </c>
      <c r="AY265" s="24" t="s">
        <v>185</v>
      </c>
      <c r="BE265" s="186">
        <f t="shared" si="64"/>
        <v>0</v>
      </c>
      <c r="BF265" s="186">
        <f t="shared" si="65"/>
        <v>0</v>
      </c>
      <c r="BG265" s="186">
        <f t="shared" si="66"/>
        <v>0</v>
      </c>
      <c r="BH265" s="186">
        <f t="shared" si="67"/>
        <v>0</v>
      </c>
      <c r="BI265" s="186">
        <f t="shared" si="68"/>
        <v>0</v>
      </c>
      <c r="BJ265" s="24" t="s">
        <v>80</v>
      </c>
      <c r="BK265" s="186">
        <f t="shared" si="69"/>
        <v>0</v>
      </c>
      <c r="BL265" s="24" t="s">
        <v>373</v>
      </c>
      <c r="BM265" s="24" t="s">
        <v>4800</v>
      </c>
    </row>
    <row r="266" spans="2:65" s="1" customFormat="1" ht="22.5" customHeight="1">
      <c r="B266" s="174"/>
      <c r="C266" s="175" t="s">
        <v>322</v>
      </c>
      <c r="D266" s="175" t="s">
        <v>188</v>
      </c>
      <c r="E266" s="176" t="s">
        <v>4801</v>
      </c>
      <c r="F266" s="177" t="s">
        <v>4802</v>
      </c>
      <c r="G266" s="178" t="s">
        <v>1046</v>
      </c>
      <c r="H266" s="179">
        <v>1</v>
      </c>
      <c r="I266" s="180"/>
      <c r="J266" s="181">
        <f t="shared" si="60"/>
        <v>0</v>
      </c>
      <c r="K266" s="177" t="s">
        <v>5</v>
      </c>
      <c r="L266" s="41"/>
      <c r="M266" s="182" t="s">
        <v>5</v>
      </c>
      <c r="N266" s="183" t="s">
        <v>43</v>
      </c>
      <c r="O266" s="42"/>
      <c r="P266" s="184">
        <f t="shared" si="61"/>
        <v>0</v>
      </c>
      <c r="Q266" s="184">
        <v>0</v>
      </c>
      <c r="R266" s="184">
        <f t="shared" si="62"/>
        <v>0</v>
      </c>
      <c r="S266" s="184">
        <v>0</v>
      </c>
      <c r="T266" s="185">
        <f t="shared" si="63"/>
        <v>0</v>
      </c>
      <c r="AR266" s="24" t="s">
        <v>373</v>
      </c>
      <c r="AT266" s="24" t="s">
        <v>188</v>
      </c>
      <c r="AU266" s="24" t="s">
        <v>82</v>
      </c>
      <c r="AY266" s="24" t="s">
        <v>185</v>
      </c>
      <c r="BE266" s="186">
        <f t="shared" si="64"/>
        <v>0</v>
      </c>
      <c r="BF266" s="186">
        <f t="shared" si="65"/>
        <v>0</v>
      </c>
      <c r="BG266" s="186">
        <f t="shared" si="66"/>
        <v>0</v>
      </c>
      <c r="BH266" s="186">
        <f t="shared" si="67"/>
        <v>0</v>
      </c>
      <c r="BI266" s="186">
        <f t="shared" si="68"/>
        <v>0</v>
      </c>
      <c r="BJ266" s="24" t="s">
        <v>80</v>
      </c>
      <c r="BK266" s="186">
        <f t="shared" si="69"/>
        <v>0</v>
      </c>
      <c r="BL266" s="24" t="s">
        <v>373</v>
      </c>
      <c r="BM266" s="24" t="s">
        <v>4803</v>
      </c>
    </row>
    <row r="267" spans="2:65" s="1" customFormat="1" ht="22.5" customHeight="1">
      <c r="B267" s="174"/>
      <c r="C267" s="175" t="s">
        <v>1933</v>
      </c>
      <c r="D267" s="175" t="s">
        <v>188</v>
      </c>
      <c r="E267" s="176" t="s">
        <v>4804</v>
      </c>
      <c r="F267" s="177" t="s">
        <v>4805</v>
      </c>
      <c r="G267" s="178" t="s">
        <v>1046</v>
      </c>
      <c r="H267" s="179">
        <v>1</v>
      </c>
      <c r="I267" s="180"/>
      <c r="J267" s="181">
        <f t="shared" si="60"/>
        <v>0</v>
      </c>
      <c r="K267" s="177" t="s">
        <v>5</v>
      </c>
      <c r="L267" s="41"/>
      <c r="M267" s="182" t="s">
        <v>5</v>
      </c>
      <c r="N267" s="183" t="s">
        <v>43</v>
      </c>
      <c r="O267" s="42"/>
      <c r="P267" s="184">
        <f t="shared" si="61"/>
        <v>0</v>
      </c>
      <c r="Q267" s="184">
        <v>0</v>
      </c>
      <c r="R267" s="184">
        <f t="shared" si="62"/>
        <v>0</v>
      </c>
      <c r="S267" s="184">
        <v>0</v>
      </c>
      <c r="T267" s="185">
        <f t="shared" si="63"/>
        <v>0</v>
      </c>
      <c r="AR267" s="24" t="s">
        <v>373</v>
      </c>
      <c r="AT267" s="24" t="s">
        <v>188</v>
      </c>
      <c r="AU267" s="24" t="s">
        <v>82</v>
      </c>
      <c r="AY267" s="24" t="s">
        <v>185</v>
      </c>
      <c r="BE267" s="186">
        <f t="shared" si="64"/>
        <v>0</v>
      </c>
      <c r="BF267" s="186">
        <f t="shared" si="65"/>
        <v>0</v>
      </c>
      <c r="BG267" s="186">
        <f t="shared" si="66"/>
        <v>0</v>
      </c>
      <c r="BH267" s="186">
        <f t="shared" si="67"/>
        <v>0</v>
      </c>
      <c r="BI267" s="186">
        <f t="shared" si="68"/>
        <v>0</v>
      </c>
      <c r="BJ267" s="24" t="s">
        <v>80</v>
      </c>
      <c r="BK267" s="186">
        <f t="shared" si="69"/>
        <v>0</v>
      </c>
      <c r="BL267" s="24" t="s">
        <v>373</v>
      </c>
      <c r="BM267" s="24" t="s">
        <v>4806</v>
      </c>
    </row>
    <row r="268" spans="2:65" s="10" customFormat="1" ht="29.85" customHeight="1">
      <c r="B268" s="160"/>
      <c r="D268" s="171" t="s">
        <v>71</v>
      </c>
      <c r="E268" s="172" t="s">
        <v>3947</v>
      </c>
      <c r="F268" s="172" t="s">
        <v>4807</v>
      </c>
      <c r="I268" s="163"/>
      <c r="J268" s="173">
        <f>BK268</f>
        <v>0</v>
      </c>
      <c r="L268" s="160"/>
      <c r="M268" s="165"/>
      <c r="N268" s="166"/>
      <c r="O268" s="166"/>
      <c r="P268" s="167">
        <f>SUM(P269:P272)</f>
        <v>0</v>
      </c>
      <c r="Q268" s="166"/>
      <c r="R268" s="167">
        <f>SUM(R269:R272)</f>
        <v>0</v>
      </c>
      <c r="S268" s="166"/>
      <c r="T268" s="168">
        <f>SUM(T269:T272)</f>
        <v>0</v>
      </c>
      <c r="AR268" s="161" t="s">
        <v>82</v>
      </c>
      <c r="AT268" s="169" t="s">
        <v>71</v>
      </c>
      <c r="AU268" s="169" t="s">
        <v>80</v>
      </c>
      <c r="AY268" s="161" t="s">
        <v>185</v>
      </c>
      <c r="BK268" s="170">
        <f>SUM(BK269:BK272)</f>
        <v>0</v>
      </c>
    </row>
    <row r="269" spans="2:65" s="1" customFormat="1" ht="31.5" customHeight="1">
      <c r="B269" s="174"/>
      <c r="C269" s="175" t="s">
        <v>1953</v>
      </c>
      <c r="D269" s="175" t="s">
        <v>188</v>
      </c>
      <c r="E269" s="176" t="s">
        <v>4808</v>
      </c>
      <c r="F269" s="177" t="s">
        <v>4809</v>
      </c>
      <c r="G269" s="178" t="s">
        <v>376</v>
      </c>
      <c r="H269" s="179">
        <v>92</v>
      </c>
      <c r="I269" s="180"/>
      <c r="J269" s="181">
        <f>ROUND(I269*H269,2)</f>
        <v>0</v>
      </c>
      <c r="K269" s="177" t="s">
        <v>5</v>
      </c>
      <c r="L269" s="41"/>
      <c r="M269" s="182" t="s">
        <v>5</v>
      </c>
      <c r="N269" s="183" t="s">
        <v>43</v>
      </c>
      <c r="O269" s="42"/>
      <c r="P269" s="184">
        <f>O269*H269</f>
        <v>0</v>
      </c>
      <c r="Q269" s="184">
        <v>0</v>
      </c>
      <c r="R269" s="184">
        <f>Q269*H269</f>
        <v>0</v>
      </c>
      <c r="S269" s="184">
        <v>0</v>
      </c>
      <c r="T269" s="185">
        <f>S269*H269</f>
        <v>0</v>
      </c>
      <c r="AR269" s="24" t="s">
        <v>373</v>
      </c>
      <c r="AT269" s="24" t="s">
        <v>188</v>
      </c>
      <c r="AU269" s="24" t="s">
        <v>82</v>
      </c>
      <c r="AY269" s="24" t="s">
        <v>185</v>
      </c>
      <c r="BE269" s="186">
        <f>IF(N269="základní",J269,0)</f>
        <v>0</v>
      </c>
      <c r="BF269" s="186">
        <f>IF(N269="snížená",J269,0)</f>
        <v>0</v>
      </c>
      <c r="BG269" s="186">
        <f>IF(N269="zákl. přenesená",J269,0)</f>
        <v>0</v>
      </c>
      <c r="BH269" s="186">
        <f>IF(N269="sníž. přenesená",J269,0)</f>
        <v>0</v>
      </c>
      <c r="BI269" s="186">
        <f>IF(N269="nulová",J269,0)</f>
        <v>0</v>
      </c>
      <c r="BJ269" s="24" t="s">
        <v>80</v>
      </c>
      <c r="BK269" s="186">
        <f>ROUND(I269*H269,2)</f>
        <v>0</v>
      </c>
      <c r="BL269" s="24" t="s">
        <v>373</v>
      </c>
      <c r="BM269" s="24" t="s">
        <v>4810</v>
      </c>
    </row>
    <row r="270" spans="2:65" s="1" customFormat="1" ht="31.5" customHeight="1">
      <c r="B270" s="174"/>
      <c r="C270" s="175" t="s">
        <v>1941</v>
      </c>
      <c r="D270" s="175" t="s">
        <v>188</v>
      </c>
      <c r="E270" s="176" t="s">
        <v>4811</v>
      </c>
      <c r="F270" s="177" t="s">
        <v>4812</v>
      </c>
      <c r="G270" s="178" t="s">
        <v>376</v>
      </c>
      <c r="H270" s="179">
        <v>50</v>
      </c>
      <c r="I270" s="180"/>
      <c r="J270" s="181">
        <f>ROUND(I270*H270,2)</f>
        <v>0</v>
      </c>
      <c r="K270" s="177" t="s">
        <v>5</v>
      </c>
      <c r="L270" s="41"/>
      <c r="M270" s="182" t="s">
        <v>5</v>
      </c>
      <c r="N270" s="183" t="s">
        <v>43</v>
      </c>
      <c r="O270" s="42"/>
      <c r="P270" s="184">
        <f>O270*H270</f>
        <v>0</v>
      </c>
      <c r="Q270" s="184">
        <v>0</v>
      </c>
      <c r="R270" s="184">
        <f>Q270*H270</f>
        <v>0</v>
      </c>
      <c r="S270" s="184">
        <v>0</v>
      </c>
      <c r="T270" s="185">
        <f>S270*H270</f>
        <v>0</v>
      </c>
      <c r="AR270" s="24" t="s">
        <v>373</v>
      </c>
      <c r="AT270" s="24" t="s">
        <v>188</v>
      </c>
      <c r="AU270" s="24" t="s">
        <v>82</v>
      </c>
      <c r="AY270" s="24" t="s">
        <v>185</v>
      </c>
      <c r="BE270" s="186">
        <f>IF(N270="základní",J270,0)</f>
        <v>0</v>
      </c>
      <c r="BF270" s="186">
        <f>IF(N270="snížená",J270,0)</f>
        <v>0</v>
      </c>
      <c r="BG270" s="186">
        <f>IF(N270="zákl. přenesená",J270,0)</f>
        <v>0</v>
      </c>
      <c r="BH270" s="186">
        <f>IF(N270="sníž. přenesená",J270,0)</f>
        <v>0</v>
      </c>
      <c r="BI270" s="186">
        <f>IF(N270="nulová",J270,0)</f>
        <v>0</v>
      </c>
      <c r="BJ270" s="24" t="s">
        <v>80</v>
      </c>
      <c r="BK270" s="186">
        <f>ROUND(I270*H270,2)</f>
        <v>0</v>
      </c>
      <c r="BL270" s="24" t="s">
        <v>373</v>
      </c>
      <c r="BM270" s="24" t="s">
        <v>4813</v>
      </c>
    </row>
    <row r="271" spans="2:65" s="1" customFormat="1" ht="31.5" customHeight="1">
      <c r="B271" s="174"/>
      <c r="C271" s="175" t="s">
        <v>1945</v>
      </c>
      <c r="D271" s="175" t="s">
        <v>188</v>
      </c>
      <c r="E271" s="176" t="s">
        <v>4814</v>
      </c>
      <c r="F271" s="177" t="s">
        <v>4815</v>
      </c>
      <c r="G271" s="178" t="s">
        <v>376</v>
      </c>
      <c r="H271" s="179">
        <v>63</v>
      </c>
      <c r="I271" s="180"/>
      <c r="J271" s="181">
        <f>ROUND(I271*H271,2)</f>
        <v>0</v>
      </c>
      <c r="K271" s="177" t="s">
        <v>5</v>
      </c>
      <c r="L271" s="41"/>
      <c r="M271" s="182" t="s">
        <v>5</v>
      </c>
      <c r="N271" s="183" t="s">
        <v>43</v>
      </c>
      <c r="O271" s="42"/>
      <c r="P271" s="184">
        <f>O271*H271</f>
        <v>0</v>
      </c>
      <c r="Q271" s="184">
        <v>0</v>
      </c>
      <c r="R271" s="184">
        <f>Q271*H271</f>
        <v>0</v>
      </c>
      <c r="S271" s="184">
        <v>0</v>
      </c>
      <c r="T271" s="185">
        <f>S271*H271</f>
        <v>0</v>
      </c>
      <c r="AR271" s="24" t="s">
        <v>373</v>
      </c>
      <c r="AT271" s="24" t="s">
        <v>188</v>
      </c>
      <c r="AU271" s="24" t="s">
        <v>82</v>
      </c>
      <c r="AY271" s="24" t="s">
        <v>185</v>
      </c>
      <c r="BE271" s="186">
        <f>IF(N271="základní",J271,0)</f>
        <v>0</v>
      </c>
      <c r="BF271" s="186">
        <f>IF(N271="snížená",J271,0)</f>
        <v>0</v>
      </c>
      <c r="BG271" s="186">
        <f>IF(N271="zákl. přenesená",J271,0)</f>
        <v>0</v>
      </c>
      <c r="BH271" s="186">
        <f>IF(N271="sníž. přenesená",J271,0)</f>
        <v>0</v>
      </c>
      <c r="BI271" s="186">
        <f>IF(N271="nulová",J271,0)</f>
        <v>0</v>
      </c>
      <c r="BJ271" s="24" t="s">
        <v>80</v>
      </c>
      <c r="BK271" s="186">
        <f>ROUND(I271*H271,2)</f>
        <v>0</v>
      </c>
      <c r="BL271" s="24" t="s">
        <v>373</v>
      </c>
      <c r="BM271" s="24" t="s">
        <v>4816</v>
      </c>
    </row>
    <row r="272" spans="2:65" s="1" customFormat="1" ht="44.25" customHeight="1">
      <c r="B272" s="174"/>
      <c r="C272" s="175" t="s">
        <v>1949</v>
      </c>
      <c r="D272" s="175" t="s">
        <v>188</v>
      </c>
      <c r="E272" s="176" t="s">
        <v>4817</v>
      </c>
      <c r="F272" s="177" t="s">
        <v>4818</v>
      </c>
      <c r="G272" s="178" t="s">
        <v>376</v>
      </c>
      <c r="H272" s="179">
        <v>4</v>
      </c>
      <c r="I272" s="180"/>
      <c r="J272" s="181">
        <f>ROUND(I272*H272,2)</f>
        <v>0</v>
      </c>
      <c r="K272" s="177" t="s">
        <v>5</v>
      </c>
      <c r="L272" s="41"/>
      <c r="M272" s="182" t="s">
        <v>5</v>
      </c>
      <c r="N272" s="183" t="s">
        <v>43</v>
      </c>
      <c r="O272" s="42"/>
      <c r="P272" s="184">
        <f>O272*H272</f>
        <v>0</v>
      </c>
      <c r="Q272" s="184">
        <v>0</v>
      </c>
      <c r="R272" s="184">
        <f>Q272*H272</f>
        <v>0</v>
      </c>
      <c r="S272" s="184">
        <v>0</v>
      </c>
      <c r="T272" s="185">
        <f>S272*H272</f>
        <v>0</v>
      </c>
      <c r="AR272" s="24" t="s">
        <v>373</v>
      </c>
      <c r="AT272" s="24" t="s">
        <v>188</v>
      </c>
      <c r="AU272" s="24" t="s">
        <v>82</v>
      </c>
      <c r="AY272" s="24" t="s">
        <v>185</v>
      </c>
      <c r="BE272" s="186">
        <f>IF(N272="základní",J272,0)</f>
        <v>0</v>
      </c>
      <c r="BF272" s="186">
        <f>IF(N272="snížená",J272,0)</f>
        <v>0</v>
      </c>
      <c r="BG272" s="186">
        <f>IF(N272="zákl. přenesená",J272,0)</f>
        <v>0</v>
      </c>
      <c r="BH272" s="186">
        <f>IF(N272="sníž. přenesená",J272,0)</f>
        <v>0</v>
      </c>
      <c r="BI272" s="186">
        <f>IF(N272="nulová",J272,0)</f>
        <v>0</v>
      </c>
      <c r="BJ272" s="24" t="s">
        <v>80</v>
      </c>
      <c r="BK272" s="186">
        <f>ROUND(I272*H272,2)</f>
        <v>0</v>
      </c>
      <c r="BL272" s="24" t="s">
        <v>373</v>
      </c>
      <c r="BM272" s="24" t="s">
        <v>4819</v>
      </c>
    </row>
    <row r="273" spans="2:65" s="10" customFormat="1" ht="29.85" customHeight="1">
      <c r="B273" s="160"/>
      <c r="D273" s="171" t="s">
        <v>71</v>
      </c>
      <c r="E273" s="172" t="s">
        <v>4820</v>
      </c>
      <c r="F273" s="172" t="s">
        <v>4821</v>
      </c>
      <c r="I273" s="163"/>
      <c r="J273" s="173">
        <f>BK273</f>
        <v>0</v>
      </c>
      <c r="L273" s="160"/>
      <c r="M273" s="165"/>
      <c r="N273" s="166"/>
      <c r="O273" s="166"/>
      <c r="P273" s="167">
        <f>SUM(P274:P278)</f>
        <v>0</v>
      </c>
      <c r="Q273" s="166"/>
      <c r="R273" s="167">
        <f>SUM(R274:R278)</f>
        <v>0</v>
      </c>
      <c r="S273" s="166"/>
      <c r="T273" s="168">
        <f>SUM(T274:T278)</f>
        <v>0</v>
      </c>
      <c r="AR273" s="161" t="s">
        <v>80</v>
      </c>
      <c r="AT273" s="169" t="s">
        <v>71</v>
      </c>
      <c r="AU273" s="169" t="s">
        <v>80</v>
      </c>
      <c r="AY273" s="161" t="s">
        <v>185</v>
      </c>
      <c r="BK273" s="170">
        <f>SUM(BK274:BK278)</f>
        <v>0</v>
      </c>
    </row>
    <row r="274" spans="2:65" s="1" customFormat="1" ht="22.5" customHeight="1">
      <c r="B274" s="174"/>
      <c r="C274" s="175" t="s">
        <v>1968</v>
      </c>
      <c r="D274" s="175" t="s">
        <v>188</v>
      </c>
      <c r="E274" s="176" t="s">
        <v>4822</v>
      </c>
      <c r="F274" s="177" t="s">
        <v>4823</v>
      </c>
      <c r="G274" s="178" t="s">
        <v>547</v>
      </c>
      <c r="H274" s="179">
        <v>1</v>
      </c>
      <c r="I274" s="180"/>
      <c r="J274" s="181">
        <f>ROUND(I274*H274,2)</f>
        <v>0</v>
      </c>
      <c r="K274" s="177" t="s">
        <v>5</v>
      </c>
      <c r="L274" s="41"/>
      <c r="M274" s="182" t="s">
        <v>5</v>
      </c>
      <c r="N274" s="183" t="s">
        <v>43</v>
      </c>
      <c r="O274" s="42"/>
      <c r="P274" s="184">
        <f>O274*H274</f>
        <v>0</v>
      </c>
      <c r="Q274" s="184">
        <v>0</v>
      </c>
      <c r="R274" s="184">
        <f>Q274*H274</f>
        <v>0</v>
      </c>
      <c r="S274" s="184">
        <v>0</v>
      </c>
      <c r="T274" s="185">
        <f>S274*H274</f>
        <v>0</v>
      </c>
      <c r="AR274" s="24" t="s">
        <v>373</v>
      </c>
      <c r="AT274" s="24" t="s">
        <v>188</v>
      </c>
      <c r="AU274" s="24" t="s">
        <v>82</v>
      </c>
      <c r="AY274" s="24" t="s">
        <v>185</v>
      </c>
      <c r="BE274" s="186">
        <f>IF(N274="základní",J274,0)</f>
        <v>0</v>
      </c>
      <c r="BF274" s="186">
        <f>IF(N274="snížená",J274,0)</f>
        <v>0</v>
      </c>
      <c r="BG274" s="186">
        <f>IF(N274="zákl. přenesená",J274,0)</f>
        <v>0</v>
      </c>
      <c r="BH274" s="186">
        <f>IF(N274="sníž. přenesená",J274,0)</f>
        <v>0</v>
      </c>
      <c r="BI274" s="186">
        <f>IF(N274="nulová",J274,0)</f>
        <v>0</v>
      </c>
      <c r="BJ274" s="24" t="s">
        <v>80</v>
      </c>
      <c r="BK274" s="186">
        <f>ROUND(I274*H274,2)</f>
        <v>0</v>
      </c>
      <c r="BL274" s="24" t="s">
        <v>373</v>
      </c>
      <c r="BM274" s="24" t="s">
        <v>4824</v>
      </c>
    </row>
    <row r="275" spans="2:65" s="1" customFormat="1" ht="22.5" customHeight="1">
      <c r="B275" s="174"/>
      <c r="C275" s="175" t="s">
        <v>1972</v>
      </c>
      <c r="D275" s="175" t="s">
        <v>188</v>
      </c>
      <c r="E275" s="176" t="s">
        <v>4825</v>
      </c>
      <c r="F275" s="177" t="s">
        <v>4826</v>
      </c>
      <c r="G275" s="178" t="s">
        <v>547</v>
      </c>
      <c r="H275" s="179">
        <v>1</v>
      </c>
      <c r="I275" s="180"/>
      <c r="J275" s="181">
        <f>ROUND(I275*H275,2)</f>
        <v>0</v>
      </c>
      <c r="K275" s="177" t="s">
        <v>5</v>
      </c>
      <c r="L275" s="41"/>
      <c r="M275" s="182" t="s">
        <v>5</v>
      </c>
      <c r="N275" s="183" t="s">
        <v>43</v>
      </c>
      <c r="O275" s="42"/>
      <c r="P275" s="184">
        <f>O275*H275</f>
        <v>0</v>
      </c>
      <c r="Q275" s="184">
        <v>0</v>
      </c>
      <c r="R275" s="184">
        <f>Q275*H275</f>
        <v>0</v>
      </c>
      <c r="S275" s="184">
        <v>0</v>
      </c>
      <c r="T275" s="185">
        <f>S275*H275</f>
        <v>0</v>
      </c>
      <c r="AR275" s="24" t="s">
        <v>373</v>
      </c>
      <c r="AT275" s="24" t="s">
        <v>188</v>
      </c>
      <c r="AU275" s="24" t="s">
        <v>82</v>
      </c>
      <c r="AY275" s="24" t="s">
        <v>185</v>
      </c>
      <c r="BE275" s="186">
        <f>IF(N275="základní",J275,0)</f>
        <v>0</v>
      </c>
      <c r="BF275" s="186">
        <f>IF(N275="snížená",J275,0)</f>
        <v>0</v>
      </c>
      <c r="BG275" s="186">
        <f>IF(N275="zákl. přenesená",J275,0)</f>
        <v>0</v>
      </c>
      <c r="BH275" s="186">
        <f>IF(N275="sníž. přenesená",J275,0)</f>
        <v>0</v>
      </c>
      <c r="BI275" s="186">
        <f>IF(N275="nulová",J275,0)</f>
        <v>0</v>
      </c>
      <c r="BJ275" s="24" t="s">
        <v>80</v>
      </c>
      <c r="BK275" s="186">
        <f>ROUND(I275*H275,2)</f>
        <v>0</v>
      </c>
      <c r="BL275" s="24" t="s">
        <v>373</v>
      </c>
      <c r="BM275" s="24" t="s">
        <v>4827</v>
      </c>
    </row>
    <row r="276" spans="2:65" s="1" customFormat="1" ht="22.5" customHeight="1">
      <c r="B276" s="174"/>
      <c r="C276" s="175" t="s">
        <v>1976</v>
      </c>
      <c r="D276" s="175" t="s">
        <v>188</v>
      </c>
      <c r="E276" s="176" t="s">
        <v>4828</v>
      </c>
      <c r="F276" s="177" t="s">
        <v>4829</v>
      </c>
      <c r="G276" s="178" t="s">
        <v>547</v>
      </c>
      <c r="H276" s="179">
        <v>1</v>
      </c>
      <c r="I276" s="180"/>
      <c r="J276" s="181">
        <f>ROUND(I276*H276,2)</f>
        <v>0</v>
      </c>
      <c r="K276" s="177" t="s">
        <v>5</v>
      </c>
      <c r="L276" s="41"/>
      <c r="M276" s="182" t="s">
        <v>5</v>
      </c>
      <c r="N276" s="183" t="s">
        <v>43</v>
      </c>
      <c r="O276" s="42"/>
      <c r="P276" s="184">
        <f>O276*H276</f>
        <v>0</v>
      </c>
      <c r="Q276" s="184">
        <v>0</v>
      </c>
      <c r="R276" s="184">
        <f>Q276*H276</f>
        <v>0</v>
      </c>
      <c r="S276" s="184">
        <v>0</v>
      </c>
      <c r="T276" s="185">
        <f>S276*H276</f>
        <v>0</v>
      </c>
      <c r="AR276" s="24" t="s">
        <v>373</v>
      </c>
      <c r="AT276" s="24" t="s">
        <v>188</v>
      </c>
      <c r="AU276" s="24" t="s">
        <v>82</v>
      </c>
      <c r="AY276" s="24" t="s">
        <v>185</v>
      </c>
      <c r="BE276" s="186">
        <f>IF(N276="základní",J276,0)</f>
        <v>0</v>
      </c>
      <c r="BF276" s="186">
        <f>IF(N276="snížená",J276,0)</f>
        <v>0</v>
      </c>
      <c r="BG276" s="186">
        <f>IF(N276="zákl. přenesená",J276,0)</f>
        <v>0</v>
      </c>
      <c r="BH276" s="186">
        <f>IF(N276="sníž. přenesená",J276,0)</f>
        <v>0</v>
      </c>
      <c r="BI276" s="186">
        <f>IF(N276="nulová",J276,0)</f>
        <v>0</v>
      </c>
      <c r="BJ276" s="24" t="s">
        <v>80</v>
      </c>
      <c r="BK276" s="186">
        <f>ROUND(I276*H276,2)</f>
        <v>0</v>
      </c>
      <c r="BL276" s="24" t="s">
        <v>373</v>
      </c>
      <c r="BM276" s="24" t="s">
        <v>4830</v>
      </c>
    </row>
    <row r="277" spans="2:65" s="1" customFormat="1" ht="22.5" customHeight="1">
      <c r="B277" s="174"/>
      <c r="C277" s="175" t="s">
        <v>1980</v>
      </c>
      <c r="D277" s="175" t="s">
        <v>188</v>
      </c>
      <c r="E277" s="176" t="s">
        <v>4831</v>
      </c>
      <c r="F277" s="177" t="s">
        <v>4832</v>
      </c>
      <c r="G277" s="178" t="s">
        <v>547</v>
      </c>
      <c r="H277" s="179">
        <v>1</v>
      </c>
      <c r="I277" s="180"/>
      <c r="J277" s="181">
        <f>ROUND(I277*H277,2)</f>
        <v>0</v>
      </c>
      <c r="K277" s="177" t="s">
        <v>5</v>
      </c>
      <c r="L277" s="41"/>
      <c r="M277" s="182" t="s">
        <v>5</v>
      </c>
      <c r="N277" s="183" t="s">
        <v>43</v>
      </c>
      <c r="O277" s="42"/>
      <c r="P277" s="184">
        <f>O277*H277</f>
        <v>0</v>
      </c>
      <c r="Q277" s="184">
        <v>0</v>
      </c>
      <c r="R277" s="184">
        <f>Q277*H277</f>
        <v>0</v>
      </c>
      <c r="S277" s="184">
        <v>0</v>
      </c>
      <c r="T277" s="185">
        <f>S277*H277</f>
        <v>0</v>
      </c>
      <c r="AR277" s="24" t="s">
        <v>373</v>
      </c>
      <c r="AT277" s="24" t="s">
        <v>188</v>
      </c>
      <c r="AU277" s="24" t="s">
        <v>82</v>
      </c>
      <c r="AY277" s="24" t="s">
        <v>185</v>
      </c>
      <c r="BE277" s="186">
        <f>IF(N277="základní",J277,0)</f>
        <v>0</v>
      </c>
      <c r="BF277" s="186">
        <f>IF(N277="snížená",J277,0)</f>
        <v>0</v>
      </c>
      <c r="BG277" s="186">
        <f>IF(N277="zákl. přenesená",J277,0)</f>
        <v>0</v>
      </c>
      <c r="BH277" s="186">
        <f>IF(N277="sníž. přenesená",J277,0)</f>
        <v>0</v>
      </c>
      <c r="BI277" s="186">
        <f>IF(N277="nulová",J277,0)</f>
        <v>0</v>
      </c>
      <c r="BJ277" s="24" t="s">
        <v>80</v>
      </c>
      <c r="BK277" s="186">
        <f>ROUND(I277*H277,2)</f>
        <v>0</v>
      </c>
      <c r="BL277" s="24" t="s">
        <v>373</v>
      </c>
      <c r="BM277" s="24" t="s">
        <v>4833</v>
      </c>
    </row>
    <row r="278" spans="2:65" s="1" customFormat="1" ht="22.5" customHeight="1">
      <c r="B278" s="174"/>
      <c r="C278" s="175" t="s">
        <v>1984</v>
      </c>
      <c r="D278" s="175" t="s">
        <v>188</v>
      </c>
      <c r="E278" s="176" t="s">
        <v>4834</v>
      </c>
      <c r="F278" s="177" t="s">
        <v>4835</v>
      </c>
      <c r="G278" s="178" t="s">
        <v>547</v>
      </c>
      <c r="H278" s="179">
        <v>1</v>
      </c>
      <c r="I278" s="180"/>
      <c r="J278" s="181">
        <f>ROUND(I278*H278,2)</f>
        <v>0</v>
      </c>
      <c r="K278" s="177" t="s">
        <v>5</v>
      </c>
      <c r="L278" s="41"/>
      <c r="M278" s="182" t="s">
        <v>5</v>
      </c>
      <c r="N278" s="236" t="s">
        <v>43</v>
      </c>
      <c r="O278" s="237"/>
      <c r="P278" s="238">
        <f>O278*H278</f>
        <v>0</v>
      </c>
      <c r="Q278" s="238">
        <v>0</v>
      </c>
      <c r="R278" s="238">
        <f>Q278*H278</f>
        <v>0</v>
      </c>
      <c r="S278" s="238">
        <v>0</v>
      </c>
      <c r="T278" s="239">
        <f>S278*H278</f>
        <v>0</v>
      </c>
      <c r="AR278" s="24" t="s">
        <v>373</v>
      </c>
      <c r="AT278" s="24" t="s">
        <v>188</v>
      </c>
      <c r="AU278" s="24" t="s">
        <v>82</v>
      </c>
      <c r="AY278" s="24" t="s">
        <v>185</v>
      </c>
      <c r="BE278" s="186">
        <f>IF(N278="základní",J278,0)</f>
        <v>0</v>
      </c>
      <c r="BF278" s="186">
        <f>IF(N278="snížená",J278,0)</f>
        <v>0</v>
      </c>
      <c r="BG278" s="186">
        <f>IF(N278="zákl. přenesená",J278,0)</f>
        <v>0</v>
      </c>
      <c r="BH278" s="186">
        <f>IF(N278="sníž. přenesená",J278,0)</f>
        <v>0</v>
      </c>
      <c r="BI278" s="186">
        <f>IF(N278="nulová",J278,0)</f>
        <v>0</v>
      </c>
      <c r="BJ278" s="24" t="s">
        <v>80</v>
      </c>
      <c r="BK278" s="186">
        <f>ROUND(I278*H278,2)</f>
        <v>0</v>
      </c>
      <c r="BL278" s="24" t="s">
        <v>373</v>
      </c>
      <c r="BM278" s="24" t="s">
        <v>4836</v>
      </c>
    </row>
    <row r="279" spans="2:65" s="1" customFormat="1" ht="6.95" customHeight="1">
      <c r="B279" s="56"/>
      <c r="C279" s="57"/>
      <c r="D279" s="57"/>
      <c r="E279" s="57"/>
      <c r="F279" s="57"/>
      <c r="G279" s="57"/>
      <c r="H279" s="57"/>
      <c r="I279" s="127"/>
      <c r="J279" s="57"/>
      <c r="K279" s="57"/>
      <c r="L279" s="41"/>
    </row>
  </sheetData>
  <autoFilter ref="C84:K278"/>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8"/>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0"/>
      <c r="C1" s="100"/>
      <c r="D1" s="101" t="s">
        <v>1</v>
      </c>
      <c r="E1" s="100"/>
      <c r="F1" s="102" t="s">
        <v>131</v>
      </c>
      <c r="G1" s="376" t="s">
        <v>132</v>
      </c>
      <c r="H1" s="376"/>
      <c r="I1" s="103"/>
      <c r="J1" s="102" t="s">
        <v>133</v>
      </c>
      <c r="K1" s="101" t="s">
        <v>134</v>
      </c>
      <c r="L1" s="102" t="s">
        <v>135</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69" t="s">
        <v>8</v>
      </c>
      <c r="M2" s="370"/>
      <c r="N2" s="370"/>
      <c r="O2" s="370"/>
      <c r="P2" s="370"/>
      <c r="Q2" s="370"/>
      <c r="R2" s="370"/>
      <c r="S2" s="370"/>
      <c r="T2" s="370"/>
      <c r="U2" s="370"/>
      <c r="V2" s="370"/>
      <c r="AT2" s="24" t="s">
        <v>103</v>
      </c>
    </row>
    <row r="3" spans="1:70" ht="6.95" customHeight="1">
      <c r="B3" s="25"/>
      <c r="C3" s="26"/>
      <c r="D3" s="26"/>
      <c r="E3" s="26"/>
      <c r="F3" s="26"/>
      <c r="G3" s="26"/>
      <c r="H3" s="26"/>
      <c r="I3" s="104"/>
      <c r="J3" s="26"/>
      <c r="K3" s="27"/>
      <c r="AT3" s="24" t="s">
        <v>82</v>
      </c>
    </row>
    <row r="4" spans="1:70" ht="36.950000000000003" customHeight="1">
      <c r="B4" s="28"/>
      <c r="C4" s="29"/>
      <c r="D4" s="30" t="s">
        <v>136</v>
      </c>
      <c r="E4" s="29"/>
      <c r="F4" s="29"/>
      <c r="G4" s="29"/>
      <c r="H4" s="29"/>
      <c r="I4" s="105"/>
      <c r="J4" s="29"/>
      <c r="K4" s="31"/>
      <c r="M4" s="32" t="s">
        <v>13</v>
      </c>
      <c r="AT4" s="24" t="s">
        <v>6</v>
      </c>
    </row>
    <row r="5" spans="1:70" ht="6.95" customHeight="1">
      <c r="B5" s="28"/>
      <c r="C5" s="29"/>
      <c r="D5" s="29"/>
      <c r="E5" s="29"/>
      <c r="F5" s="29"/>
      <c r="G5" s="29"/>
      <c r="H5" s="29"/>
      <c r="I5" s="105"/>
      <c r="J5" s="29"/>
      <c r="K5" s="31"/>
    </row>
    <row r="6" spans="1:70" ht="15">
      <c r="B6" s="28"/>
      <c r="C6" s="29"/>
      <c r="D6" s="37" t="s">
        <v>19</v>
      </c>
      <c r="E6" s="29"/>
      <c r="F6" s="29"/>
      <c r="G6" s="29"/>
      <c r="H6" s="29"/>
      <c r="I6" s="105"/>
      <c r="J6" s="29"/>
      <c r="K6" s="31"/>
    </row>
    <row r="7" spans="1:70" ht="22.5" customHeight="1">
      <c r="B7" s="28"/>
      <c r="C7" s="29"/>
      <c r="D7" s="29"/>
      <c r="E7" s="377" t="str">
        <f>'Rekapitulace stavby'!K6</f>
        <v>Dostavba ZŠ Charlotty Masarykové</v>
      </c>
      <c r="F7" s="378"/>
      <c r="G7" s="378"/>
      <c r="H7" s="378"/>
      <c r="I7" s="105"/>
      <c r="J7" s="29"/>
      <c r="K7" s="31"/>
    </row>
    <row r="8" spans="1:70" s="1" customFormat="1" ht="15">
      <c r="B8" s="41"/>
      <c r="C8" s="42"/>
      <c r="D8" s="37" t="s">
        <v>137</v>
      </c>
      <c r="E8" s="42"/>
      <c r="F8" s="42"/>
      <c r="G8" s="42"/>
      <c r="H8" s="42"/>
      <c r="I8" s="106"/>
      <c r="J8" s="42"/>
      <c r="K8" s="45"/>
    </row>
    <row r="9" spans="1:70" s="1" customFormat="1" ht="36.950000000000003" customHeight="1">
      <c r="B9" s="41"/>
      <c r="C9" s="42"/>
      <c r="D9" s="42"/>
      <c r="E9" s="379" t="s">
        <v>4837</v>
      </c>
      <c r="F9" s="380"/>
      <c r="G9" s="380"/>
      <c r="H9" s="380"/>
      <c r="I9" s="106"/>
      <c r="J9" s="42"/>
      <c r="K9" s="45"/>
    </row>
    <row r="10" spans="1:70" s="1" customFormat="1">
      <c r="B10" s="41"/>
      <c r="C10" s="42"/>
      <c r="D10" s="42"/>
      <c r="E10" s="42"/>
      <c r="F10" s="42"/>
      <c r="G10" s="42"/>
      <c r="H10" s="42"/>
      <c r="I10" s="106"/>
      <c r="J10" s="42"/>
      <c r="K10" s="45"/>
    </row>
    <row r="11" spans="1:70" s="1" customFormat="1" ht="14.45" customHeight="1">
      <c r="B11" s="41"/>
      <c r="C11" s="42"/>
      <c r="D11" s="37" t="s">
        <v>21</v>
      </c>
      <c r="E11" s="42"/>
      <c r="F11" s="35" t="s">
        <v>5</v>
      </c>
      <c r="G11" s="42"/>
      <c r="H11" s="42"/>
      <c r="I11" s="107" t="s">
        <v>22</v>
      </c>
      <c r="J11" s="35" t="s">
        <v>5</v>
      </c>
      <c r="K11" s="45"/>
    </row>
    <row r="12" spans="1:70" s="1" customFormat="1" ht="14.45" customHeight="1">
      <c r="B12" s="41"/>
      <c r="C12" s="42"/>
      <c r="D12" s="37" t="s">
        <v>23</v>
      </c>
      <c r="E12" s="42"/>
      <c r="F12" s="35" t="s">
        <v>24</v>
      </c>
      <c r="G12" s="42"/>
      <c r="H12" s="42"/>
      <c r="I12" s="107" t="s">
        <v>25</v>
      </c>
      <c r="J12" s="108" t="str">
        <f>'Rekapitulace stavby'!AN8</f>
        <v>11.1.2018</v>
      </c>
      <c r="K12" s="45"/>
    </row>
    <row r="13" spans="1:70" s="1" customFormat="1" ht="10.9" customHeight="1">
      <c r="B13" s="41"/>
      <c r="C13" s="42"/>
      <c r="D13" s="42"/>
      <c r="E13" s="42"/>
      <c r="F13" s="42"/>
      <c r="G13" s="42"/>
      <c r="H13" s="42"/>
      <c r="I13" s="106"/>
      <c r="J13" s="42"/>
      <c r="K13" s="45"/>
    </row>
    <row r="14" spans="1:70" s="1" customFormat="1" ht="14.45" customHeight="1">
      <c r="B14" s="41"/>
      <c r="C14" s="42"/>
      <c r="D14" s="37" t="s">
        <v>27</v>
      </c>
      <c r="E14" s="42"/>
      <c r="F14" s="42"/>
      <c r="G14" s="42"/>
      <c r="H14" s="42"/>
      <c r="I14" s="107" t="s">
        <v>28</v>
      </c>
      <c r="J14" s="35" t="s">
        <v>5</v>
      </c>
      <c r="K14" s="45"/>
    </row>
    <row r="15" spans="1:70" s="1" customFormat="1" ht="18" customHeight="1">
      <c r="B15" s="41"/>
      <c r="C15" s="42"/>
      <c r="D15" s="42"/>
      <c r="E15" s="35" t="s">
        <v>29</v>
      </c>
      <c r="F15" s="42"/>
      <c r="G15" s="42"/>
      <c r="H15" s="42"/>
      <c r="I15" s="107" t="s">
        <v>30</v>
      </c>
      <c r="J15" s="35" t="s">
        <v>5</v>
      </c>
      <c r="K15" s="45"/>
    </row>
    <row r="16" spans="1:70" s="1" customFormat="1" ht="6.95" customHeight="1">
      <c r="B16" s="41"/>
      <c r="C16" s="42"/>
      <c r="D16" s="42"/>
      <c r="E16" s="42"/>
      <c r="F16" s="42"/>
      <c r="G16" s="42"/>
      <c r="H16" s="42"/>
      <c r="I16" s="106"/>
      <c r="J16" s="42"/>
      <c r="K16" s="45"/>
    </row>
    <row r="17" spans="2:11" s="1" customFormat="1" ht="14.45"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33</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30</v>
      </c>
      <c r="J21" s="35" t="str">
        <f>IF('Rekapitulace stavby'!AN17="","",'Rekapitulace stavby'!AN17)</f>
        <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36</v>
      </c>
      <c r="E23" s="42"/>
      <c r="F23" s="42"/>
      <c r="G23" s="42"/>
      <c r="H23" s="42"/>
      <c r="I23" s="106"/>
      <c r="J23" s="42"/>
      <c r="K23" s="45"/>
    </row>
    <row r="24" spans="2:11" s="6" customFormat="1" ht="22.5" customHeight="1">
      <c r="B24" s="109"/>
      <c r="C24" s="110"/>
      <c r="D24" s="110"/>
      <c r="E24" s="343" t="s">
        <v>5</v>
      </c>
      <c r="F24" s="343"/>
      <c r="G24" s="343"/>
      <c r="H24" s="343"/>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38</v>
      </c>
      <c r="E27" s="42"/>
      <c r="F27" s="42"/>
      <c r="G27" s="42"/>
      <c r="H27" s="42"/>
      <c r="I27" s="106"/>
      <c r="J27" s="116">
        <f>ROUND(J88,2)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40</v>
      </c>
      <c r="G29" s="42"/>
      <c r="H29" s="42"/>
      <c r="I29" s="117" t="s">
        <v>39</v>
      </c>
      <c r="J29" s="46" t="s">
        <v>41</v>
      </c>
      <c r="K29" s="45"/>
    </row>
    <row r="30" spans="2:11" s="1" customFormat="1" ht="14.45" customHeight="1">
      <c r="B30" s="41"/>
      <c r="C30" s="42"/>
      <c r="D30" s="49" t="s">
        <v>42</v>
      </c>
      <c r="E30" s="49" t="s">
        <v>43</v>
      </c>
      <c r="F30" s="118">
        <f>ROUND(SUM(BE88:BE267), 2)</f>
        <v>0</v>
      </c>
      <c r="G30" s="42"/>
      <c r="H30" s="42"/>
      <c r="I30" s="119">
        <v>0.21</v>
      </c>
      <c r="J30" s="118">
        <f>ROUND(ROUND((SUM(BE88:BE267)), 2)*I30, 2)</f>
        <v>0</v>
      </c>
      <c r="K30" s="45"/>
    </row>
    <row r="31" spans="2:11" s="1" customFormat="1" ht="14.45" customHeight="1">
      <c r="B31" s="41"/>
      <c r="C31" s="42"/>
      <c r="D31" s="42"/>
      <c r="E31" s="49" t="s">
        <v>44</v>
      </c>
      <c r="F31" s="118">
        <f>ROUND(SUM(BF88:BF267), 2)</f>
        <v>0</v>
      </c>
      <c r="G31" s="42"/>
      <c r="H31" s="42"/>
      <c r="I31" s="119">
        <v>0.15</v>
      </c>
      <c r="J31" s="118">
        <f>ROUND(ROUND((SUM(BF88:BF267)), 2)*I31, 2)</f>
        <v>0</v>
      </c>
      <c r="K31" s="45"/>
    </row>
    <row r="32" spans="2:11" s="1" customFormat="1" ht="14.45" hidden="1" customHeight="1">
      <c r="B32" s="41"/>
      <c r="C32" s="42"/>
      <c r="D32" s="42"/>
      <c r="E32" s="49" t="s">
        <v>45</v>
      </c>
      <c r="F32" s="118">
        <f>ROUND(SUM(BG88:BG267), 2)</f>
        <v>0</v>
      </c>
      <c r="G32" s="42"/>
      <c r="H32" s="42"/>
      <c r="I32" s="119">
        <v>0.21</v>
      </c>
      <c r="J32" s="118">
        <v>0</v>
      </c>
      <c r="K32" s="45"/>
    </row>
    <row r="33" spans="2:11" s="1" customFormat="1" ht="14.45" hidden="1" customHeight="1">
      <c r="B33" s="41"/>
      <c r="C33" s="42"/>
      <c r="D33" s="42"/>
      <c r="E33" s="49" t="s">
        <v>46</v>
      </c>
      <c r="F33" s="118">
        <f>ROUND(SUM(BH88:BH267), 2)</f>
        <v>0</v>
      </c>
      <c r="G33" s="42"/>
      <c r="H33" s="42"/>
      <c r="I33" s="119">
        <v>0.15</v>
      </c>
      <c r="J33" s="118">
        <v>0</v>
      </c>
      <c r="K33" s="45"/>
    </row>
    <row r="34" spans="2:11" s="1" customFormat="1" ht="14.45" hidden="1" customHeight="1">
      <c r="B34" s="41"/>
      <c r="C34" s="42"/>
      <c r="D34" s="42"/>
      <c r="E34" s="49" t="s">
        <v>47</v>
      </c>
      <c r="F34" s="118">
        <f>ROUND(SUM(BI88:BI267), 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48</v>
      </c>
      <c r="E36" s="71"/>
      <c r="F36" s="71"/>
      <c r="G36" s="122" t="s">
        <v>49</v>
      </c>
      <c r="H36" s="123" t="s">
        <v>50</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0000000000003" customHeight="1">
      <c r="B42" s="41"/>
      <c r="C42" s="30" t="s">
        <v>139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22.5" customHeight="1">
      <c r="B45" s="41"/>
      <c r="C45" s="42"/>
      <c r="D45" s="42"/>
      <c r="E45" s="377" t="str">
        <f>E7</f>
        <v>Dostavba ZŠ Charlotty Masarykové</v>
      </c>
      <c r="F45" s="378"/>
      <c r="G45" s="378"/>
      <c r="H45" s="378"/>
      <c r="I45" s="106"/>
      <c r="J45" s="42"/>
      <c r="K45" s="45"/>
    </row>
    <row r="46" spans="2:11" s="1" customFormat="1" ht="14.45" customHeight="1">
      <c r="B46" s="41"/>
      <c r="C46" s="37" t="s">
        <v>137</v>
      </c>
      <c r="D46" s="42"/>
      <c r="E46" s="42"/>
      <c r="F46" s="42"/>
      <c r="G46" s="42"/>
      <c r="H46" s="42"/>
      <c r="I46" s="106"/>
      <c r="J46" s="42"/>
      <c r="K46" s="45"/>
    </row>
    <row r="47" spans="2:11" s="1" customFormat="1" ht="23.25" customHeight="1">
      <c r="B47" s="41"/>
      <c r="C47" s="42"/>
      <c r="D47" s="42"/>
      <c r="E47" s="379" t="str">
        <f>E9</f>
        <v>08. SLP - Slaboproudé elektroinstalace</v>
      </c>
      <c r="F47" s="380"/>
      <c r="G47" s="380"/>
      <c r="H47" s="380"/>
      <c r="I47" s="106"/>
      <c r="J47" s="42"/>
      <c r="K47" s="45"/>
    </row>
    <row r="48" spans="2:11" s="1" customFormat="1" ht="6.95" customHeight="1">
      <c r="B48" s="41"/>
      <c r="C48" s="42"/>
      <c r="D48" s="42"/>
      <c r="E48" s="42"/>
      <c r="F48" s="42"/>
      <c r="G48" s="42"/>
      <c r="H48" s="42"/>
      <c r="I48" s="106"/>
      <c r="J48" s="42"/>
      <c r="K48" s="45"/>
    </row>
    <row r="49" spans="2:47" s="1" customFormat="1" ht="18" customHeight="1">
      <c r="B49" s="41"/>
      <c r="C49" s="37" t="s">
        <v>23</v>
      </c>
      <c r="D49" s="42"/>
      <c r="E49" s="42"/>
      <c r="F49" s="35" t="str">
        <f>F12</f>
        <v>Starochuchelská 240/38, Praha - Velká Chuchle</v>
      </c>
      <c r="G49" s="42"/>
      <c r="H49" s="42"/>
      <c r="I49" s="107" t="s">
        <v>25</v>
      </c>
      <c r="J49" s="108" t="str">
        <f>IF(J12="","",J12)</f>
        <v>11.1.2018</v>
      </c>
      <c r="K49" s="45"/>
    </row>
    <row r="50" spans="2:47" s="1" customFormat="1" ht="6.95" customHeight="1">
      <c r="B50" s="41"/>
      <c r="C50" s="42"/>
      <c r="D50" s="42"/>
      <c r="E50" s="42"/>
      <c r="F50" s="42"/>
      <c r="G50" s="42"/>
      <c r="H50" s="42"/>
      <c r="I50" s="106"/>
      <c r="J50" s="42"/>
      <c r="K50" s="45"/>
    </row>
    <row r="51" spans="2:47" s="1" customFormat="1" ht="15">
      <c r="B51" s="41"/>
      <c r="C51" s="37" t="s">
        <v>27</v>
      </c>
      <c r="D51" s="42"/>
      <c r="E51" s="42"/>
      <c r="F51" s="35" t="str">
        <f>E15</f>
        <v>MČ Praha Velká Chuchle</v>
      </c>
      <c r="G51" s="42"/>
      <c r="H51" s="42"/>
      <c r="I51" s="107" t="s">
        <v>33</v>
      </c>
      <c r="J51" s="35" t="str">
        <f>E21</f>
        <v xml:space="preserve"> </v>
      </c>
      <c r="K51" s="45"/>
    </row>
    <row r="52" spans="2:47" s="1" customFormat="1" ht="14.45" customHeight="1">
      <c r="B52" s="41"/>
      <c r="C52" s="37" t="s">
        <v>31</v>
      </c>
      <c r="D52" s="42"/>
      <c r="E52" s="42"/>
      <c r="F52" s="35" t="str">
        <f>IF(E18="","",E18)</f>
        <v/>
      </c>
      <c r="G52" s="42"/>
      <c r="H52" s="42"/>
      <c r="I52" s="106"/>
      <c r="J52" s="42"/>
      <c r="K52" s="45"/>
    </row>
    <row r="53" spans="2:47" s="1" customFormat="1" ht="10.35" customHeight="1">
      <c r="B53" s="41"/>
      <c r="C53" s="42"/>
      <c r="D53" s="42"/>
      <c r="E53" s="42"/>
      <c r="F53" s="42"/>
      <c r="G53" s="42"/>
      <c r="H53" s="42"/>
      <c r="I53" s="106"/>
      <c r="J53" s="42"/>
      <c r="K53" s="45"/>
    </row>
    <row r="54" spans="2:47" s="1" customFormat="1" ht="29.25" customHeight="1">
      <c r="B54" s="41"/>
      <c r="C54" s="130" t="s">
        <v>140</v>
      </c>
      <c r="D54" s="120"/>
      <c r="E54" s="120"/>
      <c r="F54" s="120"/>
      <c r="G54" s="120"/>
      <c r="H54" s="120"/>
      <c r="I54" s="131"/>
      <c r="J54" s="132" t="s">
        <v>141</v>
      </c>
      <c r="K54" s="133"/>
    </row>
    <row r="55" spans="2:47" s="1" customFormat="1" ht="10.35" customHeight="1">
      <c r="B55" s="41"/>
      <c r="C55" s="42"/>
      <c r="D55" s="42"/>
      <c r="E55" s="42"/>
      <c r="F55" s="42"/>
      <c r="G55" s="42"/>
      <c r="H55" s="42"/>
      <c r="I55" s="106"/>
      <c r="J55" s="42"/>
      <c r="K55" s="45"/>
    </row>
    <row r="56" spans="2:47" s="1" customFormat="1" ht="29.25" customHeight="1">
      <c r="B56" s="41"/>
      <c r="C56" s="134" t="s">
        <v>142</v>
      </c>
      <c r="D56" s="42"/>
      <c r="E56" s="42"/>
      <c r="F56" s="42"/>
      <c r="G56" s="42"/>
      <c r="H56" s="42"/>
      <c r="I56" s="106"/>
      <c r="J56" s="116">
        <f>J88</f>
        <v>0</v>
      </c>
      <c r="K56" s="45"/>
      <c r="AU56" s="24" t="s">
        <v>143</v>
      </c>
    </row>
    <row r="57" spans="2:47" s="7" customFormat="1" ht="24.95" customHeight="1">
      <c r="B57" s="135"/>
      <c r="C57" s="136"/>
      <c r="D57" s="137" t="s">
        <v>4838</v>
      </c>
      <c r="E57" s="138"/>
      <c r="F57" s="138"/>
      <c r="G57" s="138"/>
      <c r="H57" s="138"/>
      <c r="I57" s="139"/>
      <c r="J57" s="140">
        <f>J89</f>
        <v>0</v>
      </c>
      <c r="K57" s="141"/>
    </row>
    <row r="58" spans="2:47" s="8" customFormat="1" ht="19.899999999999999" customHeight="1">
      <c r="B58" s="142"/>
      <c r="C58" s="143"/>
      <c r="D58" s="144" t="s">
        <v>4839</v>
      </c>
      <c r="E58" s="145"/>
      <c r="F58" s="145"/>
      <c r="G58" s="145"/>
      <c r="H58" s="145"/>
      <c r="I58" s="146"/>
      <c r="J58" s="147">
        <f>J90</f>
        <v>0</v>
      </c>
      <c r="K58" s="148"/>
    </row>
    <row r="59" spans="2:47" s="8" customFormat="1" ht="19.899999999999999" customHeight="1">
      <c r="B59" s="142"/>
      <c r="C59" s="143"/>
      <c r="D59" s="144" t="s">
        <v>4840</v>
      </c>
      <c r="E59" s="145"/>
      <c r="F59" s="145"/>
      <c r="G59" s="145"/>
      <c r="H59" s="145"/>
      <c r="I59" s="146"/>
      <c r="J59" s="147">
        <f>J146</f>
        <v>0</v>
      </c>
      <c r="K59" s="148"/>
    </row>
    <row r="60" spans="2:47" s="8" customFormat="1" ht="19.899999999999999" customHeight="1">
      <c r="B60" s="142"/>
      <c r="C60" s="143"/>
      <c r="D60" s="144" t="s">
        <v>4841</v>
      </c>
      <c r="E60" s="145"/>
      <c r="F60" s="145"/>
      <c r="G60" s="145"/>
      <c r="H60" s="145"/>
      <c r="I60" s="146"/>
      <c r="J60" s="147">
        <f>J156</f>
        <v>0</v>
      </c>
      <c r="K60" s="148"/>
    </row>
    <row r="61" spans="2:47" s="8" customFormat="1" ht="19.899999999999999" customHeight="1">
      <c r="B61" s="142"/>
      <c r="C61" s="143"/>
      <c r="D61" s="144" t="s">
        <v>4842</v>
      </c>
      <c r="E61" s="145"/>
      <c r="F61" s="145"/>
      <c r="G61" s="145"/>
      <c r="H61" s="145"/>
      <c r="I61" s="146"/>
      <c r="J61" s="147">
        <f>J167</f>
        <v>0</v>
      </c>
      <c r="K61" s="148"/>
    </row>
    <row r="62" spans="2:47" s="8" customFormat="1" ht="19.899999999999999" customHeight="1">
      <c r="B62" s="142"/>
      <c r="C62" s="143"/>
      <c r="D62" s="144" t="s">
        <v>4843</v>
      </c>
      <c r="E62" s="145"/>
      <c r="F62" s="145"/>
      <c r="G62" s="145"/>
      <c r="H62" s="145"/>
      <c r="I62" s="146"/>
      <c r="J62" s="147">
        <f>J191</f>
        <v>0</v>
      </c>
      <c r="K62" s="148"/>
    </row>
    <row r="63" spans="2:47" s="8" customFormat="1" ht="19.899999999999999" customHeight="1">
      <c r="B63" s="142"/>
      <c r="C63" s="143"/>
      <c r="D63" s="144" t="s">
        <v>4844</v>
      </c>
      <c r="E63" s="145"/>
      <c r="F63" s="145"/>
      <c r="G63" s="145"/>
      <c r="H63" s="145"/>
      <c r="I63" s="146"/>
      <c r="J63" s="147">
        <f>J210</f>
        <v>0</v>
      </c>
      <c r="K63" s="148"/>
    </row>
    <row r="64" spans="2:47" s="8" customFormat="1" ht="19.899999999999999" customHeight="1">
      <c r="B64" s="142"/>
      <c r="C64" s="143"/>
      <c r="D64" s="144" t="s">
        <v>4845</v>
      </c>
      <c r="E64" s="145"/>
      <c r="F64" s="145"/>
      <c r="G64" s="145"/>
      <c r="H64" s="145"/>
      <c r="I64" s="146"/>
      <c r="J64" s="147">
        <f>J226</f>
        <v>0</v>
      </c>
      <c r="K64" s="148"/>
    </row>
    <row r="65" spans="2:12" s="8" customFormat="1" ht="19.899999999999999" customHeight="1">
      <c r="B65" s="142"/>
      <c r="C65" s="143"/>
      <c r="D65" s="144" t="s">
        <v>4846</v>
      </c>
      <c r="E65" s="145"/>
      <c r="F65" s="145"/>
      <c r="G65" s="145"/>
      <c r="H65" s="145"/>
      <c r="I65" s="146"/>
      <c r="J65" s="147">
        <f>J235</f>
        <v>0</v>
      </c>
      <c r="K65" s="148"/>
    </row>
    <row r="66" spans="2:12" s="8" customFormat="1" ht="19.899999999999999" customHeight="1">
      <c r="B66" s="142"/>
      <c r="C66" s="143"/>
      <c r="D66" s="144" t="s">
        <v>4847</v>
      </c>
      <c r="E66" s="145"/>
      <c r="F66" s="145"/>
      <c r="G66" s="145"/>
      <c r="H66" s="145"/>
      <c r="I66" s="146"/>
      <c r="J66" s="147">
        <f>J244</f>
        <v>0</v>
      </c>
      <c r="K66" s="148"/>
    </row>
    <row r="67" spans="2:12" s="8" customFormat="1" ht="19.899999999999999" customHeight="1">
      <c r="B67" s="142"/>
      <c r="C67" s="143"/>
      <c r="D67" s="144" t="s">
        <v>4848</v>
      </c>
      <c r="E67" s="145"/>
      <c r="F67" s="145"/>
      <c r="G67" s="145"/>
      <c r="H67" s="145"/>
      <c r="I67" s="146"/>
      <c r="J67" s="147">
        <f>J252</f>
        <v>0</v>
      </c>
      <c r="K67" s="148"/>
    </row>
    <row r="68" spans="2:12" s="8" customFormat="1" ht="19.899999999999999" customHeight="1">
      <c r="B68" s="142"/>
      <c r="C68" s="143"/>
      <c r="D68" s="144" t="s">
        <v>4849</v>
      </c>
      <c r="E68" s="145"/>
      <c r="F68" s="145"/>
      <c r="G68" s="145"/>
      <c r="H68" s="145"/>
      <c r="I68" s="146"/>
      <c r="J68" s="147">
        <f>J262</f>
        <v>0</v>
      </c>
      <c r="K68" s="148"/>
    </row>
    <row r="69" spans="2:12" s="1" customFormat="1" ht="21.75" customHeight="1">
      <c r="B69" s="41"/>
      <c r="C69" s="42"/>
      <c r="D69" s="42"/>
      <c r="E69" s="42"/>
      <c r="F69" s="42"/>
      <c r="G69" s="42"/>
      <c r="H69" s="42"/>
      <c r="I69" s="106"/>
      <c r="J69" s="42"/>
      <c r="K69" s="45"/>
    </row>
    <row r="70" spans="2:12" s="1" customFormat="1" ht="6.95" customHeight="1">
      <c r="B70" s="56"/>
      <c r="C70" s="57"/>
      <c r="D70" s="57"/>
      <c r="E70" s="57"/>
      <c r="F70" s="57"/>
      <c r="G70" s="57"/>
      <c r="H70" s="57"/>
      <c r="I70" s="127"/>
      <c r="J70" s="57"/>
      <c r="K70" s="58"/>
    </row>
    <row r="74" spans="2:12" s="1" customFormat="1" ht="6.95" customHeight="1">
      <c r="B74" s="59"/>
      <c r="C74" s="60"/>
      <c r="D74" s="60"/>
      <c r="E74" s="60"/>
      <c r="F74" s="60"/>
      <c r="G74" s="60"/>
      <c r="H74" s="60"/>
      <c r="I74" s="128"/>
      <c r="J74" s="60"/>
      <c r="K74" s="60"/>
      <c r="L74" s="41"/>
    </row>
    <row r="75" spans="2:12" s="1" customFormat="1" ht="36.950000000000003" customHeight="1">
      <c r="B75" s="41"/>
      <c r="C75" s="61" t="s">
        <v>169</v>
      </c>
      <c r="L75" s="41"/>
    </row>
    <row r="76" spans="2:12" s="1" customFormat="1" ht="6.95" customHeight="1">
      <c r="B76" s="41"/>
      <c r="L76" s="41"/>
    </row>
    <row r="77" spans="2:12" s="1" customFormat="1" ht="14.45" customHeight="1">
      <c r="B77" s="41"/>
      <c r="C77" s="63" t="s">
        <v>19</v>
      </c>
      <c r="L77" s="41"/>
    </row>
    <row r="78" spans="2:12" s="1" customFormat="1" ht="22.5" customHeight="1">
      <c r="B78" s="41"/>
      <c r="E78" s="373" t="str">
        <f>E7</f>
        <v>Dostavba ZŠ Charlotty Masarykové</v>
      </c>
      <c r="F78" s="374"/>
      <c r="G78" s="374"/>
      <c r="H78" s="374"/>
      <c r="L78" s="41"/>
    </row>
    <row r="79" spans="2:12" s="1" customFormat="1" ht="14.45" customHeight="1">
      <c r="B79" s="41"/>
      <c r="C79" s="63" t="s">
        <v>137</v>
      </c>
      <c r="L79" s="41"/>
    </row>
    <row r="80" spans="2:12" s="1" customFormat="1" ht="23.25" customHeight="1">
      <c r="B80" s="41"/>
      <c r="E80" s="354" t="str">
        <f>E9</f>
        <v>08. SLP - Slaboproudé elektroinstalace</v>
      </c>
      <c r="F80" s="375"/>
      <c r="G80" s="375"/>
      <c r="H80" s="375"/>
      <c r="L80" s="41"/>
    </row>
    <row r="81" spans="2:65" s="1" customFormat="1" ht="6.95" customHeight="1">
      <c r="B81" s="41"/>
      <c r="L81" s="41"/>
    </row>
    <row r="82" spans="2:65" s="1" customFormat="1" ht="18" customHeight="1">
      <c r="B82" s="41"/>
      <c r="C82" s="63" t="s">
        <v>23</v>
      </c>
      <c r="F82" s="149" t="str">
        <f>F12</f>
        <v>Starochuchelská 240/38, Praha - Velká Chuchle</v>
      </c>
      <c r="I82" s="150" t="s">
        <v>25</v>
      </c>
      <c r="J82" s="67" t="str">
        <f>IF(J12="","",J12)</f>
        <v>11.1.2018</v>
      </c>
      <c r="L82" s="41"/>
    </row>
    <row r="83" spans="2:65" s="1" customFormat="1" ht="6.95" customHeight="1">
      <c r="B83" s="41"/>
      <c r="L83" s="41"/>
    </row>
    <row r="84" spans="2:65" s="1" customFormat="1" ht="15">
      <c r="B84" s="41"/>
      <c r="C84" s="63" t="s">
        <v>27</v>
      </c>
      <c r="F84" s="149" t="str">
        <f>E15</f>
        <v>MČ Praha Velká Chuchle</v>
      </c>
      <c r="I84" s="150" t="s">
        <v>33</v>
      </c>
      <c r="J84" s="149" t="str">
        <f>E21</f>
        <v xml:space="preserve"> </v>
      </c>
      <c r="L84" s="41"/>
    </row>
    <row r="85" spans="2:65" s="1" customFormat="1" ht="14.45" customHeight="1">
      <c r="B85" s="41"/>
      <c r="C85" s="63" t="s">
        <v>31</v>
      </c>
      <c r="F85" s="149" t="str">
        <f>IF(E18="","",E18)</f>
        <v/>
      </c>
      <c r="L85" s="41"/>
    </row>
    <row r="86" spans="2:65" s="1" customFormat="1" ht="10.35" customHeight="1">
      <c r="B86" s="41"/>
      <c r="L86" s="41"/>
    </row>
    <row r="87" spans="2:65" s="9" customFormat="1" ht="29.25" customHeight="1">
      <c r="B87" s="151"/>
      <c r="C87" s="152" t="s">
        <v>170</v>
      </c>
      <c r="D87" s="153" t="s">
        <v>57</v>
      </c>
      <c r="E87" s="153" t="s">
        <v>53</v>
      </c>
      <c r="F87" s="153" t="s">
        <v>171</v>
      </c>
      <c r="G87" s="153" t="s">
        <v>172</v>
      </c>
      <c r="H87" s="153" t="s">
        <v>173</v>
      </c>
      <c r="I87" s="154" t="s">
        <v>174</v>
      </c>
      <c r="J87" s="153" t="s">
        <v>141</v>
      </c>
      <c r="K87" s="155" t="s">
        <v>175</v>
      </c>
      <c r="L87" s="151"/>
      <c r="M87" s="73" t="s">
        <v>176</v>
      </c>
      <c r="N87" s="74" t="s">
        <v>42</v>
      </c>
      <c r="O87" s="74" t="s">
        <v>177</v>
      </c>
      <c r="P87" s="74" t="s">
        <v>178</v>
      </c>
      <c r="Q87" s="74" t="s">
        <v>179</v>
      </c>
      <c r="R87" s="74" t="s">
        <v>180</v>
      </c>
      <c r="S87" s="74" t="s">
        <v>181</v>
      </c>
      <c r="T87" s="75" t="s">
        <v>182</v>
      </c>
    </row>
    <row r="88" spans="2:65" s="1" customFormat="1" ht="29.25" customHeight="1">
      <c r="B88" s="41"/>
      <c r="C88" s="77" t="s">
        <v>142</v>
      </c>
      <c r="J88" s="156">
        <f>BK88</f>
        <v>0</v>
      </c>
      <c r="L88" s="41"/>
      <c r="M88" s="76"/>
      <c r="N88" s="68"/>
      <c r="O88" s="68"/>
      <c r="P88" s="157">
        <f>P89</f>
        <v>0</v>
      </c>
      <c r="Q88" s="68"/>
      <c r="R88" s="157">
        <f>R89</f>
        <v>0</v>
      </c>
      <c r="S88" s="68"/>
      <c r="T88" s="158">
        <f>T89</f>
        <v>0</v>
      </c>
      <c r="AT88" s="24" t="s">
        <v>71</v>
      </c>
      <c r="AU88" s="24" t="s">
        <v>143</v>
      </c>
      <c r="BK88" s="159">
        <f>BK89</f>
        <v>0</v>
      </c>
    </row>
    <row r="89" spans="2:65" s="10" customFormat="1" ht="37.35" customHeight="1">
      <c r="B89" s="160"/>
      <c r="D89" s="161" t="s">
        <v>71</v>
      </c>
      <c r="E89" s="162" t="s">
        <v>3787</v>
      </c>
      <c r="F89" s="162" t="s">
        <v>102</v>
      </c>
      <c r="I89" s="163"/>
      <c r="J89" s="164">
        <f>BK89</f>
        <v>0</v>
      </c>
      <c r="L89" s="160"/>
      <c r="M89" s="165"/>
      <c r="N89" s="166"/>
      <c r="O89" s="166"/>
      <c r="P89" s="167">
        <f>P90+P146+P156+P167+P191+P210+P226+P235+P244+P252+P262</f>
        <v>0</v>
      </c>
      <c r="Q89" s="166"/>
      <c r="R89" s="167">
        <f>R90+R146+R156+R167+R191+R210+R226+R235+R244+R252+R262</f>
        <v>0</v>
      </c>
      <c r="S89" s="166"/>
      <c r="T89" s="168">
        <f>T90+T146+T156+T167+T191+T210+T226+T235+T244+T252+T262</f>
        <v>0</v>
      </c>
      <c r="AR89" s="161" t="s">
        <v>82</v>
      </c>
      <c r="AT89" s="169" t="s">
        <v>71</v>
      </c>
      <c r="AU89" s="169" t="s">
        <v>72</v>
      </c>
      <c r="AY89" s="161" t="s">
        <v>185</v>
      </c>
      <c r="BK89" s="170">
        <f>BK90+BK146+BK156+BK167+BK191+BK210+BK226+BK235+BK244+BK252+BK262</f>
        <v>0</v>
      </c>
    </row>
    <row r="90" spans="2:65" s="10" customFormat="1" ht="19.899999999999999" customHeight="1">
      <c r="B90" s="160"/>
      <c r="D90" s="171" t="s">
        <v>71</v>
      </c>
      <c r="E90" s="172" t="s">
        <v>4850</v>
      </c>
      <c r="F90" s="172" t="s">
        <v>4851</v>
      </c>
      <c r="I90" s="163"/>
      <c r="J90" s="173">
        <f>BK90</f>
        <v>0</v>
      </c>
      <c r="L90" s="160"/>
      <c r="M90" s="165"/>
      <c r="N90" s="166"/>
      <c r="O90" s="166"/>
      <c r="P90" s="167">
        <f>SUM(P91:P145)</f>
        <v>0</v>
      </c>
      <c r="Q90" s="166"/>
      <c r="R90" s="167">
        <f>SUM(R91:R145)</f>
        <v>0</v>
      </c>
      <c r="S90" s="166"/>
      <c r="T90" s="168">
        <f>SUM(T91:T145)</f>
        <v>0</v>
      </c>
      <c r="AR90" s="161" t="s">
        <v>82</v>
      </c>
      <c r="AT90" s="169" t="s">
        <v>71</v>
      </c>
      <c r="AU90" s="169" t="s">
        <v>80</v>
      </c>
      <c r="AY90" s="161" t="s">
        <v>185</v>
      </c>
      <c r="BK90" s="170">
        <f>SUM(BK91:BK145)</f>
        <v>0</v>
      </c>
    </row>
    <row r="91" spans="2:65" s="1" customFormat="1" ht="22.5" customHeight="1">
      <c r="B91" s="174"/>
      <c r="C91" s="175" t="s">
        <v>72</v>
      </c>
      <c r="D91" s="175" t="s">
        <v>188</v>
      </c>
      <c r="E91" s="176" t="s">
        <v>80</v>
      </c>
      <c r="F91" s="177" t="s">
        <v>4852</v>
      </c>
      <c r="G91" s="178" t="s">
        <v>376</v>
      </c>
      <c r="H91" s="179">
        <v>10789.3</v>
      </c>
      <c r="I91" s="180"/>
      <c r="J91" s="181">
        <f t="shared" ref="J91:J122" si="0">ROUND(I91*H91,2)</f>
        <v>0</v>
      </c>
      <c r="K91" s="177" t="s">
        <v>5</v>
      </c>
      <c r="L91" s="41"/>
      <c r="M91" s="182" t="s">
        <v>5</v>
      </c>
      <c r="N91" s="183" t="s">
        <v>43</v>
      </c>
      <c r="O91" s="42"/>
      <c r="P91" s="184">
        <f t="shared" ref="P91:P122" si="1">O91*H91</f>
        <v>0</v>
      </c>
      <c r="Q91" s="184">
        <v>0</v>
      </c>
      <c r="R91" s="184">
        <f t="shared" ref="R91:R122" si="2">Q91*H91</f>
        <v>0</v>
      </c>
      <c r="S91" s="184">
        <v>0</v>
      </c>
      <c r="T91" s="185">
        <f t="shared" ref="T91:T122" si="3">S91*H91</f>
        <v>0</v>
      </c>
      <c r="AR91" s="24" t="s">
        <v>373</v>
      </c>
      <c r="AT91" s="24" t="s">
        <v>188</v>
      </c>
      <c r="AU91" s="24" t="s">
        <v>82</v>
      </c>
      <c r="AY91" s="24" t="s">
        <v>185</v>
      </c>
      <c r="BE91" s="186">
        <f t="shared" ref="BE91:BE122" si="4">IF(N91="základní",J91,0)</f>
        <v>0</v>
      </c>
      <c r="BF91" s="186">
        <f t="shared" ref="BF91:BF122" si="5">IF(N91="snížená",J91,0)</f>
        <v>0</v>
      </c>
      <c r="BG91" s="186">
        <f t="shared" ref="BG91:BG122" si="6">IF(N91="zákl. přenesená",J91,0)</f>
        <v>0</v>
      </c>
      <c r="BH91" s="186">
        <f t="shared" ref="BH91:BH122" si="7">IF(N91="sníž. přenesená",J91,0)</f>
        <v>0</v>
      </c>
      <c r="BI91" s="186">
        <f t="shared" ref="BI91:BI122" si="8">IF(N91="nulová",J91,0)</f>
        <v>0</v>
      </c>
      <c r="BJ91" s="24" t="s">
        <v>80</v>
      </c>
      <c r="BK91" s="186">
        <f t="shared" ref="BK91:BK122" si="9">ROUND(I91*H91,2)</f>
        <v>0</v>
      </c>
      <c r="BL91" s="24" t="s">
        <v>373</v>
      </c>
      <c r="BM91" s="24" t="s">
        <v>82</v>
      </c>
    </row>
    <row r="92" spans="2:65" s="1" customFormat="1" ht="22.5" customHeight="1">
      <c r="B92" s="174"/>
      <c r="C92" s="175" t="s">
        <v>72</v>
      </c>
      <c r="D92" s="175" t="s">
        <v>188</v>
      </c>
      <c r="E92" s="176" t="s">
        <v>82</v>
      </c>
      <c r="F92" s="177" t="s">
        <v>4853</v>
      </c>
      <c r="G92" s="178" t="s">
        <v>376</v>
      </c>
      <c r="H92" s="179">
        <v>52</v>
      </c>
      <c r="I92" s="180"/>
      <c r="J92" s="181">
        <f t="shared" si="0"/>
        <v>0</v>
      </c>
      <c r="K92" s="177" t="s">
        <v>5</v>
      </c>
      <c r="L92" s="41"/>
      <c r="M92" s="182" t="s">
        <v>5</v>
      </c>
      <c r="N92" s="183" t="s">
        <v>43</v>
      </c>
      <c r="O92" s="42"/>
      <c r="P92" s="184">
        <f t="shared" si="1"/>
        <v>0</v>
      </c>
      <c r="Q92" s="184">
        <v>0</v>
      </c>
      <c r="R92" s="184">
        <f t="shared" si="2"/>
        <v>0</v>
      </c>
      <c r="S92" s="184">
        <v>0</v>
      </c>
      <c r="T92" s="185">
        <f t="shared" si="3"/>
        <v>0</v>
      </c>
      <c r="AR92" s="24" t="s">
        <v>373</v>
      </c>
      <c r="AT92" s="24" t="s">
        <v>188</v>
      </c>
      <c r="AU92" s="24" t="s">
        <v>82</v>
      </c>
      <c r="AY92" s="24" t="s">
        <v>185</v>
      </c>
      <c r="BE92" s="186">
        <f t="shared" si="4"/>
        <v>0</v>
      </c>
      <c r="BF92" s="186">
        <f t="shared" si="5"/>
        <v>0</v>
      </c>
      <c r="BG92" s="186">
        <f t="shared" si="6"/>
        <v>0</v>
      </c>
      <c r="BH92" s="186">
        <f t="shared" si="7"/>
        <v>0</v>
      </c>
      <c r="BI92" s="186">
        <f t="shared" si="8"/>
        <v>0</v>
      </c>
      <c r="BJ92" s="24" t="s">
        <v>80</v>
      </c>
      <c r="BK92" s="186">
        <f t="shared" si="9"/>
        <v>0</v>
      </c>
      <c r="BL92" s="24" t="s">
        <v>373</v>
      </c>
      <c r="BM92" s="24" t="s">
        <v>193</v>
      </c>
    </row>
    <row r="93" spans="2:65" s="1" customFormat="1" ht="22.5" customHeight="1">
      <c r="B93" s="174"/>
      <c r="C93" s="175" t="s">
        <v>72</v>
      </c>
      <c r="D93" s="175" t="s">
        <v>188</v>
      </c>
      <c r="E93" s="176" t="s">
        <v>199</v>
      </c>
      <c r="F93" s="177" t="s">
        <v>4854</v>
      </c>
      <c r="G93" s="178" t="s">
        <v>376</v>
      </c>
      <c r="H93" s="179">
        <v>38</v>
      </c>
      <c r="I93" s="180"/>
      <c r="J93" s="181">
        <f t="shared" si="0"/>
        <v>0</v>
      </c>
      <c r="K93" s="177" t="s">
        <v>5</v>
      </c>
      <c r="L93" s="41"/>
      <c r="M93" s="182" t="s">
        <v>5</v>
      </c>
      <c r="N93" s="183" t="s">
        <v>43</v>
      </c>
      <c r="O93" s="42"/>
      <c r="P93" s="184">
        <f t="shared" si="1"/>
        <v>0</v>
      </c>
      <c r="Q93" s="184">
        <v>0</v>
      </c>
      <c r="R93" s="184">
        <f t="shared" si="2"/>
        <v>0</v>
      </c>
      <c r="S93" s="184">
        <v>0</v>
      </c>
      <c r="T93" s="185">
        <f t="shared" si="3"/>
        <v>0</v>
      </c>
      <c r="AR93" s="24" t="s">
        <v>373</v>
      </c>
      <c r="AT93" s="24" t="s">
        <v>188</v>
      </c>
      <c r="AU93" s="24" t="s">
        <v>82</v>
      </c>
      <c r="AY93" s="24" t="s">
        <v>185</v>
      </c>
      <c r="BE93" s="186">
        <f t="shared" si="4"/>
        <v>0</v>
      </c>
      <c r="BF93" s="186">
        <f t="shared" si="5"/>
        <v>0</v>
      </c>
      <c r="BG93" s="186">
        <f t="shared" si="6"/>
        <v>0</v>
      </c>
      <c r="BH93" s="186">
        <f t="shared" si="7"/>
        <v>0</v>
      </c>
      <c r="BI93" s="186">
        <f t="shared" si="8"/>
        <v>0</v>
      </c>
      <c r="BJ93" s="24" t="s">
        <v>80</v>
      </c>
      <c r="BK93" s="186">
        <f t="shared" si="9"/>
        <v>0</v>
      </c>
      <c r="BL93" s="24" t="s">
        <v>373</v>
      </c>
      <c r="BM93" s="24" t="s">
        <v>282</v>
      </c>
    </row>
    <row r="94" spans="2:65" s="1" customFormat="1" ht="22.5" customHeight="1">
      <c r="B94" s="174"/>
      <c r="C94" s="175" t="s">
        <v>72</v>
      </c>
      <c r="D94" s="175" t="s">
        <v>188</v>
      </c>
      <c r="E94" s="176" t="s">
        <v>193</v>
      </c>
      <c r="F94" s="177" t="s">
        <v>4855</v>
      </c>
      <c r="G94" s="178" t="s">
        <v>1046</v>
      </c>
      <c r="H94" s="179">
        <v>21</v>
      </c>
      <c r="I94" s="180"/>
      <c r="J94" s="181">
        <f t="shared" si="0"/>
        <v>0</v>
      </c>
      <c r="K94" s="177" t="s">
        <v>5</v>
      </c>
      <c r="L94" s="41"/>
      <c r="M94" s="182" t="s">
        <v>5</v>
      </c>
      <c r="N94" s="183" t="s">
        <v>43</v>
      </c>
      <c r="O94" s="42"/>
      <c r="P94" s="184">
        <f t="shared" si="1"/>
        <v>0</v>
      </c>
      <c r="Q94" s="184">
        <v>0</v>
      </c>
      <c r="R94" s="184">
        <f t="shared" si="2"/>
        <v>0</v>
      </c>
      <c r="S94" s="184">
        <v>0</v>
      </c>
      <c r="T94" s="185">
        <f t="shared" si="3"/>
        <v>0</v>
      </c>
      <c r="AR94" s="24" t="s">
        <v>373</v>
      </c>
      <c r="AT94" s="24" t="s">
        <v>188</v>
      </c>
      <c r="AU94" s="24" t="s">
        <v>82</v>
      </c>
      <c r="AY94" s="24" t="s">
        <v>185</v>
      </c>
      <c r="BE94" s="186">
        <f t="shared" si="4"/>
        <v>0</v>
      </c>
      <c r="BF94" s="186">
        <f t="shared" si="5"/>
        <v>0</v>
      </c>
      <c r="BG94" s="186">
        <f t="shared" si="6"/>
        <v>0</v>
      </c>
      <c r="BH94" s="186">
        <f t="shared" si="7"/>
        <v>0</v>
      </c>
      <c r="BI94" s="186">
        <f t="shared" si="8"/>
        <v>0</v>
      </c>
      <c r="BJ94" s="24" t="s">
        <v>80</v>
      </c>
      <c r="BK94" s="186">
        <f t="shared" si="9"/>
        <v>0</v>
      </c>
      <c r="BL94" s="24" t="s">
        <v>373</v>
      </c>
      <c r="BM94" s="24" t="s">
        <v>261</v>
      </c>
    </row>
    <row r="95" spans="2:65" s="1" customFormat="1" ht="22.5" customHeight="1">
      <c r="B95" s="174"/>
      <c r="C95" s="175" t="s">
        <v>72</v>
      </c>
      <c r="D95" s="175" t="s">
        <v>188</v>
      </c>
      <c r="E95" s="176" t="s">
        <v>274</v>
      </c>
      <c r="F95" s="177" t="s">
        <v>4856</v>
      </c>
      <c r="G95" s="178" t="s">
        <v>1046</v>
      </c>
      <c r="H95" s="179">
        <v>8</v>
      </c>
      <c r="I95" s="180"/>
      <c r="J95" s="181">
        <f t="shared" si="0"/>
        <v>0</v>
      </c>
      <c r="K95" s="177" t="s">
        <v>5</v>
      </c>
      <c r="L95" s="41"/>
      <c r="M95" s="182" t="s">
        <v>5</v>
      </c>
      <c r="N95" s="183" t="s">
        <v>43</v>
      </c>
      <c r="O95" s="42"/>
      <c r="P95" s="184">
        <f t="shared" si="1"/>
        <v>0</v>
      </c>
      <c r="Q95" s="184">
        <v>0</v>
      </c>
      <c r="R95" s="184">
        <f t="shared" si="2"/>
        <v>0</v>
      </c>
      <c r="S95" s="184">
        <v>0</v>
      </c>
      <c r="T95" s="185">
        <f t="shared" si="3"/>
        <v>0</v>
      </c>
      <c r="AR95" s="24" t="s">
        <v>373</v>
      </c>
      <c r="AT95" s="24" t="s">
        <v>188</v>
      </c>
      <c r="AU95" s="24" t="s">
        <v>82</v>
      </c>
      <c r="AY95" s="24" t="s">
        <v>185</v>
      </c>
      <c r="BE95" s="186">
        <f t="shared" si="4"/>
        <v>0</v>
      </c>
      <c r="BF95" s="186">
        <f t="shared" si="5"/>
        <v>0</v>
      </c>
      <c r="BG95" s="186">
        <f t="shared" si="6"/>
        <v>0</v>
      </c>
      <c r="BH95" s="186">
        <f t="shared" si="7"/>
        <v>0</v>
      </c>
      <c r="BI95" s="186">
        <f t="shared" si="8"/>
        <v>0</v>
      </c>
      <c r="BJ95" s="24" t="s">
        <v>80</v>
      </c>
      <c r="BK95" s="186">
        <f t="shared" si="9"/>
        <v>0</v>
      </c>
      <c r="BL95" s="24" t="s">
        <v>373</v>
      </c>
      <c r="BM95" s="24" t="s">
        <v>328</v>
      </c>
    </row>
    <row r="96" spans="2:65" s="1" customFormat="1" ht="22.5" customHeight="1">
      <c r="B96" s="174"/>
      <c r="C96" s="175" t="s">
        <v>72</v>
      </c>
      <c r="D96" s="175" t="s">
        <v>188</v>
      </c>
      <c r="E96" s="176" t="s">
        <v>282</v>
      </c>
      <c r="F96" s="177" t="s">
        <v>4857</v>
      </c>
      <c r="G96" s="178" t="s">
        <v>1046</v>
      </c>
      <c r="H96" s="179">
        <v>1</v>
      </c>
      <c r="I96" s="180"/>
      <c r="J96" s="181">
        <f t="shared" si="0"/>
        <v>0</v>
      </c>
      <c r="K96" s="177" t="s">
        <v>5</v>
      </c>
      <c r="L96" s="41"/>
      <c r="M96" s="182" t="s">
        <v>5</v>
      </c>
      <c r="N96" s="183" t="s">
        <v>43</v>
      </c>
      <c r="O96" s="42"/>
      <c r="P96" s="184">
        <f t="shared" si="1"/>
        <v>0</v>
      </c>
      <c r="Q96" s="184">
        <v>0</v>
      </c>
      <c r="R96" s="184">
        <f t="shared" si="2"/>
        <v>0</v>
      </c>
      <c r="S96" s="184">
        <v>0</v>
      </c>
      <c r="T96" s="185">
        <f t="shared" si="3"/>
        <v>0</v>
      </c>
      <c r="AR96" s="24" t="s">
        <v>373</v>
      </c>
      <c r="AT96" s="24" t="s">
        <v>188</v>
      </c>
      <c r="AU96" s="24" t="s">
        <v>82</v>
      </c>
      <c r="AY96" s="24" t="s">
        <v>185</v>
      </c>
      <c r="BE96" s="186">
        <f t="shared" si="4"/>
        <v>0</v>
      </c>
      <c r="BF96" s="186">
        <f t="shared" si="5"/>
        <v>0</v>
      </c>
      <c r="BG96" s="186">
        <f t="shared" si="6"/>
        <v>0</v>
      </c>
      <c r="BH96" s="186">
        <f t="shared" si="7"/>
        <v>0</v>
      </c>
      <c r="BI96" s="186">
        <f t="shared" si="8"/>
        <v>0</v>
      </c>
      <c r="BJ96" s="24" t="s">
        <v>80</v>
      </c>
      <c r="BK96" s="186">
        <f t="shared" si="9"/>
        <v>0</v>
      </c>
      <c r="BL96" s="24" t="s">
        <v>373</v>
      </c>
      <c r="BM96" s="24" t="s">
        <v>336</v>
      </c>
    </row>
    <row r="97" spans="2:65" s="1" customFormat="1" ht="22.5" customHeight="1">
      <c r="B97" s="174"/>
      <c r="C97" s="175" t="s">
        <v>72</v>
      </c>
      <c r="D97" s="175" t="s">
        <v>188</v>
      </c>
      <c r="E97" s="176" t="s">
        <v>290</v>
      </c>
      <c r="F97" s="177" t="s">
        <v>4858</v>
      </c>
      <c r="G97" s="178" t="s">
        <v>1046</v>
      </c>
      <c r="H97" s="179">
        <v>109</v>
      </c>
      <c r="I97" s="180"/>
      <c r="J97" s="181">
        <f t="shared" si="0"/>
        <v>0</v>
      </c>
      <c r="K97" s="177" t="s">
        <v>5</v>
      </c>
      <c r="L97" s="41"/>
      <c r="M97" s="182" t="s">
        <v>5</v>
      </c>
      <c r="N97" s="183" t="s">
        <v>43</v>
      </c>
      <c r="O97" s="42"/>
      <c r="P97" s="184">
        <f t="shared" si="1"/>
        <v>0</v>
      </c>
      <c r="Q97" s="184">
        <v>0</v>
      </c>
      <c r="R97" s="184">
        <f t="shared" si="2"/>
        <v>0</v>
      </c>
      <c r="S97" s="184">
        <v>0</v>
      </c>
      <c r="T97" s="185">
        <f t="shared" si="3"/>
        <v>0</v>
      </c>
      <c r="AR97" s="24" t="s">
        <v>373</v>
      </c>
      <c r="AT97" s="24" t="s">
        <v>188</v>
      </c>
      <c r="AU97" s="24" t="s">
        <v>82</v>
      </c>
      <c r="AY97" s="24" t="s">
        <v>185</v>
      </c>
      <c r="BE97" s="186">
        <f t="shared" si="4"/>
        <v>0</v>
      </c>
      <c r="BF97" s="186">
        <f t="shared" si="5"/>
        <v>0</v>
      </c>
      <c r="BG97" s="186">
        <f t="shared" si="6"/>
        <v>0</v>
      </c>
      <c r="BH97" s="186">
        <f t="shared" si="7"/>
        <v>0</v>
      </c>
      <c r="BI97" s="186">
        <f t="shared" si="8"/>
        <v>0</v>
      </c>
      <c r="BJ97" s="24" t="s">
        <v>80</v>
      </c>
      <c r="BK97" s="186">
        <f t="shared" si="9"/>
        <v>0</v>
      </c>
      <c r="BL97" s="24" t="s">
        <v>373</v>
      </c>
      <c r="BM97" s="24" t="s">
        <v>348</v>
      </c>
    </row>
    <row r="98" spans="2:65" s="1" customFormat="1" ht="31.5" customHeight="1">
      <c r="B98" s="174"/>
      <c r="C98" s="175" t="s">
        <v>72</v>
      </c>
      <c r="D98" s="175" t="s">
        <v>188</v>
      </c>
      <c r="E98" s="176" t="s">
        <v>261</v>
      </c>
      <c r="F98" s="177" t="s">
        <v>4859</v>
      </c>
      <c r="G98" s="178" t="s">
        <v>376</v>
      </c>
      <c r="H98" s="179">
        <v>694</v>
      </c>
      <c r="I98" s="180"/>
      <c r="J98" s="181">
        <f t="shared" si="0"/>
        <v>0</v>
      </c>
      <c r="K98" s="177" t="s">
        <v>5</v>
      </c>
      <c r="L98" s="41"/>
      <c r="M98" s="182" t="s">
        <v>5</v>
      </c>
      <c r="N98" s="183" t="s">
        <v>43</v>
      </c>
      <c r="O98" s="42"/>
      <c r="P98" s="184">
        <f t="shared" si="1"/>
        <v>0</v>
      </c>
      <c r="Q98" s="184">
        <v>0</v>
      </c>
      <c r="R98" s="184">
        <f t="shared" si="2"/>
        <v>0</v>
      </c>
      <c r="S98" s="184">
        <v>0</v>
      </c>
      <c r="T98" s="185">
        <f t="shared" si="3"/>
        <v>0</v>
      </c>
      <c r="AR98" s="24" t="s">
        <v>373</v>
      </c>
      <c r="AT98" s="24" t="s">
        <v>188</v>
      </c>
      <c r="AU98" s="24" t="s">
        <v>82</v>
      </c>
      <c r="AY98" s="24" t="s">
        <v>185</v>
      </c>
      <c r="BE98" s="186">
        <f t="shared" si="4"/>
        <v>0</v>
      </c>
      <c r="BF98" s="186">
        <f t="shared" si="5"/>
        <v>0</v>
      </c>
      <c r="BG98" s="186">
        <f t="shared" si="6"/>
        <v>0</v>
      </c>
      <c r="BH98" s="186">
        <f t="shared" si="7"/>
        <v>0</v>
      </c>
      <c r="BI98" s="186">
        <f t="shared" si="8"/>
        <v>0</v>
      </c>
      <c r="BJ98" s="24" t="s">
        <v>80</v>
      </c>
      <c r="BK98" s="186">
        <f t="shared" si="9"/>
        <v>0</v>
      </c>
      <c r="BL98" s="24" t="s">
        <v>373</v>
      </c>
      <c r="BM98" s="24" t="s">
        <v>373</v>
      </c>
    </row>
    <row r="99" spans="2:65" s="1" customFormat="1" ht="31.5" customHeight="1">
      <c r="B99" s="174"/>
      <c r="C99" s="175" t="s">
        <v>72</v>
      </c>
      <c r="D99" s="175" t="s">
        <v>188</v>
      </c>
      <c r="E99" s="176" t="s">
        <v>790</v>
      </c>
      <c r="F99" s="177" t="s">
        <v>4860</v>
      </c>
      <c r="G99" s="178" t="s">
        <v>376</v>
      </c>
      <c r="H99" s="179">
        <v>782</v>
      </c>
      <c r="I99" s="180"/>
      <c r="J99" s="181">
        <f t="shared" si="0"/>
        <v>0</v>
      </c>
      <c r="K99" s="177" t="s">
        <v>5</v>
      </c>
      <c r="L99" s="41"/>
      <c r="M99" s="182" t="s">
        <v>5</v>
      </c>
      <c r="N99" s="183" t="s">
        <v>43</v>
      </c>
      <c r="O99" s="42"/>
      <c r="P99" s="184">
        <f t="shared" si="1"/>
        <v>0</v>
      </c>
      <c r="Q99" s="184">
        <v>0</v>
      </c>
      <c r="R99" s="184">
        <f t="shared" si="2"/>
        <v>0</v>
      </c>
      <c r="S99" s="184">
        <v>0</v>
      </c>
      <c r="T99" s="185">
        <f t="shared" si="3"/>
        <v>0</v>
      </c>
      <c r="AR99" s="24" t="s">
        <v>373</v>
      </c>
      <c r="AT99" s="24" t="s">
        <v>188</v>
      </c>
      <c r="AU99" s="24" t="s">
        <v>82</v>
      </c>
      <c r="AY99" s="24" t="s">
        <v>185</v>
      </c>
      <c r="BE99" s="186">
        <f t="shared" si="4"/>
        <v>0</v>
      </c>
      <c r="BF99" s="186">
        <f t="shared" si="5"/>
        <v>0</v>
      </c>
      <c r="BG99" s="186">
        <f t="shared" si="6"/>
        <v>0</v>
      </c>
      <c r="BH99" s="186">
        <f t="shared" si="7"/>
        <v>0</v>
      </c>
      <c r="BI99" s="186">
        <f t="shared" si="8"/>
        <v>0</v>
      </c>
      <c r="BJ99" s="24" t="s">
        <v>80</v>
      </c>
      <c r="BK99" s="186">
        <f t="shared" si="9"/>
        <v>0</v>
      </c>
      <c r="BL99" s="24" t="s">
        <v>373</v>
      </c>
      <c r="BM99" s="24" t="s">
        <v>397</v>
      </c>
    </row>
    <row r="100" spans="2:65" s="1" customFormat="1" ht="44.25" customHeight="1">
      <c r="B100" s="174"/>
      <c r="C100" s="175" t="s">
        <v>72</v>
      </c>
      <c r="D100" s="175" t="s">
        <v>188</v>
      </c>
      <c r="E100" s="176" t="s">
        <v>328</v>
      </c>
      <c r="F100" s="177" t="s">
        <v>4861</v>
      </c>
      <c r="G100" s="178" t="s">
        <v>1046</v>
      </c>
      <c r="H100" s="179">
        <v>37</v>
      </c>
      <c r="I100" s="180"/>
      <c r="J100" s="181">
        <f t="shared" si="0"/>
        <v>0</v>
      </c>
      <c r="K100" s="177" t="s">
        <v>5</v>
      </c>
      <c r="L100" s="41"/>
      <c r="M100" s="182" t="s">
        <v>5</v>
      </c>
      <c r="N100" s="183" t="s">
        <v>43</v>
      </c>
      <c r="O100" s="42"/>
      <c r="P100" s="184">
        <f t="shared" si="1"/>
        <v>0</v>
      </c>
      <c r="Q100" s="184">
        <v>0</v>
      </c>
      <c r="R100" s="184">
        <f t="shared" si="2"/>
        <v>0</v>
      </c>
      <c r="S100" s="184">
        <v>0</v>
      </c>
      <c r="T100" s="185">
        <f t="shared" si="3"/>
        <v>0</v>
      </c>
      <c r="AR100" s="24" t="s">
        <v>373</v>
      </c>
      <c r="AT100" s="24" t="s">
        <v>188</v>
      </c>
      <c r="AU100" s="24" t="s">
        <v>82</v>
      </c>
      <c r="AY100" s="24" t="s">
        <v>185</v>
      </c>
      <c r="BE100" s="186">
        <f t="shared" si="4"/>
        <v>0</v>
      </c>
      <c r="BF100" s="186">
        <f t="shared" si="5"/>
        <v>0</v>
      </c>
      <c r="BG100" s="186">
        <f t="shared" si="6"/>
        <v>0</v>
      </c>
      <c r="BH100" s="186">
        <f t="shared" si="7"/>
        <v>0</v>
      </c>
      <c r="BI100" s="186">
        <f t="shared" si="8"/>
        <v>0</v>
      </c>
      <c r="BJ100" s="24" t="s">
        <v>80</v>
      </c>
      <c r="BK100" s="186">
        <f t="shared" si="9"/>
        <v>0</v>
      </c>
      <c r="BL100" s="24" t="s">
        <v>373</v>
      </c>
      <c r="BM100" s="24" t="s">
        <v>411</v>
      </c>
    </row>
    <row r="101" spans="2:65" s="1" customFormat="1" ht="44.25" customHeight="1">
      <c r="B101" s="174"/>
      <c r="C101" s="175" t="s">
        <v>72</v>
      </c>
      <c r="D101" s="175" t="s">
        <v>188</v>
      </c>
      <c r="E101" s="176" t="s">
        <v>332</v>
      </c>
      <c r="F101" s="177" t="s">
        <v>4862</v>
      </c>
      <c r="G101" s="178" t="s">
        <v>1046</v>
      </c>
      <c r="H101" s="179">
        <v>37</v>
      </c>
      <c r="I101" s="180"/>
      <c r="J101" s="181">
        <f t="shared" si="0"/>
        <v>0</v>
      </c>
      <c r="K101" s="177" t="s">
        <v>5</v>
      </c>
      <c r="L101" s="41"/>
      <c r="M101" s="182" t="s">
        <v>5</v>
      </c>
      <c r="N101" s="183" t="s">
        <v>43</v>
      </c>
      <c r="O101" s="42"/>
      <c r="P101" s="184">
        <f t="shared" si="1"/>
        <v>0</v>
      </c>
      <c r="Q101" s="184">
        <v>0</v>
      </c>
      <c r="R101" s="184">
        <f t="shared" si="2"/>
        <v>0</v>
      </c>
      <c r="S101" s="184">
        <v>0</v>
      </c>
      <c r="T101" s="185">
        <f t="shared" si="3"/>
        <v>0</v>
      </c>
      <c r="AR101" s="24" t="s">
        <v>373</v>
      </c>
      <c r="AT101" s="24" t="s">
        <v>188</v>
      </c>
      <c r="AU101" s="24" t="s">
        <v>82</v>
      </c>
      <c r="AY101" s="24" t="s">
        <v>185</v>
      </c>
      <c r="BE101" s="186">
        <f t="shared" si="4"/>
        <v>0</v>
      </c>
      <c r="BF101" s="186">
        <f t="shared" si="5"/>
        <v>0</v>
      </c>
      <c r="BG101" s="186">
        <f t="shared" si="6"/>
        <v>0</v>
      </c>
      <c r="BH101" s="186">
        <f t="shared" si="7"/>
        <v>0</v>
      </c>
      <c r="BI101" s="186">
        <f t="shared" si="8"/>
        <v>0</v>
      </c>
      <c r="BJ101" s="24" t="s">
        <v>80</v>
      </c>
      <c r="BK101" s="186">
        <f t="shared" si="9"/>
        <v>0</v>
      </c>
      <c r="BL101" s="24" t="s">
        <v>373</v>
      </c>
      <c r="BM101" s="24" t="s">
        <v>794</v>
      </c>
    </row>
    <row r="102" spans="2:65" s="1" customFormat="1" ht="31.5" customHeight="1">
      <c r="B102" s="174"/>
      <c r="C102" s="175" t="s">
        <v>72</v>
      </c>
      <c r="D102" s="175" t="s">
        <v>188</v>
      </c>
      <c r="E102" s="176" t="s">
        <v>336</v>
      </c>
      <c r="F102" s="177" t="s">
        <v>4863</v>
      </c>
      <c r="G102" s="178" t="s">
        <v>1046</v>
      </c>
      <c r="H102" s="179">
        <v>37</v>
      </c>
      <c r="I102" s="180"/>
      <c r="J102" s="181">
        <f t="shared" si="0"/>
        <v>0</v>
      </c>
      <c r="K102" s="177" t="s">
        <v>5</v>
      </c>
      <c r="L102" s="41"/>
      <c r="M102" s="182" t="s">
        <v>5</v>
      </c>
      <c r="N102" s="183" t="s">
        <v>43</v>
      </c>
      <c r="O102" s="42"/>
      <c r="P102" s="184">
        <f t="shared" si="1"/>
        <v>0</v>
      </c>
      <c r="Q102" s="184">
        <v>0</v>
      </c>
      <c r="R102" s="184">
        <f t="shared" si="2"/>
        <v>0</v>
      </c>
      <c r="S102" s="184">
        <v>0</v>
      </c>
      <c r="T102" s="185">
        <f t="shared" si="3"/>
        <v>0</v>
      </c>
      <c r="AR102" s="24" t="s">
        <v>373</v>
      </c>
      <c r="AT102" s="24" t="s">
        <v>188</v>
      </c>
      <c r="AU102" s="24" t="s">
        <v>82</v>
      </c>
      <c r="AY102" s="24" t="s">
        <v>185</v>
      </c>
      <c r="BE102" s="186">
        <f t="shared" si="4"/>
        <v>0</v>
      </c>
      <c r="BF102" s="186">
        <f t="shared" si="5"/>
        <v>0</v>
      </c>
      <c r="BG102" s="186">
        <f t="shared" si="6"/>
        <v>0</v>
      </c>
      <c r="BH102" s="186">
        <f t="shared" si="7"/>
        <v>0</v>
      </c>
      <c r="BI102" s="186">
        <f t="shared" si="8"/>
        <v>0</v>
      </c>
      <c r="BJ102" s="24" t="s">
        <v>80</v>
      </c>
      <c r="BK102" s="186">
        <f t="shared" si="9"/>
        <v>0</v>
      </c>
      <c r="BL102" s="24" t="s">
        <v>373</v>
      </c>
      <c r="BM102" s="24" t="s">
        <v>808</v>
      </c>
    </row>
    <row r="103" spans="2:65" s="1" customFormat="1" ht="31.5" customHeight="1">
      <c r="B103" s="174"/>
      <c r="C103" s="175" t="s">
        <v>72</v>
      </c>
      <c r="D103" s="175" t="s">
        <v>188</v>
      </c>
      <c r="E103" s="176" t="s">
        <v>340</v>
      </c>
      <c r="F103" s="177" t="s">
        <v>4864</v>
      </c>
      <c r="G103" s="178" t="s">
        <v>1046</v>
      </c>
      <c r="H103" s="179">
        <v>74</v>
      </c>
      <c r="I103" s="180"/>
      <c r="J103" s="181">
        <f t="shared" si="0"/>
        <v>0</v>
      </c>
      <c r="K103" s="177" t="s">
        <v>5</v>
      </c>
      <c r="L103" s="41"/>
      <c r="M103" s="182" t="s">
        <v>5</v>
      </c>
      <c r="N103" s="183" t="s">
        <v>43</v>
      </c>
      <c r="O103" s="42"/>
      <c r="P103" s="184">
        <f t="shared" si="1"/>
        <v>0</v>
      </c>
      <c r="Q103" s="184">
        <v>0</v>
      </c>
      <c r="R103" s="184">
        <f t="shared" si="2"/>
        <v>0</v>
      </c>
      <c r="S103" s="184">
        <v>0</v>
      </c>
      <c r="T103" s="185">
        <f t="shared" si="3"/>
        <v>0</v>
      </c>
      <c r="AR103" s="24" t="s">
        <v>373</v>
      </c>
      <c r="AT103" s="24" t="s">
        <v>188</v>
      </c>
      <c r="AU103" s="24" t="s">
        <v>82</v>
      </c>
      <c r="AY103" s="24" t="s">
        <v>185</v>
      </c>
      <c r="BE103" s="186">
        <f t="shared" si="4"/>
        <v>0</v>
      </c>
      <c r="BF103" s="186">
        <f t="shared" si="5"/>
        <v>0</v>
      </c>
      <c r="BG103" s="186">
        <f t="shared" si="6"/>
        <v>0</v>
      </c>
      <c r="BH103" s="186">
        <f t="shared" si="7"/>
        <v>0</v>
      </c>
      <c r="BI103" s="186">
        <f t="shared" si="8"/>
        <v>0</v>
      </c>
      <c r="BJ103" s="24" t="s">
        <v>80</v>
      </c>
      <c r="BK103" s="186">
        <f t="shared" si="9"/>
        <v>0</v>
      </c>
      <c r="BL103" s="24" t="s">
        <v>373</v>
      </c>
      <c r="BM103" s="24" t="s">
        <v>817</v>
      </c>
    </row>
    <row r="104" spans="2:65" s="1" customFormat="1" ht="31.5" customHeight="1">
      <c r="B104" s="174"/>
      <c r="C104" s="175" t="s">
        <v>72</v>
      </c>
      <c r="D104" s="175" t="s">
        <v>188</v>
      </c>
      <c r="E104" s="176" t="s">
        <v>348</v>
      </c>
      <c r="F104" s="177" t="s">
        <v>4865</v>
      </c>
      <c r="G104" s="178" t="s">
        <v>1046</v>
      </c>
      <c r="H104" s="179">
        <v>74</v>
      </c>
      <c r="I104" s="180"/>
      <c r="J104" s="181">
        <f t="shared" si="0"/>
        <v>0</v>
      </c>
      <c r="K104" s="177" t="s">
        <v>5</v>
      </c>
      <c r="L104" s="41"/>
      <c r="M104" s="182" t="s">
        <v>5</v>
      </c>
      <c r="N104" s="183" t="s">
        <v>43</v>
      </c>
      <c r="O104" s="42"/>
      <c r="P104" s="184">
        <f t="shared" si="1"/>
        <v>0</v>
      </c>
      <c r="Q104" s="184">
        <v>0</v>
      </c>
      <c r="R104" s="184">
        <f t="shared" si="2"/>
        <v>0</v>
      </c>
      <c r="S104" s="184">
        <v>0</v>
      </c>
      <c r="T104" s="185">
        <f t="shared" si="3"/>
        <v>0</v>
      </c>
      <c r="AR104" s="24" t="s">
        <v>373</v>
      </c>
      <c r="AT104" s="24" t="s">
        <v>188</v>
      </c>
      <c r="AU104" s="24" t="s">
        <v>82</v>
      </c>
      <c r="AY104" s="24" t="s">
        <v>185</v>
      </c>
      <c r="BE104" s="186">
        <f t="shared" si="4"/>
        <v>0</v>
      </c>
      <c r="BF104" s="186">
        <f t="shared" si="5"/>
        <v>0</v>
      </c>
      <c r="BG104" s="186">
        <f t="shared" si="6"/>
        <v>0</v>
      </c>
      <c r="BH104" s="186">
        <f t="shared" si="7"/>
        <v>0</v>
      </c>
      <c r="BI104" s="186">
        <f t="shared" si="8"/>
        <v>0</v>
      </c>
      <c r="BJ104" s="24" t="s">
        <v>80</v>
      </c>
      <c r="BK104" s="186">
        <f t="shared" si="9"/>
        <v>0</v>
      </c>
      <c r="BL104" s="24" t="s">
        <v>373</v>
      </c>
      <c r="BM104" s="24" t="s">
        <v>826</v>
      </c>
    </row>
    <row r="105" spans="2:65" s="1" customFormat="1" ht="31.5" customHeight="1">
      <c r="B105" s="174"/>
      <c r="C105" s="175" t="s">
        <v>72</v>
      </c>
      <c r="D105" s="175" t="s">
        <v>188</v>
      </c>
      <c r="E105" s="176" t="s">
        <v>11</v>
      </c>
      <c r="F105" s="177" t="s">
        <v>4866</v>
      </c>
      <c r="G105" s="178" t="s">
        <v>1046</v>
      </c>
      <c r="H105" s="179">
        <v>74</v>
      </c>
      <c r="I105" s="180"/>
      <c r="J105" s="181">
        <f t="shared" si="0"/>
        <v>0</v>
      </c>
      <c r="K105" s="177" t="s">
        <v>5</v>
      </c>
      <c r="L105" s="41"/>
      <c r="M105" s="182" t="s">
        <v>5</v>
      </c>
      <c r="N105" s="183" t="s">
        <v>43</v>
      </c>
      <c r="O105" s="42"/>
      <c r="P105" s="184">
        <f t="shared" si="1"/>
        <v>0</v>
      </c>
      <c r="Q105" s="184">
        <v>0</v>
      </c>
      <c r="R105" s="184">
        <f t="shared" si="2"/>
        <v>0</v>
      </c>
      <c r="S105" s="184">
        <v>0</v>
      </c>
      <c r="T105" s="185">
        <f t="shared" si="3"/>
        <v>0</v>
      </c>
      <c r="AR105" s="24" t="s">
        <v>373</v>
      </c>
      <c r="AT105" s="24" t="s">
        <v>188</v>
      </c>
      <c r="AU105" s="24" t="s">
        <v>82</v>
      </c>
      <c r="AY105" s="24" t="s">
        <v>185</v>
      </c>
      <c r="BE105" s="186">
        <f t="shared" si="4"/>
        <v>0</v>
      </c>
      <c r="BF105" s="186">
        <f t="shared" si="5"/>
        <v>0</v>
      </c>
      <c r="BG105" s="186">
        <f t="shared" si="6"/>
        <v>0</v>
      </c>
      <c r="BH105" s="186">
        <f t="shared" si="7"/>
        <v>0</v>
      </c>
      <c r="BI105" s="186">
        <f t="shared" si="8"/>
        <v>0</v>
      </c>
      <c r="BJ105" s="24" t="s">
        <v>80</v>
      </c>
      <c r="BK105" s="186">
        <f t="shared" si="9"/>
        <v>0</v>
      </c>
      <c r="BL105" s="24" t="s">
        <v>373</v>
      </c>
      <c r="BM105" s="24" t="s">
        <v>913</v>
      </c>
    </row>
    <row r="106" spans="2:65" s="1" customFormat="1" ht="31.5" customHeight="1">
      <c r="B106" s="174"/>
      <c r="C106" s="175" t="s">
        <v>72</v>
      </c>
      <c r="D106" s="175" t="s">
        <v>188</v>
      </c>
      <c r="E106" s="176" t="s">
        <v>373</v>
      </c>
      <c r="F106" s="177" t="s">
        <v>4867</v>
      </c>
      <c r="G106" s="178" t="s">
        <v>1046</v>
      </c>
      <c r="H106" s="179">
        <v>26</v>
      </c>
      <c r="I106" s="180"/>
      <c r="J106" s="181">
        <f t="shared" si="0"/>
        <v>0</v>
      </c>
      <c r="K106" s="177" t="s">
        <v>5</v>
      </c>
      <c r="L106" s="41"/>
      <c r="M106" s="182" t="s">
        <v>5</v>
      </c>
      <c r="N106" s="183" t="s">
        <v>43</v>
      </c>
      <c r="O106" s="42"/>
      <c r="P106" s="184">
        <f t="shared" si="1"/>
        <v>0</v>
      </c>
      <c r="Q106" s="184">
        <v>0</v>
      </c>
      <c r="R106" s="184">
        <f t="shared" si="2"/>
        <v>0</v>
      </c>
      <c r="S106" s="184">
        <v>0</v>
      </c>
      <c r="T106" s="185">
        <f t="shared" si="3"/>
        <v>0</v>
      </c>
      <c r="AR106" s="24" t="s">
        <v>373</v>
      </c>
      <c r="AT106" s="24" t="s">
        <v>188</v>
      </c>
      <c r="AU106" s="24" t="s">
        <v>82</v>
      </c>
      <c r="AY106" s="24" t="s">
        <v>185</v>
      </c>
      <c r="BE106" s="186">
        <f t="shared" si="4"/>
        <v>0</v>
      </c>
      <c r="BF106" s="186">
        <f t="shared" si="5"/>
        <v>0</v>
      </c>
      <c r="BG106" s="186">
        <f t="shared" si="6"/>
        <v>0</v>
      </c>
      <c r="BH106" s="186">
        <f t="shared" si="7"/>
        <v>0</v>
      </c>
      <c r="BI106" s="186">
        <f t="shared" si="8"/>
        <v>0</v>
      </c>
      <c r="BJ106" s="24" t="s">
        <v>80</v>
      </c>
      <c r="BK106" s="186">
        <f t="shared" si="9"/>
        <v>0</v>
      </c>
      <c r="BL106" s="24" t="s">
        <v>373</v>
      </c>
      <c r="BM106" s="24" t="s">
        <v>932</v>
      </c>
    </row>
    <row r="107" spans="2:65" s="1" customFormat="1" ht="22.5" customHeight="1">
      <c r="B107" s="174"/>
      <c r="C107" s="175" t="s">
        <v>72</v>
      </c>
      <c r="D107" s="175" t="s">
        <v>188</v>
      </c>
      <c r="E107" s="176" t="s">
        <v>393</v>
      </c>
      <c r="F107" s="177" t="s">
        <v>4868</v>
      </c>
      <c r="G107" s="178" t="s">
        <v>1046</v>
      </c>
      <c r="H107" s="179">
        <v>74</v>
      </c>
      <c r="I107" s="180"/>
      <c r="J107" s="181">
        <f t="shared" si="0"/>
        <v>0</v>
      </c>
      <c r="K107" s="177" t="s">
        <v>5</v>
      </c>
      <c r="L107" s="41"/>
      <c r="M107" s="182" t="s">
        <v>5</v>
      </c>
      <c r="N107" s="183" t="s">
        <v>43</v>
      </c>
      <c r="O107" s="42"/>
      <c r="P107" s="184">
        <f t="shared" si="1"/>
        <v>0</v>
      </c>
      <c r="Q107" s="184">
        <v>0</v>
      </c>
      <c r="R107" s="184">
        <f t="shared" si="2"/>
        <v>0</v>
      </c>
      <c r="S107" s="184">
        <v>0</v>
      </c>
      <c r="T107" s="185">
        <f t="shared" si="3"/>
        <v>0</v>
      </c>
      <c r="AR107" s="24" t="s">
        <v>373</v>
      </c>
      <c r="AT107" s="24" t="s">
        <v>188</v>
      </c>
      <c r="AU107" s="24" t="s">
        <v>82</v>
      </c>
      <c r="AY107" s="24" t="s">
        <v>185</v>
      </c>
      <c r="BE107" s="186">
        <f t="shared" si="4"/>
        <v>0</v>
      </c>
      <c r="BF107" s="186">
        <f t="shared" si="5"/>
        <v>0</v>
      </c>
      <c r="BG107" s="186">
        <f t="shared" si="6"/>
        <v>0</v>
      </c>
      <c r="BH107" s="186">
        <f t="shared" si="7"/>
        <v>0</v>
      </c>
      <c r="BI107" s="186">
        <f t="shared" si="8"/>
        <v>0</v>
      </c>
      <c r="BJ107" s="24" t="s">
        <v>80</v>
      </c>
      <c r="BK107" s="186">
        <f t="shared" si="9"/>
        <v>0</v>
      </c>
      <c r="BL107" s="24" t="s">
        <v>373</v>
      </c>
      <c r="BM107" s="24" t="s">
        <v>944</v>
      </c>
    </row>
    <row r="108" spans="2:65" s="1" customFormat="1" ht="31.5" customHeight="1">
      <c r="B108" s="174"/>
      <c r="C108" s="175" t="s">
        <v>72</v>
      </c>
      <c r="D108" s="175" t="s">
        <v>188</v>
      </c>
      <c r="E108" s="176" t="s">
        <v>397</v>
      </c>
      <c r="F108" s="177" t="s">
        <v>4869</v>
      </c>
      <c r="G108" s="178" t="s">
        <v>1046</v>
      </c>
      <c r="H108" s="179">
        <v>1</v>
      </c>
      <c r="I108" s="180"/>
      <c r="J108" s="181">
        <f t="shared" si="0"/>
        <v>0</v>
      </c>
      <c r="K108" s="177" t="s">
        <v>5</v>
      </c>
      <c r="L108" s="41"/>
      <c r="M108" s="182" t="s">
        <v>5</v>
      </c>
      <c r="N108" s="183" t="s">
        <v>43</v>
      </c>
      <c r="O108" s="42"/>
      <c r="P108" s="184">
        <f t="shared" si="1"/>
        <v>0</v>
      </c>
      <c r="Q108" s="184">
        <v>0</v>
      </c>
      <c r="R108" s="184">
        <f t="shared" si="2"/>
        <v>0</v>
      </c>
      <c r="S108" s="184">
        <v>0</v>
      </c>
      <c r="T108" s="185">
        <f t="shared" si="3"/>
        <v>0</v>
      </c>
      <c r="AR108" s="24" t="s">
        <v>373</v>
      </c>
      <c r="AT108" s="24" t="s">
        <v>188</v>
      </c>
      <c r="AU108" s="24" t="s">
        <v>82</v>
      </c>
      <c r="AY108" s="24" t="s">
        <v>185</v>
      </c>
      <c r="BE108" s="186">
        <f t="shared" si="4"/>
        <v>0</v>
      </c>
      <c r="BF108" s="186">
        <f t="shared" si="5"/>
        <v>0</v>
      </c>
      <c r="BG108" s="186">
        <f t="shared" si="6"/>
        <v>0</v>
      </c>
      <c r="BH108" s="186">
        <f t="shared" si="7"/>
        <v>0</v>
      </c>
      <c r="BI108" s="186">
        <f t="shared" si="8"/>
        <v>0</v>
      </c>
      <c r="BJ108" s="24" t="s">
        <v>80</v>
      </c>
      <c r="BK108" s="186">
        <f t="shared" si="9"/>
        <v>0</v>
      </c>
      <c r="BL108" s="24" t="s">
        <v>373</v>
      </c>
      <c r="BM108" s="24" t="s">
        <v>956</v>
      </c>
    </row>
    <row r="109" spans="2:65" s="1" customFormat="1" ht="31.5" customHeight="1">
      <c r="B109" s="174"/>
      <c r="C109" s="175" t="s">
        <v>72</v>
      </c>
      <c r="D109" s="175" t="s">
        <v>188</v>
      </c>
      <c r="E109" s="176" t="s">
        <v>567</v>
      </c>
      <c r="F109" s="177" t="s">
        <v>4870</v>
      </c>
      <c r="G109" s="178" t="s">
        <v>1046</v>
      </c>
      <c r="H109" s="179">
        <v>1</v>
      </c>
      <c r="I109" s="180"/>
      <c r="J109" s="181">
        <f t="shared" si="0"/>
        <v>0</v>
      </c>
      <c r="K109" s="177" t="s">
        <v>5</v>
      </c>
      <c r="L109" s="41"/>
      <c r="M109" s="182" t="s">
        <v>5</v>
      </c>
      <c r="N109" s="183" t="s">
        <v>43</v>
      </c>
      <c r="O109" s="42"/>
      <c r="P109" s="184">
        <f t="shared" si="1"/>
        <v>0</v>
      </c>
      <c r="Q109" s="184">
        <v>0</v>
      </c>
      <c r="R109" s="184">
        <f t="shared" si="2"/>
        <v>0</v>
      </c>
      <c r="S109" s="184">
        <v>0</v>
      </c>
      <c r="T109" s="185">
        <f t="shared" si="3"/>
        <v>0</v>
      </c>
      <c r="AR109" s="24" t="s">
        <v>373</v>
      </c>
      <c r="AT109" s="24" t="s">
        <v>188</v>
      </c>
      <c r="AU109" s="24" t="s">
        <v>82</v>
      </c>
      <c r="AY109" s="24" t="s">
        <v>185</v>
      </c>
      <c r="BE109" s="186">
        <f t="shared" si="4"/>
        <v>0</v>
      </c>
      <c r="BF109" s="186">
        <f t="shared" si="5"/>
        <v>0</v>
      </c>
      <c r="BG109" s="186">
        <f t="shared" si="6"/>
        <v>0</v>
      </c>
      <c r="BH109" s="186">
        <f t="shared" si="7"/>
        <v>0</v>
      </c>
      <c r="BI109" s="186">
        <f t="shared" si="8"/>
        <v>0</v>
      </c>
      <c r="BJ109" s="24" t="s">
        <v>80</v>
      </c>
      <c r="BK109" s="186">
        <f t="shared" si="9"/>
        <v>0</v>
      </c>
      <c r="BL109" s="24" t="s">
        <v>373</v>
      </c>
      <c r="BM109" s="24" t="s">
        <v>964</v>
      </c>
    </row>
    <row r="110" spans="2:65" s="1" customFormat="1" ht="31.5" customHeight="1">
      <c r="B110" s="174"/>
      <c r="C110" s="175" t="s">
        <v>72</v>
      </c>
      <c r="D110" s="175" t="s">
        <v>188</v>
      </c>
      <c r="E110" s="176" t="s">
        <v>411</v>
      </c>
      <c r="F110" s="177" t="s">
        <v>4871</v>
      </c>
      <c r="G110" s="178" t="s">
        <v>1046</v>
      </c>
      <c r="H110" s="179">
        <v>42</v>
      </c>
      <c r="I110" s="180"/>
      <c r="J110" s="181">
        <f t="shared" si="0"/>
        <v>0</v>
      </c>
      <c r="K110" s="177" t="s">
        <v>5</v>
      </c>
      <c r="L110" s="41"/>
      <c r="M110" s="182" t="s">
        <v>5</v>
      </c>
      <c r="N110" s="183" t="s">
        <v>43</v>
      </c>
      <c r="O110" s="42"/>
      <c r="P110" s="184">
        <f t="shared" si="1"/>
        <v>0</v>
      </c>
      <c r="Q110" s="184">
        <v>0</v>
      </c>
      <c r="R110" s="184">
        <f t="shared" si="2"/>
        <v>0</v>
      </c>
      <c r="S110" s="184">
        <v>0</v>
      </c>
      <c r="T110" s="185">
        <f t="shared" si="3"/>
        <v>0</v>
      </c>
      <c r="AR110" s="24" t="s">
        <v>373</v>
      </c>
      <c r="AT110" s="24" t="s">
        <v>188</v>
      </c>
      <c r="AU110" s="24" t="s">
        <v>82</v>
      </c>
      <c r="AY110" s="24" t="s">
        <v>185</v>
      </c>
      <c r="BE110" s="186">
        <f t="shared" si="4"/>
        <v>0</v>
      </c>
      <c r="BF110" s="186">
        <f t="shared" si="5"/>
        <v>0</v>
      </c>
      <c r="BG110" s="186">
        <f t="shared" si="6"/>
        <v>0</v>
      </c>
      <c r="BH110" s="186">
        <f t="shared" si="7"/>
        <v>0</v>
      </c>
      <c r="BI110" s="186">
        <f t="shared" si="8"/>
        <v>0</v>
      </c>
      <c r="BJ110" s="24" t="s">
        <v>80</v>
      </c>
      <c r="BK110" s="186">
        <f t="shared" si="9"/>
        <v>0</v>
      </c>
      <c r="BL110" s="24" t="s">
        <v>373</v>
      </c>
      <c r="BM110" s="24" t="s">
        <v>974</v>
      </c>
    </row>
    <row r="111" spans="2:65" s="1" customFormat="1" ht="31.5" customHeight="1">
      <c r="B111" s="174"/>
      <c r="C111" s="175" t="s">
        <v>72</v>
      </c>
      <c r="D111" s="175" t="s">
        <v>188</v>
      </c>
      <c r="E111" s="176" t="s">
        <v>10</v>
      </c>
      <c r="F111" s="177" t="s">
        <v>4872</v>
      </c>
      <c r="G111" s="178" t="s">
        <v>1046</v>
      </c>
      <c r="H111" s="179">
        <v>85</v>
      </c>
      <c r="I111" s="180"/>
      <c r="J111" s="181">
        <f t="shared" si="0"/>
        <v>0</v>
      </c>
      <c r="K111" s="177" t="s">
        <v>5</v>
      </c>
      <c r="L111" s="41"/>
      <c r="M111" s="182" t="s">
        <v>5</v>
      </c>
      <c r="N111" s="183" t="s">
        <v>43</v>
      </c>
      <c r="O111" s="42"/>
      <c r="P111" s="184">
        <f t="shared" si="1"/>
        <v>0</v>
      </c>
      <c r="Q111" s="184">
        <v>0</v>
      </c>
      <c r="R111" s="184">
        <f t="shared" si="2"/>
        <v>0</v>
      </c>
      <c r="S111" s="184">
        <v>0</v>
      </c>
      <c r="T111" s="185">
        <f t="shared" si="3"/>
        <v>0</v>
      </c>
      <c r="AR111" s="24" t="s">
        <v>373</v>
      </c>
      <c r="AT111" s="24" t="s">
        <v>188</v>
      </c>
      <c r="AU111" s="24" t="s">
        <v>82</v>
      </c>
      <c r="AY111" s="24" t="s">
        <v>185</v>
      </c>
      <c r="BE111" s="186">
        <f t="shared" si="4"/>
        <v>0</v>
      </c>
      <c r="BF111" s="186">
        <f t="shared" si="5"/>
        <v>0</v>
      </c>
      <c r="BG111" s="186">
        <f t="shared" si="6"/>
        <v>0</v>
      </c>
      <c r="BH111" s="186">
        <f t="shared" si="7"/>
        <v>0</v>
      </c>
      <c r="BI111" s="186">
        <f t="shared" si="8"/>
        <v>0</v>
      </c>
      <c r="BJ111" s="24" t="s">
        <v>80</v>
      </c>
      <c r="BK111" s="186">
        <f t="shared" si="9"/>
        <v>0</v>
      </c>
      <c r="BL111" s="24" t="s">
        <v>373</v>
      </c>
      <c r="BM111" s="24" t="s">
        <v>983</v>
      </c>
    </row>
    <row r="112" spans="2:65" s="1" customFormat="1" ht="31.5" customHeight="1">
      <c r="B112" s="174"/>
      <c r="C112" s="175" t="s">
        <v>72</v>
      </c>
      <c r="D112" s="175" t="s">
        <v>188</v>
      </c>
      <c r="E112" s="176" t="s">
        <v>794</v>
      </c>
      <c r="F112" s="177" t="s">
        <v>4873</v>
      </c>
      <c r="G112" s="178" t="s">
        <v>1046</v>
      </c>
      <c r="H112" s="179">
        <v>122</v>
      </c>
      <c r="I112" s="180"/>
      <c r="J112" s="181">
        <f t="shared" si="0"/>
        <v>0</v>
      </c>
      <c r="K112" s="177" t="s">
        <v>5</v>
      </c>
      <c r="L112" s="41"/>
      <c r="M112" s="182" t="s">
        <v>5</v>
      </c>
      <c r="N112" s="183" t="s">
        <v>43</v>
      </c>
      <c r="O112" s="42"/>
      <c r="P112" s="184">
        <f t="shared" si="1"/>
        <v>0</v>
      </c>
      <c r="Q112" s="184">
        <v>0</v>
      </c>
      <c r="R112" s="184">
        <f t="shared" si="2"/>
        <v>0</v>
      </c>
      <c r="S112" s="184">
        <v>0</v>
      </c>
      <c r="T112" s="185">
        <f t="shared" si="3"/>
        <v>0</v>
      </c>
      <c r="AR112" s="24" t="s">
        <v>373</v>
      </c>
      <c r="AT112" s="24" t="s">
        <v>188</v>
      </c>
      <c r="AU112" s="24" t="s">
        <v>82</v>
      </c>
      <c r="AY112" s="24" t="s">
        <v>185</v>
      </c>
      <c r="BE112" s="186">
        <f t="shared" si="4"/>
        <v>0</v>
      </c>
      <c r="BF112" s="186">
        <f t="shared" si="5"/>
        <v>0</v>
      </c>
      <c r="BG112" s="186">
        <f t="shared" si="6"/>
        <v>0</v>
      </c>
      <c r="BH112" s="186">
        <f t="shared" si="7"/>
        <v>0</v>
      </c>
      <c r="BI112" s="186">
        <f t="shared" si="8"/>
        <v>0</v>
      </c>
      <c r="BJ112" s="24" t="s">
        <v>80</v>
      </c>
      <c r="BK112" s="186">
        <f t="shared" si="9"/>
        <v>0</v>
      </c>
      <c r="BL112" s="24" t="s">
        <v>373</v>
      </c>
      <c r="BM112" s="24" t="s">
        <v>999</v>
      </c>
    </row>
    <row r="113" spans="2:65" s="1" customFormat="1" ht="31.5" customHeight="1">
      <c r="B113" s="174"/>
      <c r="C113" s="175" t="s">
        <v>72</v>
      </c>
      <c r="D113" s="175" t="s">
        <v>188</v>
      </c>
      <c r="E113" s="176" t="s">
        <v>803</v>
      </c>
      <c r="F113" s="177" t="s">
        <v>4874</v>
      </c>
      <c r="G113" s="178" t="s">
        <v>1046</v>
      </c>
      <c r="H113" s="179">
        <v>13</v>
      </c>
      <c r="I113" s="180"/>
      <c r="J113" s="181">
        <f t="shared" si="0"/>
        <v>0</v>
      </c>
      <c r="K113" s="177" t="s">
        <v>5</v>
      </c>
      <c r="L113" s="41"/>
      <c r="M113" s="182" t="s">
        <v>5</v>
      </c>
      <c r="N113" s="183" t="s">
        <v>43</v>
      </c>
      <c r="O113" s="42"/>
      <c r="P113" s="184">
        <f t="shared" si="1"/>
        <v>0</v>
      </c>
      <c r="Q113" s="184">
        <v>0</v>
      </c>
      <c r="R113" s="184">
        <f t="shared" si="2"/>
        <v>0</v>
      </c>
      <c r="S113" s="184">
        <v>0</v>
      </c>
      <c r="T113" s="185">
        <f t="shared" si="3"/>
        <v>0</v>
      </c>
      <c r="AR113" s="24" t="s">
        <v>373</v>
      </c>
      <c r="AT113" s="24" t="s">
        <v>188</v>
      </c>
      <c r="AU113" s="24" t="s">
        <v>82</v>
      </c>
      <c r="AY113" s="24" t="s">
        <v>185</v>
      </c>
      <c r="BE113" s="186">
        <f t="shared" si="4"/>
        <v>0</v>
      </c>
      <c r="BF113" s="186">
        <f t="shared" si="5"/>
        <v>0</v>
      </c>
      <c r="BG113" s="186">
        <f t="shared" si="6"/>
        <v>0</v>
      </c>
      <c r="BH113" s="186">
        <f t="shared" si="7"/>
        <v>0</v>
      </c>
      <c r="BI113" s="186">
        <f t="shared" si="8"/>
        <v>0</v>
      </c>
      <c r="BJ113" s="24" t="s">
        <v>80</v>
      </c>
      <c r="BK113" s="186">
        <f t="shared" si="9"/>
        <v>0</v>
      </c>
      <c r="BL113" s="24" t="s">
        <v>373</v>
      </c>
      <c r="BM113" s="24" t="s">
        <v>1007</v>
      </c>
    </row>
    <row r="114" spans="2:65" s="1" customFormat="1" ht="31.5" customHeight="1">
      <c r="B114" s="174"/>
      <c r="C114" s="175" t="s">
        <v>72</v>
      </c>
      <c r="D114" s="175" t="s">
        <v>188</v>
      </c>
      <c r="E114" s="176" t="s">
        <v>808</v>
      </c>
      <c r="F114" s="177" t="s">
        <v>4875</v>
      </c>
      <c r="G114" s="178" t="s">
        <v>1046</v>
      </c>
      <c r="H114" s="179">
        <v>2</v>
      </c>
      <c r="I114" s="180"/>
      <c r="J114" s="181">
        <f t="shared" si="0"/>
        <v>0</v>
      </c>
      <c r="K114" s="177" t="s">
        <v>5</v>
      </c>
      <c r="L114" s="41"/>
      <c r="M114" s="182" t="s">
        <v>5</v>
      </c>
      <c r="N114" s="183" t="s">
        <v>43</v>
      </c>
      <c r="O114" s="42"/>
      <c r="P114" s="184">
        <f t="shared" si="1"/>
        <v>0</v>
      </c>
      <c r="Q114" s="184">
        <v>0</v>
      </c>
      <c r="R114" s="184">
        <f t="shared" si="2"/>
        <v>0</v>
      </c>
      <c r="S114" s="184">
        <v>0</v>
      </c>
      <c r="T114" s="185">
        <f t="shared" si="3"/>
        <v>0</v>
      </c>
      <c r="AR114" s="24" t="s">
        <v>373</v>
      </c>
      <c r="AT114" s="24" t="s">
        <v>188</v>
      </c>
      <c r="AU114" s="24" t="s">
        <v>82</v>
      </c>
      <c r="AY114" s="24" t="s">
        <v>185</v>
      </c>
      <c r="BE114" s="186">
        <f t="shared" si="4"/>
        <v>0</v>
      </c>
      <c r="BF114" s="186">
        <f t="shared" si="5"/>
        <v>0</v>
      </c>
      <c r="BG114" s="186">
        <f t="shared" si="6"/>
        <v>0</v>
      </c>
      <c r="BH114" s="186">
        <f t="shared" si="7"/>
        <v>0</v>
      </c>
      <c r="BI114" s="186">
        <f t="shared" si="8"/>
        <v>0</v>
      </c>
      <c r="BJ114" s="24" t="s">
        <v>80</v>
      </c>
      <c r="BK114" s="186">
        <f t="shared" si="9"/>
        <v>0</v>
      </c>
      <c r="BL114" s="24" t="s">
        <v>373</v>
      </c>
      <c r="BM114" s="24" t="s">
        <v>1015</v>
      </c>
    </row>
    <row r="115" spans="2:65" s="1" customFormat="1" ht="31.5" customHeight="1">
      <c r="B115" s="174"/>
      <c r="C115" s="175" t="s">
        <v>72</v>
      </c>
      <c r="D115" s="175" t="s">
        <v>188</v>
      </c>
      <c r="E115" s="176" t="s">
        <v>812</v>
      </c>
      <c r="F115" s="177" t="s">
        <v>4876</v>
      </c>
      <c r="G115" s="178" t="s">
        <v>4561</v>
      </c>
      <c r="H115" s="179">
        <v>2</v>
      </c>
      <c r="I115" s="180"/>
      <c r="J115" s="181">
        <f t="shared" si="0"/>
        <v>0</v>
      </c>
      <c r="K115" s="177" t="s">
        <v>5</v>
      </c>
      <c r="L115" s="41"/>
      <c r="M115" s="182" t="s">
        <v>5</v>
      </c>
      <c r="N115" s="183" t="s">
        <v>43</v>
      </c>
      <c r="O115" s="42"/>
      <c r="P115" s="184">
        <f t="shared" si="1"/>
        <v>0</v>
      </c>
      <c r="Q115" s="184">
        <v>0</v>
      </c>
      <c r="R115" s="184">
        <f t="shared" si="2"/>
        <v>0</v>
      </c>
      <c r="S115" s="184">
        <v>0</v>
      </c>
      <c r="T115" s="185">
        <f t="shared" si="3"/>
        <v>0</v>
      </c>
      <c r="AR115" s="24" t="s">
        <v>373</v>
      </c>
      <c r="AT115" s="24" t="s">
        <v>188</v>
      </c>
      <c r="AU115" s="24" t="s">
        <v>82</v>
      </c>
      <c r="AY115" s="24" t="s">
        <v>185</v>
      </c>
      <c r="BE115" s="186">
        <f t="shared" si="4"/>
        <v>0</v>
      </c>
      <c r="BF115" s="186">
        <f t="shared" si="5"/>
        <v>0</v>
      </c>
      <c r="BG115" s="186">
        <f t="shared" si="6"/>
        <v>0</v>
      </c>
      <c r="BH115" s="186">
        <f t="shared" si="7"/>
        <v>0</v>
      </c>
      <c r="BI115" s="186">
        <f t="shared" si="8"/>
        <v>0</v>
      </c>
      <c r="BJ115" s="24" t="s">
        <v>80</v>
      </c>
      <c r="BK115" s="186">
        <f t="shared" si="9"/>
        <v>0</v>
      </c>
      <c r="BL115" s="24" t="s">
        <v>373</v>
      </c>
      <c r="BM115" s="24" t="s">
        <v>1023</v>
      </c>
    </row>
    <row r="116" spans="2:65" s="1" customFormat="1" ht="22.5" customHeight="1">
      <c r="B116" s="174"/>
      <c r="C116" s="175" t="s">
        <v>72</v>
      </c>
      <c r="D116" s="175" t="s">
        <v>188</v>
      </c>
      <c r="E116" s="176" t="s">
        <v>817</v>
      </c>
      <c r="F116" s="177" t="s">
        <v>4877</v>
      </c>
      <c r="G116" s="178" t="s">
        <v>1046</v>
      </c>
      <c r="H116" s="179">
        <v>4</v>
      </c>
      <c r="I116" s="180"/>
      <c r="J116" s="181">
        <f t="shared" si="0"/>
        <v>0</v>
      </c>
      <c r="K116" s="177" t="s">
        <v>5</v>
      </c>
      <c r="L116" s="41"/>
      <c r="M116" s="182" t="s">
        <v>5</v>
      </c>
      <c r="N116" s="183" t="s">
        <v>43</v>
      </c>
      <c r="O116" s="42"/>
      <c r="P116" s="184">
        <f t="shared" si="1"/>
        <v>0</v>
      </c>
      <c r="Q116" s="184">
        <v>0</v>
      </c>
      <c r="R116" s="184">
        <f t="shared" si="2"/>
        <v>0</v>
      </c>
      <c r="S116" s="184">
        <v>0</v>
      </c>
      <c r="T116" s="185">
        <f t="shared" si="3"/>
        <v>0</v>
      </c>
      <c r="AR116" s="24" t="s">
        <v>373</v>
      </c>
      <c r="AT116" s="24" t="s">
        <v>188</v>
      </c>
      <c r="AU116" s="24" t="s">
        <v>82</v>
      </c>
      <c r="AY116" s="24" t="s">
        <v>185</v>
      </c>
      <c r="BE116" s="186">
        <f t="shared" si="4"/>
        <v>0</v>
      </c>
      <c r="BF116" s="186">
        <f t="shared" si="5"/>
        <v>0</v>
      </c>
      <c r="BG116" s="186">
        <f t="shared" si="6"/>
        <v>0</v>
      </c>
      <c r="BH116" s="186">
        <f t="shared" si="7"/>
        <v>0</v>
      </c>
      <c r="BI116" s="186">
        <f t="shared" si="8"/>
        <v>0</v>
      </c>
      <c r="BJ116" s="24" t="s">
        <v>80</v>
      </c>
      <c r="BK116" s="186">
        <f t="shared" si="9"/>
        <v>0</v>
      </c>
      <c r="BL116" s="24" t="s">
        <v>373</v>
      </c>
      <c r="BM116" s="24" t="s">
        <v>1031</v>
      </c>
    </row>
    <row r="117" spans="2:65" s="1" customFormat="1" ht="31.5" customHeight="1">
      <c r="B117" s="174"/>
      <c r="C117" s="175" t="s">
        <v>72</v>
      </c>
      <c r="D117" s="175" t="s">
        <v>188</v>
      </c>
      <c r="E117" s="176" t="s">
        <v>821</v>
      </c>
      <c r="F117" s="177" t="s">
        <v>4878</v>
      </c>
      <c r="G117" s="178" t="s">
        <v>1046</v>
      </c>
      <c r="H117" s="179">
        <v>12</v>
      </c>
      <c r="I117" s="180"/>
      <c r="J117" s="181">
        <f t="shared" si="0"/>
        <v>0</v>
      </c>
      <c r="K117" s="177" t="s">
        <v>5</v>
      </c>
      <c r="L117" s="41"/>
      <c r="M117" s="182" t="s">
        <v>5</v>
      </c>
      <c r="N117" s="183" t="s">
        <v>43</v>
      </c>
      <c r="O117" s="42"/>
      <c r="P117" s="184">
        <f t="shared" si="1"/>
        <v>0</v>
      </c>
      <c r="Q117" s="184">
        <v>0</v>
      </c>
      <c r="R117" s="184">
        <f t="shared" si="2"/>
        <v>0</v>
      </c>
      <c r="S117" s="184">
        <v>0</v>
      </c>
      <c r="T117" s="185">
        <f t="shared" si="3"/>
        <v>0</v>
      </c>
      <c r="AR117" s="24" t="s">
        <v>373</v>
      </c>
      <c r="AT117" s="24" t="s">
        <v>188</v>
      </c>
      <c r="AU117" s="24" t="s">
        <v>82</v>
      </c>
      <c r="AY117" s="24" t="s">
        <v>185</v>
      </c>
      <c r="BE117" s="186">
        <f t="shared" si="4"/>
        <v>0</v>
      </c>
      <c r="BF117" s="186">
        <f t="shared" si="5"/>
        <v>0</v>
      </c>
      <c r="BG117" s="186">
        <f t="shared" si="6"/>
        <v>0</v>
      </c>
      <c r="BH117" s="186">
        <f t="shared" si="7"/>
        <v>0</v>
      </c>
      <c r="BI117" s="186">
        <f t="shared" si="8"/>
        <v>0</v>
      </c>
      <c r="BJ117" s="24" t="s">
        <v>80</v>
      </c>
      <c r="BK117" s="186">
        <f t="shared" si="9"/>
        <v>0</v>
      </c>
      <c r="BL117" s="24" t="s">
        <v>373</v>
      </c>
      <c r="BM117" s="24" t="s">
        <v>1039</v>
      </c>
    </row>
    <row r="118" spans="2:65" s="1" customFormat="1" ht="31.5" customHeight="1">
      <c r="B118" s="174"/>
      <c r="C118" s="175" t="s">
        <v>72</v>
      </c>
      <c r="D118" s="175" t="s">
        <v>188</v>
      </c>
      <c r="E118" s="176" t="s">
        <v>826</v>
      </c>
      <c r="F118" s="177" t="s">
        <v>4879</v>
      </c>
      <c r="G118" s="178" t="s">
        <v>1046</v>
      </c>
      <c r="H118" s="179">
        <v>2</v>
      </c>
      <c r="I118" s="180"/>
      <c r="J118" s="181">
        <f t="shared" si="0"/>
        <v>0</v>
      </c>
      <c r="K118" s="177" t="s">
        <v>5</v>
      </c>
      <c r="L118" s="41"/>
      <c r="M118" s="182" t="s">
        <v>5</v>
      </c>
      <c r="N118" s="183" t="s">
        <v>43</v>
      </c>
      <c r="O118" s="42"/>
      <c r="P118" s="184">
        <f t="shared" si="1"/>
        <v>0</v>
      </c>
      <c r="Q118" s="184">
        <v>0</v>
      </c>
      <c r="R118" s="184">
        <f t="shared" si="2"/>
        <v>0</v>
      </c>
      <c r="S118" s="184">
        <v>0</v>
      </c>
      <c r="T118" s="185">
        <f t="shared" si="3"/>
        <v>0</v>
      </c>
      <c r="AR118" s="24" t="s">
        <v>373</v>
      </c>
      <c r="AT118" s="24" t="s">
        <v>188</v>
      </c>
      <c r="AU118" s="24" t="s">
        <v>82</v>
      </c>
      <c r="AY118" s="24" t="s">
        <v>185</v>
      </c>
      <c r="BE118" s="186">
        <f t="shared" si="4"/>
        <v>0</v>
      </c>
      <c r="BF118" s="186">
        <f t="shared" si="5"/>
        <v>0</v>
      </c>
      <c r="BG118" s="186">
        <f t="shared" si="6"/>
        <v>0</v>
      </c>
      <c r="BH118" s="186">
        <f t="shared" si="7"/>
        <v>0</v>
      </c>
      <c r="BI118" s="186">
        <f t="shared" si="8"/>
        <v>0</v>
      </c>
      <c r="BJ118" s="24" t="s">
        <v>80</v>
      </c>
      <c r="BK118" s="186">
        <f t="shared" si="9"/>
        <v>0</v>
      </c>
      <c r="BL118" s="24" t="s">
        <v>373</v>
      </c>
      <c r="BM118" s="24" t="s">
        <v>1048</v>
      </c>
    </row>
    <row r="119" spans="2:65" s="1" customFormat="1" ht="22.5" customHeight="1">
      <c r="B119" s="174"/>
      <c r="C119" s="175" t="s">
        <v>72</v>
      </c>
      <c r="D119" s="175" t="s">
        <v>188</v>
      </c>
      <c r="E119" s="176" t="s">
        <v>904</v>
      </c>
      <c r="F119" s="177" t="s">
        <v>4880</v>
      </c>
      <c r="G119" s="178" t="s">
        <v>1046</v>
      </c>
      <c r="H119" s="179">
        <v>288</v>
      </c>
      <c r="I119" s="180"/>
      <c r="J119" s="181">
        <f t="shared" si="0"/>
        <v>0</v>
      </c>
      <c r="K119" s="177" t="s">
        <v>5</v>
      </c>
      <c r="L119" s="41"/>
      <c r="M119" s="182" t="s">
        <v>5</v>
      </c>
      <c r="N119" s="183" t="s">
        <v>43</v>
      </c>
      <c r="O119" s="42"/>
      <c r="P119" s="184">
        <f t="shared" si="1"/>
        <v>0</v>
      </c>
      <c r="Q119" s="184">
        <v>0</v>
      </c>
      <c r="R119" s="184">
        <f t="shared" si="2"/>
        <v>0</v>
      </c>
      <c r="S119" s="184">
        <v>0</v>
      </c>
      <c r="T119" s="185">
        <f t="shared" si="3"/>
        <v>0</v>
      </c>
      <c r="AR119" s="24" t="s">
        <v>373</v>
      </c>
      <c r="AT119" s="24" t="s">
        <v>188</v>
      </c>
      <c r="AU119" s="24" t="s">
        <v>82</v>
      </c>
      <c r="AY119" s="24" t="s">
        <v>185</v>
      </c>
      <c r="BE119" s="186">
        <f t="shared" si="4"/>
        <v>0</v>
      </c>
      <c r="BF119" s="186">
        <f t="shared" si="5"/>
        <v>0</v>
      </c>
      <c r="BG119" s="186">
        <f t="shared" si="6"/>
        <v>0</v>
      </c>
      <c r="BH119" s="186">
        <f t="shared" si="7"/>
        <v>0</v>
      </c>
      <c r="BI119" s="186">
        <f t="shared" si="8"/>
        <v>0</v>
      </c>
      <c r="BJ119" s="24" t="s">
        <v>80</v>
      </c>
      <c r="BK119" s="186">
        <f t="shared" si="9"/>
        <v>0</v>
      </c>
      <c r="BL119" s="24" t="s">
        <v>373</v>
      </c>
      <c r="BM119" s="24" t="s">
        <v>1057</v>
      </c>
    </row>
    <row r="120" spans="2:65" s="1" customFormat="1" ht="22.5" customHeight="1">
      <c r="B120" s="174"/>
      <c r="C120" s="175" t="s">
        <v>72</v>
      </c>
      <c r="D120" s="175" t="s">
        <v>188</v>
      </c>
      <c r="E120" s="176" t="s">
        <v>913</v>
      </c>
      <c r="F120" s="177" t="s">
        <v>4881</v>
      </c>
      <c r="G120" s="178" t="s">
        <v>1046</v>
      </c>
      <c r="H120" s="179">
        <v>1</v>
      </c>
      <c r="I120" s="180"/>
      <c r="J120" s="181">
        <f t="shared" si="0"/>
        <v>0</v>
      </c>
      <c r="K120" s="177" t="s">
        <v>5</v>
      </c>
      <c r="L120" s="41"/>
      <c r="M120" s="182" t="s">
        <v>5</v>
      </c>
      <c r="N120" s="183" t="s">
        <v>43</v>
      </c>
      <c r="O120" s="42"/>
      <c r="P120" s="184">
        <f t="shared" si="1"/>
        <v>0</v>
      </c>
      <c r="Q120" s="184">
        <v>0</v>
      </c>
      <c r="R120" s="184">
        <f t="shared" si="2"/>
        <v>0</v>
      </c>
      <c r="S120" s="184">
        <v>0</v>
      </c>
      <c r="T120" s="185">
        <f t="shared" si="3"/>
        <v>0</v>
      </c>
      <c r="AR120" s="24" t="s">
        <v>373</v>
      </c>
      <c r="AT120" s="24" t="s">
        <v>188</v>
      </c>
      <c r="AU120" s="24" t="s">
        <v>82</v>
      </c>
      <c r="AY120" s="24" t="s">
        <v>185</v>
      </c>
      <c r="BE120" s="186">
        <f t="shared" si="4"/>
        <v>0</v>
      </c>
      <c r="BF120" s="186">
        <f t="shared" si="5"/>
        <v>0</v>
      </c>
      <c r="BG120" s="186">
        <f t="shared" si="6"/>
        <v>0</v>
      </c>
      <c r="BH120" s="186">
        <f t="shared" si="7"/>
        <v>0</v>
      </c>
      <c r="BI120" s="186">
        <f t="shared" si="8"/>
        <v>0</v>
      </c>
      <c r="BJ120" s="24" t="s">
        <v>80</v>
      </c>
      <c r="BK120" s="186">
        <f t="shared" si="9"/>
        <v>0</v>
      </c>
      <c r="BL120" s="24" t="s">
        <v>373</v>
      </c>
      <c r="BM120" s="24" t="s">
        <v>1068</v>
      </c>
    </row>
    <row r="121" spans="2:65" s="1" customFormat="1" ht="31.5" customHeight="1">
      <c r="B121" s="174"/>
      <c r="C121" s="175" t="s">
        <v>72</v>
      </c>
      <c r="D121" s="175" t="s">
        <v>188</v>
      </c>
      <c r="E121" s="176" t="s">
        <v>925</v>
      </c>
      <c r="F121" s="177" t="s">
        <v>4882</v>
      </c>
      <c r="G121" s="178" t="s">
        <v>1046</v>
      </c>
      <c r="H121" s="179">
        <v>2</v>
      </c>
      <c r="I121" s="180"/>
      <c r="J121" s="181">
        <f t="shared" si="0"/>
        <v>0</v>
      </c>
      <c r="K121" s="177" t="s">
        <v>5</v>
      </c>
      <c r="L121" s="41"/>
      <c r="M121" s="182" t="s">
        <v>5</v>
      </c>
      <c r="N121" s="183" t="s">
        <v>43</v>
      </c>
      <c r="O121" s="42"/>
      <c r="P121" s="184">
        <f t="shared" si="1"/>
        <v>0</v>
      </c>
      <c r="Q121" s="184">
        <v>0</v>
      </c>
      <c r="R121" s="184">
        <f t="shared" si="2"/>
        <v>0</v>
      </c>
      <c r="S121" s="184">
        <v>0</v>
      </c>
      <c r="T121" s="185">
        <f t="shared" si="3"/>
        <v>0</v>
      </c>
      <c r="AR121" s="24" t="s">
        <v>373</v>
      </c>
      <c r="AT121" s="24" t="s">
        <v>188</v>
      </c>
      <c r="AU121" s="24" t="s">
        <v>82</v>
      </c>
      <c r="AY121" s="24" t="s">
        <v>185</v>
      </c>
      <c r="BE121" s="186">
        <f t="shared" si="4"/>
        <v>0</v>
      </c>
      <c r="BF121" s="186">
        <f t="shared" si="5"/>
        <v>0</v>
      </c>
      <c r="BG121" s="186">
        <f t="shared" si="6"/>
        <v>0</v>
      </c>
      <c r="BH121" s="186">
        <f t="shared" si="7"/>
        <v>0</v>
      </c>
      <c r="BI121" s="186">
        <f t="shared" si="8"/>
        <v>0</v>
      </c>
      <c r="BJ121" s="24" t="s">
        <v>80</v>
      </c>
      <c r="BK121" s="186">
        <f t="shared" si="9"/>
        <v>0</v>
      </c>
      <c r="BL121" s="24" t="s">
        <v>373</v>
      </c>
      <c r="BM121" s="24" t="s">
        <v>1077</v>
      </c>
    </row>
    <row r="122" spans="2:65" s="1" customFormat="1" ht="31.5" customHeight="1">
      <c r="B122" s="174"/>
      <c r="C122" s="175" t="s">
        <v>72</v>
      </c>
      <c r="D122" s="175" t="s">
        <v>188</v>
      </c>
      <c r="E122" s="176" t="s">
        <v>932</v>
      </c>
      <c r="F122" s="177" t="s">
        <v>4883</v>
      </c>
      <c r="G122" s="178" t="s">
        <v>1046</v>
      </c>
      <c r="H122" s="179">
        <v>2</v>
      </c>
      <c r="I122" s="180"/>
      <c r="J122" s="181">
        <f t="shared" si="0"/>
        <v>0</v>
      </c>
      <c r="K122" s="177" t="s">
        <v>5</v>
      </c>
      <c r="L122" s="41"/>
      <c r="M122" s="182" t="s">
        <v>5</v>
      </c>
      <c r="N122" s="183" t="s">
        <v>43</v>
      </c>
      <c r="O122" s="42"/>
      <c r="P122" s="184">
        <f t="shared" si="1"/>
        <v>0</v>
      </c>
      <c r="Q122" s="184">
        <v>0</v>
      </c>
      <c r="R122" s="184">
        <f t="shared" si="2"/>
        <v>0</v>
      </c>
      <c r="S122" s="184">
        <v>0</v>
      </c>
      <c r="T122" s="185">
        <f t="shared" si="3"/>
        <v>0</v>
      </c>
      <c r="AR122" s="24" t="s">
        <v>373</v>
      </c>
      <c r="AT122" s="24" t="s">
        <v>188</v>
      </c>
      <c r="AU122" s="24" t="s">
        <v>82</v>
      </c>
      <c r="AY122" s="24" t="s">
        <v>185</v>
      </c>
      <c r="BE122" s="186">
        <f t="shared" si="4"/>
        <v>0</v>
      </c>
      <c r="BF122" s="186">
        <f t="shared" si="5"/>
        <v>0</v>
      </c>
      <c r="BG122" s="186">
        <f t="shared" si="6"/>
        <v>0</v>
      </c>
      <c r="BH122" s="186">
        <f t="shared" si="7"/>
        <v>0</v>
      </c>
      <c r="BI122" s="186">
        <f t="shared" si="8"/>
        <v>0</v>
      </c>
      <c r="BJ122" s="24" t="s">
        <v>80</v>
      </c>
      <c r="BK122" s="186">
        <f t="shared" si="9"/>
        <v>0</v>
      </c>
      <c r="BL122" s="24" t="s">
        <v>373</v>
      </c>
      <c r="BM122" s="24" t="s">
        <v>1085</v>
      </c>
    </row>
    <row r="123" spans="2:65" s="1" customFormat="1" ht="22.5" customHeight="1">
      <c r="B123" s="174"/>
      <c r="C123" s="175" t="s">
        <v>72</v>
      </c>
      <c r="D123" s="175" t="s">
        <v>188</v>
      </c>
      <c r="E123" s="176" t="s">
        <v>937</v>
      </c>
      <c r="F123" s="177" t="s">
        <v>4884</v>
      </c>
      <c r="G123" s="178" t="s">
        <v>1046</v>
      </c>
      <c r="H123" s="179">
        <v>8</v>
      </c>
      <c r="I123" s="180"/>
      <c r="J123" s="181">
        <f t="shared" ref="J123:J145" si="10">ROUND(I123*H123,2)</f>
        <v>0</v>
      </c>
      <c r="K123" s="177" t="s">
        <v>5</v>
      </c>
      <c r="L123" s="41"/>
      <c r="M123" s="182" t="s">
        <v>5</v>
      </c>
      <c r="N123" s="183" t="s">
        <v>43</v>
      </c>
      <c r="O123" s="42"/>
      <c r="P123" s="184">
        <f t="shared" ref="P123:P145" si="11">O123*H123</f>
        <v>0</v>
      </c>
      <c r="Q123" s="184">
        <v>0</v>
      </c>
      <c r="R123" s="184">
        <f t="shared" ref="R123:R145" si="12">Q123*H123</f>
        <v>0</v>
      </c>
      <c r="S123" s="184">
        <v>0</v>
      </c>
      <c r="T123" s="185">
        <f t="shared" ref="T123:T145" si="13">S123*H123</f>
        <v>0</v>
      </c>
      <c r="AR123" s="24" t="s">
        <v>373</v>
      </c>
      <c r="AT123" s="24" t="s">
        <v>188</v>
      </c>
      <c r="AU123" s="24" t="s">
        <v>82</v>
      </c>
      <c r="AY123" s="24" t="s">
        <v>185</v>
      </c>
      <c r="BE123" s="186">
        <f t="shared" ref="BE123:BE145" si="14">IF(N123="základní",J123,0)</f>
        <v>0</v>
      </c>
      <c r="BF123" s="186">
        <f t="shared" ref="BF123:BF145" si="15">IF(N123="snížená",J123,0)</f>
        <v>0</v>
      </c>
      <c r="BG123" s="186">
        <f t="shared" ref="BG123:BG145" si="16">IF(N123="zákl. přenesená",J123,0)</f>
        <v>0</v>
      </c>
      <c r="BH123" s="186">
        <f t="shared" ref="BH123:BH145" si="17">IF(N123="sníž. přenesená",J123,0)</f>
        <v>0</v>
      </c>
      <c r="BI123" s="186">
        <f t="shared" ref="BI123:BI145" si="18">IF(N123="nulová",J123,0)</f>
        <v>0</v>
      </c>
      <c r="BJ123" s="24" t="s">
        <v>80</v>
      </c>
      <c r="BK123" s="186">
        <f t="shared" ref="BK123:BK145" si="19">ROUND(I123*H123,2)</f>
        <v>0</v>
      </c>
      <c r="BL123" s="24" t="s">
        <v>373</v>
      </c>
      <c r="BM123" s="24" t="s">
        <v>1096</v>
      </c>
    </row>
    <row r="124" spans="2:65" s="1" customFormat="1" ht="95.25" customHeight="1">
      <c r="B124" s="174"/>
      <c r="C124" s="175" t="s">
        <v>72</v>
      </c>
      <c r="D124" s="175" t="s">
        <v>188</v>
      </c>
      <c r="E124" s="176" t="s">
        <v>944</v>
      </c>
      <c r="F124" s="177" t="s">
        <v>4885</v>
      </c>
      <c r="G124" s="178" t="s">
        <v>1046</v>
      </c>
      <c r="H124" s="179">
        <v>7</v>
      </c>
      <c r="I124" s="180"/>
      <c r="J124" s="181">
        <f t="shared" si="10"/>
        <v>0</v>
      </c>
      <c r="K124" s="177" t="s">
        <v>5</v>
      </c>
      <c r="L124" s="41"/>
      <c r="M124" s="182" t="s">
        <v>5</v>
      </c>
      <c r="N124" s="183" t="s">
        <v>43</v>
      </c>
      <c r="O124" s="42"/>
      <c r="P124" s="184">
        <f t="shared" si="11"/>
        <v>0</v>
      </c>
      <c r="Q124" s="184">
        <v>0</v>
      </c>
      <c r="R124" s="184">
        <f t="shared" si="12"/>
        <v>0</v>
      </c>
      <c r="S124" s="184">
        <v>0</v>
      </c>
      <c r="T124" s="185">
        <f t="shared" si="13"/>
        <v>0</v>
      </c>
      <c r="AR124" s="24" t="s">
        <v>373</v>
      </c>
      <c r="AT124" s="24" t="s">
        <v>188</v>
      </c>
      <c r="AU124" s="24" t="s">
        <v>82</v>
      </c>
      <c r="AY124" s="24" t="s">
        <v>185</v>
      </c>
      <c r="BE124" s="186">
        <f t="shared" si="14"/>
        <v>0</v>
      </c>
      <c r="BF124" s="186">
        <f t="shared" si="15"/>
        <v>0</v>
      </c>
      <c r="BG124" s="186">
        <f t="shared" si="16"/>
        <v>0</v>
      </c>
      <c r="BH124" s="186">
        <f t="shared" si="17"/>
        <v>0</v>
      </c>
      <c r="BI124" s="186">
        <f t="shared" si="18"/>
        <v>0</v>
      </c>
      <c r="BJ124" s="24" t="s">
        <v>80</v>
      </c>
      <c r="BK124" s="186">
        <f t="shared" si="19"/>
        <v>0</v>
      </c>
      <c r="BL124" s="24" t="s">
        <v>373</v>
      </c>
      <c r="BM124" s="24" t="s">
        <v>1106</v>
      </c>
    </row>
    <row r="125" spans="2:65" s="1" customFormat="1" ht="22.5" customHeight="1">
      <c r="B125" s="174"/>
      <c r="C125" s="175" t="s">
        <v>72</v>
      </c>
      <c r="D125" s="175" t="s">
        <v>188</v>
      </c>
      <c r="E125" s="176" t="s">
        <v>950</v>
      </c>
      <c r="F125" s="177" t="s">
        <v>4886</v>
      </c>
      <c r="G125" s="178" t="s">
        <v>1046</v>
      </c>
      <c r="H125" s="179">
        <v>7</v>
      </c>
      <c r="I125" s="180"/>
      <c r="J125" s="181">
        <f t="shared" si="10"/>
        <v>0</v>
      </c>
      <c r="K125" s="177" t="s">
        <v>5</v>
      </c>
      <c r="L125" s="41"/>
      <c r="M125" s="182" t="s">
        <v>5</v>
      </c>
      <c r="N125" s="183" t="s">
        <v>43</v>
      </c>
      <c r="O125" s="42"/>
      <c r="P125" s="184">
        <f t="shared" si="11"/>
        <v>0</v>
      </c>
      <c r="Q125" s="184">
        <v>0</v>
      </c>
      <c r="R125" s="184">
        <f t="shared" si="12"/>
        <v>0</v>
      </c>
      <c r="S125" s="184">
        <v>0</v>
      </c>
      <c r="T125" s="185">
        <f t="shared" si="13"/>
        <v>0</v>
      </c>
      <c r="AR125" s="24" t="s">
        <v>373</v>
      </c>
      <c r="AT125" s="24" t="s">
        <v>188</v>
      </c>
      <c r="AU125" s="24" t="s">
        <v>82</v>
      </c>
      <c r="AY125" s="24" t="s">
        <v>185</v>
      </c>
      <c r="BE125" s="186">
        <f t="shared" si="14"/>
        <v>0</v>
      </c>
      <c r="BF125" s="186">
        <f t="shared" si="15"/>
        <v>0</v>
      </c>
      <c r="BG125" s="186">
        <f t="shared" si="16"/>
        <v>0</v>
      </c>
      <c r="BH125" s="186">
        <f t="shared" si="17"/>
        <v>0</v>
      </c>
      <c r="BI125" s="186">
        <f t="shared" si="18"/>
        <v>0</v>
      </c>
      <c r="BJ125" s="24" t="s">
        <v>80</v>
      </c>
      <c r="BK125" s="186">
        <f t="shared" si="19"/>
        <v>0</v>
      </c>
      <c r="BL125" s="24" t="s">
        <v>373</v>
      </c>
      <c r="BM125" s="24" t="s">
        <v>1115</v>
      </c>
    </row>
    <row r="126" spans="2:65" s="1" customFormat="1" ht="31.5" customHeight="1">
      <c r="B126" s="174"/>
      <c r="C126" s="175" t="s">
        <v>72</v>
      </c>
      <c r="D126" s="175" t="s">
        <v>188</v>
      </c>
      <c r="E126" s="176" t="s">
        <v>956</v>
      </c>
      <c r="F126" s="177" t="s">
        <v>4887</v>
      </c>
      <c r="G126" s="178" t="s">
        <v>1046</v>
      </c>
      <c r="H126" s="179">
        <v>2</v>
      </c>
      <c r="I126" s="180"/>
      <c r="J126" s="181">
        <f t="shared" si="10"/>
        <v>0</v>
      </c>
      <c r="K126" s="177" t="s">
        <v>5</v>
      </c>
      <c r="L126" s="41"/>
      <c r="M126" s="182" t="s">
        <v>5</v>
      </c>
      <c r="N126" s="183" t="s">
        <v>43</v>
      </c>
      <c r="O126" s="42"/>
      <c r="P126" s="184">
        <f t="shared" si="11"/>
        <v>0</v>
      </c>
      <c r="Q126" s="184">
        <v>0</v>
      </c>
      <c r="R126" s="184">
        <f t="shared" si="12"/>
        <v>0</v>
      </c>
      <c r="S126" s="184">
        <v>0</v>
      </c>
      <c r="T126" s="185">
        <f t="shared" si="13"/>
        <v>0</v>
      </c>
      <c r="AR126" s="24" t="s">
        <v>373</v>
      </c>
      <c r="AT126" s="24" t="s">
        <v>188</v>
      </c>
      <c r="AU126" s="24" t="s">
        <v>82</v>
      </c>
      <c r="AY126" s="24" t="s">
        <v>185</v>
      </c>
      <c r="BE126" s="186">
        <f t="shared" si="14"/>
        <v>0</v>
      </c>
      <c r="BF126" s="186">
        <f t="shared" si="15"/>
        <v>0</v>
      </c>
      <c r="BG126" s="186">
        <f t="shared" si="16"/>
        <v>0</v>
      </c>
      <c r="BH126" s="186">
        <f t="shared" si="17"/>
        <v>0</v>
      </c>
      <c r="BI126" s="186">
        <f t="shared" si="18"/>
        <v>0</v>
      </c>
      <c r="BJ126" s="24" t="s">
        <v>80</v>
      </c>
      <c r="BK126" s="186">
        <f t="shared" si="19"/>
        <v>0</v>
      </c>
      <c r="BL126" s="24" t="s">
        <v>373</v>
      </c>
      <c r="BM126" s="24" t="s">
        <v>668</v>
      </c>
    </row>
    <row r="127" spans="2:65" s="1" customFormat="1" ht="31.5" customHeight="1">
      <c r="B127" s="174"/>
      <c r="C127" s="175" t="s">
        <v>72</v>
      </c>
      <c r="D127" s="175" t="s">
        <v>188</v>
      </c>
      <c r="E127" s="176" t="s">
        <v>960</v>
      </c>
      <c r="F127" s="177" t="s">
        <v>4888</v>
      </c>
      <c r="G127" s="178" t="s">
        <v>1046</v>
      </c>
      <c r="H127" s="179">
        <v>2</v>
      </c>
      <c r="I127" s="180"/>
      <c r="J127" s="181">
        <f t="shared" si="10"/>
        <v>0</v>
      </c>
      <c r="K127" s="177" t="s">
        <v>5</v>
      </c>
      <c r="L127" s="41"/>
      <c r="M127" s="182" t="s">
        <v>5</v>
      </c>
      <c r="N127" s="183" t="s">
        <v>43</v>
      </c>
      <c r="O127" s="42"/>
      <c r="P127" s="184">
        <f t="shared" si="11"/>
        <v>0</v>
      </c>
      <c r="Q127" s="184">
        <v>0</v>
      </c>
      <c r="R127" s="184">
        <f t="shared" si="12"/>
        <v>0</v>
      </c>
      <c r="S127" s="184">
        <v>0</v>
      </c>
      <c r="T127" s="185">
        <f t="shared" si="13"/>
        <v>0</v>
      </c>
      <c r="AR127" s="24" t="s">
        <v>373</v>
      </c>
      <c r="AT127" s="24" t="s">
        <v>188</v>
      </c>
      <c r="AU127" s="24" t="s">
        <v>82</v>
      </c>
      <c r="AY127" s="24" t="s">
        <v>185</v>
      </c>
      <c r="BE127" s="186">
        <f t="shared" si="14"/>
        <v>0</v>
      </c>
      <c r="BF127" s="186">
        <f t="shared" si="15"/>
        <v>0</v>
      </c>
      <c r="BG127" s="186">
        <f t="shared" si="16"/>
        <v>0</v>
      </c>
      <c r="BH127" s="186">
        <f t="shared" si="17"/>
        <v>0</v>
      </c>
      <c r="BI127" s="186">
        <f t="shared" si="18"/>
        <v>0</v>
      </c>
      <c r="BJ127" s="24" t="s">
        <v>80</v>
      </c>
      <c r="BK127" s="186">
        <f t="shared" si="19"/>
        <v>0</v>
      </c>
      <c r="BL127" s="24" t="s">
        <v>373</v>
      </c>
      <c r="BM127" s="24" t="s">
        <v>1159</v>
      </c>
    </row>
    <row r="128" spans="2:65" s="1" customFormat="1" ht="108" customHeight="1">
      <c r="B128" s="174"/>
      <c r="C128" s="175" t="s">
        <v>72</v>
      </c>
      <c r="D128" s="175" t="s">
        <v>188</v>
      </c>
      <c r="E128" s="176" t="s">
        <v>964</v>
      </c>
      <c r="F128" s="177" t="s">
        <v>4889</v>
      </c>
      <c r="G128" s="178" t="s">
        <v>1046</v>
      </c>
      <c r="H128" s="179">
        <v>1</v>
      </c>
      <c r="I128" s="180"/>
      <c r="J128" s="181">
        <f t="shared" si="10"/>
        <v>0</v>
      </c>
      <c r="K128" s="177" t="s">
        <v>5</v>
      </c>
      <c r="L128" s="41"/>
      <c r="M128" s="182" t="s">
        <v>5</v>
      </c>
      <c r="N128" s="183" t="s">
        <v>43</v>
      </c>
      <c r="O128" s="42"/>
      <c r="P128" s="184">
        <f t="shared" si="11"/>
        <v>0</v>
      </c>
      <c r="Q128" s="184">
        <v>0</v>
      </c>
      <c r="R128" s="184">
        <f t="shared" si="12"/>
        <v>0</v>
      </c>
      <c r="S128" s="184">
        <v>0</v>
      </c>
      <c r="T128" s="185">
        <f t="shared" si="13"/>
        <v>0</v>
      </c>
      <c r="AR128" s="24" t="s">
        <v>373</v>
      </c>
      <c r="AT128" s="24" t="s">
        <v>188</v>
      </c>
      <c r="AU128" s="24" t="s">
        <v>82</v>
      </c>
      <c r="AY128" s="24" t="s">
        <v>185</v>
      </c>
      <c r="BE128" s="186">
        <f t="shared" si="14"/>
        <v>0</v>
      </c>
      <c r="BF128" s="186">
        <f t="shared" si="15"/>
        <v>0</v>
      </c>
      <c r="BG128" s="186">
        <f t="shared" si="16"/>
        <v>0</v>
      </c>
      <c r="BH128" s="186">
        <f t="shared" si="17"/>
        <v>0</v>
      </c>
      <c r="BI128" s="186">
        <f t="shared" si="18"/>
        <v>0</v>
      </c>
      <c r="BJ128" s="24" t="s">
        <v>80</v>
      </c>
      <c r="BK128" s="186">
        <f t="shared" si="19"/>
        <v>0</v>
      </c>
      <c r="BL128" s="24" t="s">
        <v>373</v>
      </c>
      <c r="BM128" s="24" t="s">
        <v>1199</v>
      </c>
    </row>
    <row r="129" spans="2:65" s="1" customFormat="1" ht="31.5" customHeight="1">
      <c r="B129" s="174"/>
      <c r="C129" s="175" t="s">
        <v>72</v>
      </c>
      <c r="D129" s="175" t="s">
        <v>188</v>
      </c>
      <c r="E129" s="176" t="s">
        <v>970</v>
      </c>
      <c r="F129" s="177" t="s">
        <v>4890</v>
      </c>
      <c r="G129" s="178" t="s">
        <v>1046</v>
      </c>
      <c r="H129" s="179">
        <v>180</v>
      </c>
      <c r="I129" s="180"/>
      <c r="J129" s="181">
        <f t="shared" si="10"/>
        <v>0</v>
      </c>
      <c r="K129" s="177" t="s">
        <v>5</v>
      </c>
      <c r="L129" s="41"/>
      <c r="M129" s="182" t="s">
        <v>5</v>
      </c>
      <c r="N129" s="183" t="s">
        <v>43</v>
      </c>
      <c r="O129" s="42"/>
      <c r="P129" s="184">
        <f t="shared" si="11"/>
        <v>0</v>
      </c>
      <c r="Q129" s="184">
        <v>0</v>
      </c>
      <c r="R129" s="184">
        <f t="shared" si="12"/>
        <v>0</v>
      </c>
      <c r="S129" s="184">
        <v>0</v>
      </c>
      <c r="T129" s="185">
        <f t="shared" si="13"/>
        <v>0</v>
      </c>
      <c r="AR129" s="24" t="s">
        <v>373</v>
      </c>
      <c r="AT129" s="24" t="s">
        <v>188</v>
      </c>
      <c r="AU129" s="24" t="s">
        <v>82</v>
      </c>
      <c r="AY129" s="24" t="s">
        <v>185</v>
      </c>
      <c r="BE129" s="186">
        <f t="shared" si="14"/>
        <v>0</v>
      </c>
      <c r="BF129" s="186">
        <f t="shared" si="15"/>
        <v>0</v>
      </c>
      <c r="BG129" s="186">
        <f t="shared" si="16"/>
        <v>0</v>
      </c>
      <c r="BH129" s="186">
        <f t="shared" si="17"/>
        <v>0</v>
      </c>
      <c r="BI129" s="186">
        <f t="shared" si="18"/>
        <v>0</v>
      </c>
      <c r="BJ129" s="24" t="s">
        <v>80</v>
      </c>
      <c r="BK129" s="186">
        <f t="shared" si="19"/>
        <v>0</v>
      </c>
      <c r="BL129" s="24" t="s">
        <v>373</v>
      </c>
      <c r="BM129" s="24" t="s">
        <v>1208</v>
      </c>
    </row>
    <row r="130" spans="2:65" s="1" customFormat="1" ht="31.5" customHeight="1">
      <c r="B130" s="174"/>
      <c r="C130" s="175" t="s">
        <v>72</v>
      </c>
      <c r="D130" s="175" t="s">
        <v>188</v>
      </c>
      <c r="E130" s="176" t="s">
        <v>974</v>
      </c>
      <c r="F130" s="177" t="s">
        <v>4891</v>
      </c>
      <c r="G130" s="178" t="s">
        <v>1046</v>
      </c>
      <c r="H130" s="179">
        <v>30</v>
      </c>
      <c r="I130" s="180"/>
      <c r="J130" s="181">
        <f t="shared" si="10"/>
        <v>0</v>
      </c>
      <c r="K130" s="177" t="s">
        <v>5</v>
      </c>
      <c r="L130" s="41"/>
      <c r="M130" s="182" t="s">
        <v>5</v>
      </c>
      <c r="N130" s="183" t="s">
        <v>43</v>
      </c>
      <c r="O130" s="42"/>
      <c r="P130" s="184">
        <f t="shared" si="11"/>
        <v>0</v>
      </c>
      <c r="Q130" s="184">
        <v>0</v>
      </c>
      <c r="R130" s="184">
        <f t="shared" si="12"/>
        <v>0</v>
      </c>
      <c r="S130" s="184">
        <v>0</v>
      </c>
      <c r="T130" s="185">
        <f t="shared" si="13"/>
        <v>0</v>
      </c>
      <c r="AR130" s="24" t="s">
        <v>373</v>
      </c>
      <c r="AT130" s="24" t="s">
        <v>188</v>
      </c>
      <c r="AU130" s="24" t="s">
        <v>82</v>
      </c>
      <c r="AY130" s="24" t="s">
        <v>185</v>
      </c>
      <c r="BE130" s="186">
        <f t="shared" si="14"/>
        <v>0</v>
      </c>
      <c r="BF130" s="186">
        <f t="shared" si="15"/>
        <v>0</v>
      </c>
      <c r="BG130" s="186">
        <f t="shared" si="16"/>
        <v>0</v>
      </c>
      <c r="BH130" s="186">
        <f t="shared" si="17"/>
        <v>0</v>
      </c>
      <c r="BI130" s="186">
        <f t="shared" si="18"/>
        <v>0</v>
      </c>
      <c r="BJ130" s="24" t="s">
        <v>80</v>
      </c>
      <c r="BK130" s="186">
        <f t="shared" si="19"/>
        <v>0</v>
      </c>
      <c r="BL130" s="24" t="s">
        <v>373</v>
      </c>
      <c r="BM130" s="24" t="s">
        <v>1221</v>
      </c>
    </row>
    <row r="131" spans="2:65" s="1" customFormat="1" ht="22.5" customHeight="1">
      <c r="B131" s="174"/>
      <c r="C131" s="175" t="s">
        <v>72</v>
      </c>
      <c r="D131" s="175" t="s">
        <v>188</v>
      </c>
      <c r="E131" s="176" t="s">
        <v>978</v>
      </c>
      <c r="F131" s="177" t="s">
        <v>4892</v>
      </c>
      <c r="G131" s="178" t="s">
        <v>1046</v>
      </c>
      <c r="H131" s="179">
        <v>7</v>
      </c>
      <c r="I131" s="180"/>
      <c r="J131" s="181">
        <f t="shared" si="10"/>
        <v>0</v>
      </c>
      <c r="K131" s="177" t="s">
        <v>5</v>
      </c>
      <c r="L131" s="41"/>
      <c r="M131" s="182" t="s">
        <v>5</v>
      </c>
      <c r="N131" s="183" t="s">
        <v>43</v>
      </c>
      <c r="O131" s="42"/>
      <c r="P131" s="184">
        <f t="shared" si="11"/>
        <v>0</v>
      </c>
      <c r="Q131" s="184">
        <v>0</v>
      </c>
      <c r="R131" s="184">
        <f t="shared" si="12"/>
        <v>0</v>
      </c>
      <c r="S131" s="184">
        <v>0</v>
      </c>
      <c r="T131" s="185">
        <f t="shared" si="13"/>
        <v>0</v>
      </c>
      <c r="AR131" s="24" t="s">
        <v>373</v>
      </c>
      <c r="AT131" s="24" t="s">
        <v>188</v>
      </c>
      <c r="AU131" s="24" t="s">
        <v>82</v>
      </c>
      <c r="AY131" s="24" t="s">
        <v>185</v>
      </c>
      <c r="BE131" s="186">
        <f t="shared" si="14"/>
        <v>0</v>
      </c>
      <c r="BF131" s="186">
        <f t="shared" si="15"/>
        <v>0</v>
      </c>
      <c r="BG131" s="186">
        <f t="shared" si="16"/>
        <v>0</v>
      </c>
      <c r="BH131" s="186">
        <f t="shared" si="17"/>
        <v>0</v>
      </c>
      <c r="BI131" s="186">
        <f t="shared" si="18"/>
        <v>0</v>
      </c>
      <c r="BJ131" s="24" t="s">
        <v>80</v>
      </c>
      <c r="BK131" s="186">
        <f t="shared" si="19"/>
        <v>0</v>
      </c>
      <c r="BL131" s="24" t="s">
        <v>373</v>
      </c>
      <c r="BM131" s="24" t="s">
        <v>1233</v>
      </c>
    </row>
    <row r="132" spans="2:65" s="1" customFormat="1" ht="31.5" customHeight="1">
      <c r="B132" s="174"/>
      <c r="C132" s="175" t="s">
        <v>72</v>
      </c>
      <c r="D132" s="175" t="s">
        <v>188</v>
      </c>
      <c r="E132" s="176" t="s">
        <v>983</v>
      </c>
      <c r="F132" s="177" t="s">
        <v>4893</v>
      </c>
      <c r="G132" s="178" t="s">
        <v>1046</v>
      </c>
      <c r="H132" s="179">
        <v>278</v>
      </c>
      <c r="I132" s="180"/>
      <c r="J132" s="181">
        <f t="shared" si="10"/>
        <v>0</v>
      </c>
      <c r="K132" s="177" t="s">
        <v>5</v>
      </c>
      <c r="L132" s="41"/>
      <c r="M132" s="182" t="s">
        <v>5</v>
      </c>
      <c r="N132" s="183" t="s">
        <v>43</v>
      </c>
      <c r="O132" s="42"/>
      <c r="P132" s="184">
        <f t="shared" si="11"/>
        <v>0</v>
      </c>
      <c r="Q132" s="184">
        <v>0</v>
      </c>
      <c r="R132" s="184">
        <f t="shared" si="12"/>
        <v>0</v>
      </c>
      <c r="S132" s="184">
        <v>0</v>
      </c>
      <c r="T132" s="185">
        <f t="shared" si="13"/>
        <v>0</v>
      </c>
      <c r="AR132" s="24" t="s">
        <v>373</v>
      </c>
      <c r="AT132" s="24" t="s">
        <v>188</v>
      </c>
      <c r="AU132" s="24" t="s">
        <v>82</v>
      </c>
      <c r="AY132" s="24" t="s">
        <v>185</v>
      </c>
      <c r="BE132" s="186">
        <f t="shared" si="14"/>
        <v>0</v>
      </c>
      <c r="BF132" s="186">
        <f t="shared" si="15"/>
        <v>0</v>
      </c>
      <c r="BG132" s="186">
        <f t="shared" si="16"/>
        <v>0</v>
      </c>
      <c r="BH132" s="186">
        <f t="shared" si="17"/>
        <v>0</v>
      </c>
      <c r="BI132" s="186">
        <f t="shared" si="18"/>
        <v>0</v>
      </c>
      <c r="BJ132" s="24" t="s">
        <v>80</v>
      </c>
      <c r="BK132" s="186">
        <f t="shared" si="19"/>
        <v>0</v>
      </c>
      <c r="BL132" s="24" t="s">
        <v>373</v>
      </c>
      <c r="BM132" s="24" t="s">
        <v>1246</v>
      </c>
    </row>
    <row r="133" spans="2:65" s="1" customFormat="1" ht="31.5" customHeight="1">
      <c r="B133" s="174"/>
      <c r="C133" s="175" t="s">
        <v>72</v>
      </c>
      <c r="D133" s="175" t="s">
        <v>188</v>
      </c>
      <c r="E133" s="176" t="s">
        <v>987</v>
      </c>
      <c r="F133" s="177" t="s">
        <v>4894</v>
      </c>
      <c r="G133" s="178" t="s">
        <v>1046</v>
      </c>
      <c r="H133" s="179">
        <v>40</v>
      </c>
      <c r="I133" s="180"/>
      <c r="J133" s="181">
        <f t="shared" si="10"/>
        <v>0</v>
      </c>
      <c r="K133" s="177" t="s">
        <v>5</v>
      </c>
      <c r="L133" s="41"/>
      <c r="M133" s="182" t="s">
        <v>5</v>
      </c>
      <c r="N133" s="183" t="s">
        <v>43</v>
      </c>
      <c r="O133" s="42"/>
      <c r="P133" s="184">
        <f t="shared" si="11"/>
        <v>0</v>
      </c>
      <c r="Q133" s="184">
        <v>0</v>
      </c>
      <c r="R133" s="184">
        <f t="shared" si="12"/>
        <v>0</v>
      </c>
      <c r="S133" s="184">
        <v>0</v>
      </c>
      <c r="T133" s="185">
        <f t="shared" si="13"/>
        <v>0</v>
      </c>
      <c r="AR133" s="24" t="s">
        <v>373</v>
      </c>
      <c r="AT133" s="24" t="s">
        <v>188</v>
      </c>
      <c r="AU133" s="24" t="s">
        <v>82</v>
      </c>
      <c r="AY133" s="24" t="s">
        <v>185</v>
      </c>
      <c r="BE133" s="186">
        <f t="shared" si="14"/>
        <v>0</v>
      </c>
      <c r="BF133" s="186">
        <f t="shared" si="15"/>
        <v>0</v>
      </c>
      <c r="BG133" s="186">
        <f t="shared" si="16"/>
        <v>0</v>
      </c>
      <c r="BH133" s="186">
        <f t="shared" si="17"/>
        <v>0</v>
      </c>
      <c r="BI133" s="186">
        <f t="shared" si="18"/>
        <v>0</v>
      </c>
      <c r="BJ133" s="24" t="s">
        <v>80</v>
      </c>
      <c r="BK133" s="186">
        <f t="shared" si="19"/>
        <v>0</v>
      </c>
      <c r="BL133" s="24" t="s">
        <v>373</v>
      </c>
      <c r="BM133" s="24" t="s">
        <v>1255</v>
      </c>
    </row>
    <row r="134" spans="2:65" s="1" customFormat="1" ht="22.5" customHeight="1">
      <c r="B134" s="174"/>
      <c r="C134" s="175" t="s">
        <v>72</v>
      </c>
      <c r="D134" s="175" t="s">
        <v>188</v>
      </c>
      <c r="E134" s="176" t="s">
        <v>999</v>
      </c>
      <c r="F134" s="177" t="s">
        <v>4895</v>
      </c>
      <c r="G134" s="178" t="s">
        <v>1046</v>
      </c>
      <c r="H134" s="179">
        <v>207</v>
      </c>
      <c r="I134" s="180"/>
      <c r="J134" s="181">
        <f t="shared" si="10"/>
        <v>0</v>
      </c>
      <c r="K134" s="177" t="s">
        <v>5</v>
      </c>
      <c r="L134" s="41"/>
      <c r="M134" s="182" t="s">
        <v>5</v>
      </c>
      <c r="N134" s="183" t="s">
        <v>43</v>
      </c>
      <c r="O134" s="42"/>
      <c r="P134" s="184">
        <f t="shared" si="11"/>
        <v>0</v>
      </c>
      <c r="Q134" s="184">
        <v>0</v>
      </c>
      <c r="R134" s="184">
        <f t="shared" si="12"/>
        <v>0</v>
      </c>
      <c r="S134" s="184">
        <v>0</v>
      </c>
      <c r="T134" s="185">
        <f t="shared" si="13"/>
        <v>0</v>
      </c>
      <c r="AR134" s="24" t="s">
        <v>373</v>
      </c>
      <c r="AT134" s="24" t="s">
        <v>188</v>
      </c>
      <c r="AU134" s="24" t="s">
        <v>82</v>
      </c>
      <c r="AY134" s="24" t="s">
        <v>185</v>
      </c>
      <c r="BE134" s="186">
        <f t="shared" si="14"/>
        <v>0</v>
      </c>
      <c r="BF134" s="186">
        <f t="shared" si="15"/>
        <v>0</v>
      </c>
      <c r="BG134" s="186">
        <f t="shared" si="16"/>
        <v>0</v>
      </c>
      <c r="BH134" s="186">
        <f t="shared" si="17"/>
        <v>0</v>
      </c>
      <c r="BI134" s="186">
        <f t="shared" si="18"/>
        <v>0</v>
      </c>
      <c r="BJ134" s="24" t="s">
        <v>80</v>
      </c>
      <c r="BK134" s="186">
        <f t="shared" si="19"/>
        <v>0</v>
      </c>
      <c r="BL134" s="24" t="s">
        <v>373</v>
      </c>
      <c r="BM134" s="24" t="s">
        <v>1278</v>
      </c>
    </row>
    <row r="135" spans="2:65" s="1" customFormat="1" ht="22.5" customHeight="1">
      <c r="B135" s="174"/>
      <c r="C135" s="175" t="s">
        <v>72</v>
      </c>
      <c r="D135" s="175" t="s">
        <v>188</v>
      </c>
      <c r="E135" s="176" t="s">
        <v>1003</v>
      </c>
      <c r="F135" s="177" t="s">
        <v>4896</v>
      </c>
      <c r="G135" s="178" t="s">
        <v>1046</v>
      </c>
      <c r="H135" s="179">
        <v>54</v>
      </c>
      <c r="I135" s="180"/>
      <c r="J135" s="181">
        <f t="shared" si="10"/>
        <v>0</v>
      </c>
      <c r="K135" s="177" t="s">
        <v>5</v>
      </c>
      <c r="L135" s="41"/>
      <c r="M135" s="182" t="s">
        <v>5</v>
      </c>
      <c r="N135" s="183" t="s">
        <v>43</v>
      </c>
      <c r="O135" s="42"/>
      <c r="P135" s="184">
        <f t="shared" si="11"/>
        <v>0</v>
      </c>
      <c r="Q135" s="184">
        <v>0</v>
      </c>
      <c r="R135" s="184">
        <f t="shared" si="12"/>
        <v>0</v>
      </c>
      <c r="S135" s="184">
        <v>0</v>
      </c>
      <c r="T135" s="185">
        <f t="shared" si="13"/>
        <v>0</v>
      </c>
      <c r="AR135" s="24" t="s">
        <v>373</v>
      </c>
      <c r="AT135" s="24" t="s">
        <v>188</v>
      </c>
      <c r="AU135" s="24" t="s">
        <v>82</v>
      </c>
      <c r="AY135" s="24" t="s">
        <v>185</v>
      </c>
      <c r="BE135" s="186">
        <f t="shared" si="14"/>
        <v>0</v>
      </c>
      <c r="BF135" s="186">
        <f t="shared" si="15"/>
        <v>0</v>
      </c>
      <c r="BG135" s="186">
        <f t="shared" si="16"/>
        <v>0</v>
      </c>
      <c r="BH135" s="186">
        <f t="shared" si="17"/>
        <v>0</v>
      </c>
      <c r="BI135" s="186">
        <f t="shared" si="18"/>
        <v>0</v>
      </c>
      <c r="BJ135" s="24" t="s">
        <v>80</v>
      </c>
      <c r="BK135" s="186">
        <f t="shared" si="19"/>
        <v>0</v>
      </c>
      <c r="BL135" s="24" t="s">
        <v>373</v>
      </c>
      <c r="BM135" s="24" t="s">
        <v>1305</v>
      </c>
    </row>
    <row r="136" spans="2:65" s="1" customFormat="1" ht="22.5" customHeight="1">
      <c r="B136" s="174"/>
      <c r="C136" s="175" t="s">
        <v>72</v>
      </c>
      <c r="D136" s="175" t="s">
        <v>188</v>
      </c>
      <c r="E136" s="176" t="s">
        <v>1007</v>
      </c>
      <c r="F136" s="177" t="s">
        <v>4897</v>
      </c>
      <c r="G136" s="178" t="s">
        <v>1046</v>
      </c>
      <c r="H136" s="179">
        <v>1</v>
      </c>
      <c r="I136" s="180"/>
      <c r="J136" s="181">
        <f t="shared" si="10"/>
        <v>0</v>
      </c>
      <c r="K136" s="177" t="s">
        <v>5</v>
      </c>
      <c r="L136" s="41"/>
      <c r="M136" s="182" t="s">
        <v>5</v>
      </c>
      <c r="N136" s="183" t="s">
        <v>43</v>
      </c>
      <c r="O136" s="42"/>
      <c r="P136" s="184">
        <f t="shared" si="11"/>
        <v>0</v>
      </c>
      <c r="Q136" s="184">
        <v>0</v>
      </c>
      <c r="R136" s="184">
        <f t="shared" si="12"/>
        <v>0</v>
      </c>
      <c r="S136" s="184">
        <v>0</v>
      </c>
      <c r="T136" s="185">
        <f t="shared" si="13"/>
        <v>0</v>
      </c>
      <c r="AR136" s="24" t="s">
        <v>373</v>
      </c>
      <c r="AT136" s="24" t="s">
        <v>188</v>
      </c>
      <c r="AU136" s="24" t="s">
        <v>82</v>
      </c>
      <c r="AY136" s="24" t="s">
        <v>185</v>
      </c>
      <c r="BE136" s="186">
        <f t="shared" si="14"/>
        <v>0</v>
      </c>
      <c r="BF136" s="186">
        <f t="shared" si="15"/>
        <v>0</v>
      </c>
      <c r="BG136" s="186">
        <f t="shared" si="16"/>
        <v>0</v>
      </c>
      <c r="BH136" s="186">
        <f t="shared" si="17"/>
        <v>0</v>
      </c>
      <c r="BI136" s="186">
        <f t="shared" si="18"/>
        <v>0</v>
      </c>
      <c r="BJ136" s="24" t="s">
        <v>80</v>
      </c>
      <c r="BK136" s="186">
        <f t="shared" si="19"/>
        <v>0</v>
      </c>
      <c r="BL136" s="24" t="s">
        <v>373</v>
      </c>
      <c r="BM136" s="24" t="s">
        <v>1323</v>
      </c>
    </row>
    <row r="137" spans="2:65" s="1" customFormat="1" ht="22.5" customHeight="1">
      <c r="B137" s="174"/>
      <c r="C137" s="175" t="s">
        <v>72</v>
      </c>
      <c r="D137" s="175" t="s">
        <v>188</v>
      </c>
      <c r="E137" s="176" t="s">
        <v>1011</v>
      </c>
      <c r="F137" s="177" t="s">
        <v>4898</v>
      </c>
      <c r="G137" s="178" t="s">
        <v>1046</v>
      </c>
      <c r="H137" s="179">
        <v>1</v>
      </c>
      <c r="I137" s="180"/>
      <c r="J137" s="181">
        <f t="shared" si="10"/>
        <v>0</v>
      </c>
      <c r="K137" s="177" t="s">
        <v>5</v>
      </c>
      <c r="L137" s="41"/>
      <c r="M137" s="182" t="s">
        <v>5</v>
      </c>
      <c r="N137" s="183" t="s">
        <v>43</v>
      </c>
      <c r="O137" s="42"/>
      <c r="P137" s="184">
        <f t="shared" si="11"/>
        <v>0</v>
      </c>
      <c r="Q137" s="184">
        <v>0</v>
      </c>
      <c r="R137" s="184">
        <f t="shared" si="12"/>
        <v>0</v>
      </c>
      <c r="S137" s="184">
        <v>0</v>
      </c>
      <c r="T137" s="185">
        <f t="shared" si="13"/>
        <v>0</v>
      </c>
      <c r="AR137" s="24" t="s">
        <v>373</v>
      </c>
      <c r="AT137" s="24" t="s">
        <v>188</v>
      </c>
      <c r="AU137" s="24" t="s">
        <v>82</v>
      </c>
      <c r="AY137" s="24" t="s">
        <v>185</v>
      </c>
      <c r="BE137" s="186">
        <f t="shared" si="14"/>
        <v>0</v>
      </c>
      <c r="BF137" s="186">
        <f t="shared" si="15"/>
        <v>0</v>
      </c>
      <c r="BG137" s="186">
        <f t="shared" si="16"/>
        <v>0</v>
      </c>
      <c r="BH137" s="186">
        <f t="shared" si="17"/>
        <v>0</v>
      </c>
      <c r="BI137" s="186">
        <f t="shared" si="18"/>
        <v>0</v>
      </c>
      <c r="BJ137" s="24" t="s">
        <v>80</v>
      </c>
      <c r="BK137" s="186">
        <f t="shared" si="19"/>
        <v>0</v>
      </c>
      <c r="BL137" s="24" t="s">
        <v>373</v>
      </c>
      <c r="BM137" s="24" t="s">
        <v>792</v>
      </c>
    </row>
    <row r="138" spans="2:65" s="1" customFormat="1" ht="22.5" customHeight="1">
      <c r="B138" s="174"/>
      <c r="C138" s="175" t="s">
        <v>72</v>
      </c>
      <c r="D138" s="175" t="s">
        <v>188</v>
      </c>
      <c r="E138" s="176" t="s">
        <v>1015</v>
      </c>
      <c r="F138" s="177" t="s">
        <v>4899</v>
      </c>
      <c r="G138" s="178" t="s">
        <v>1046</v>
      </c>
      <c r="H138" s="179">
        <v>4</v>
      </c>
      <c r="I138" s="180"/>
      <c r="J138" s="181">
        <f t="shared" si="10"/>
        <v>0</v>
      </c>
      <c r="K138" s="177" t="s">
        <v>5</v>
      </c>
      <c r="L138" s="41"/>
      <c r="M138" s="182" t="s">
        <v>5</v>
      </c>
      <c r="N138" s="183" t="s">
        <v>43</v>
      </c>
      <c r="O138" s="42"/>
      <c r="P138" s="184">
        <f t="shared" si="11"/>
        <v>0</v>
      </c>
      <c r="Q138" s="184">
        <v>0</v>
      </c>
      <c r="R138" s="184">
        <f t="shared" si="12"/>
        <v>0</v>
      </c>
      <c r="S138" s="184">
        <v>0</v>
      </c>
      <c r="T138" s="185">
        <f t="shared" si="13"/>
        <v>0</v>
      </c>
      <c r="AR138" s="24" t="s">
        <v>373</v>
      </c>
      <c r="AT138" s="24" t="s">
        <v>188</v>
      </c>
      <c r="AU138" s="24" t="s">
        <v>82</v>
      </c>
      <c r="AY138" s="24" t="s">
        <v>185</v>
      </c>
      <c r="BE138" s="186">
        <f t="shared" si="14"/>
        <v>0</v>
      </c>
      <c r="BF138" s="186">
        <f t="shared" si="15"/>
        <v>0</v>
      </c>
      <c r="BG138" s="186">
        <f t="shared" si="16"/>
        <v>0</v>
      </c>
      <c r="BH138" s="186">
        <f t="shared" si="17"/>
        <v>0</v>
      </c>
      <c r="BI138" s="186">
        <f t="shared" si="18"/>
        <v>0</v>
      </c>
      <c r="BJ138" s="24" t="s">
        <v>80</v>
      </c>
      <c r="BK138" s="186">
        <f t="shared" si="19"/>
        <v>0</v>
      </c>
      <c r="BL138" s="24" t="s">
        <v>373</v>
      </c>
      <c r="BM138" s="24" t="s">
        <v>525</v>
      </c>
    </row>
    <row r="139" spans="2:65" s="1" customFormat="1" ht="22.5" customHeight="1">
      <c r="B139" s="174"/>
      <c r="C139" s="175" t="s">
        <v>72</v>
      </c>
      <c r="D139" s="175" t="s">
        <v>188</v>
      </c>
      <c r="E139" s="176" t="s">
        <v>1019</v>
      </c>
      <c r="F139" s="177" t="s">
        <v>4900</v>
      </c>
      <c r="G139" s="178" t="s">
        <v>1046</v>
      </c>
      <c r="H139" s="179">
        <v>278</v>
      </c>
      <c r="I139" s="180"/>
      <c r="J139" s="181">
        <f t="shared" si="10"/>
        <v>0</v>
      </c>
      <c r="K139" s="177" t="s">
        <v>5</v>
      </c>
      <c r="L139" s="41"/>
      <c r="M139" s="182" t="s">
        <v>5</v>
      </c>
      <c r="N139" s="183" t="s">
        <v>43</v>
      </c>
      <c r="O139" s="42"/>
      <c r="P139" s="184">
        <f t="shared" si="11"/>
        <v>0</v>
      </c>
      <c r="Q139" s="184">
        <v>0</v>
      </c>
      <c r="R139" s="184">
        <f t="shared" si="12"/>
        <v>0</v>
      </c>
      <c r="S139" s="184">
        <v>0</v>
      </c>
      <c r="T139" s="185">
        <f t="shared" si="13"/>
        <v>0</v>
      </c>
      <c r="AR139" s="24" t="s">
        <v>373</v>
      </c>
      <c r="AT139" s="24" t="s">
        <v>188</v>
      </c>
      <c r="AU139" s="24" t="s">
        <v>82</v>
      </c>
      <c r="AY139" s="24" t="s">
        <v>185</v>
      </c>
      <c r="BE139" s="186">
        <f t="shared" si="14"/>
        <v>0</v>
      </c>
      <c r="BF139" s="186">
        <f t="shared" si="15"/>
        <v>0</v>
      </c>
      <c r="BG139" s="186">
        <f t="shared" si="16"/>
        <v>0</v>
      </c>
      <c r="BH139" s="186">
        <f t="shared" si="17"/>
        <v>0</v>
      </c>
      <c r="BI139" s="186">
        <f t="shared" si="18"/>
        <v>0</v>
      </c>
      <c r="BJ139" s="24" t="s">
        <v>80</v>
      </c>
      <c r="BK139" s="186">
        <f t="shared" si="19"/>
        <v>0</v>
      </c>
      <c r="BL139" s="24" t="s">
        <v>373</v>
      </c>
      <c r="BM139" s="24" t="s">
        <v>1353</v>
      </c>
    </row>
    <row r="140" spans="2:65" s="1" customFormat="1" ht="31.5" customHeight="1">
      <c r="B140" s="174"/>
      <c r="C140" s="175" t="s">
        <v>72</v>
      </c>
      <c r="D140" s="175" t="s">
        <v>188</v>
      </c>
      <c r="E140" s="176" t="s">
        <v>1023</v>
      </c>
      <c r="F140" s="177" t="s">
        <v>4901</v>
      </c>
      <c r="G140" s="178" t="s">
        <v>4561</v>
      </c>
      <c r="H140" s="179">
        <v>1</v>
      </c>
      <c r="I140" s="180"/>
      <c r="J140" s="181">
        <f t="shared" si="10"/>
        <v>0</v>
      </c>
      <c r="K140" s="177" t="s">
        <v>5</v>
      </c>
      <c r="L140" s="41"/>
      <c r="M140" s="182" t="s">
        <v>5</v>
      </c>
      <c r="N140" s="183" t="s">
        <v>43</v>
      </c>
      <c r="O140" s="42"/>
      <c r="P140" s="184">
        <f t="shared" si="11"/>
        <v>0</v>
      </c>
      <c r="Q140" s="184">
        <v>0</v>
      </c>
      <c r="R140" s="184">
        <f t="shared" si="12"/>
        <v>0</v>
      </c>
      <c r="S140" s="184">
        <v>0</v>
      </c>
      <c r="T140" s="185">
        <f t="shared" si="13"/>
        <v>0</v>
      </c>
      <c r="AR140" s="24" t="s">
        <v>373</v>
      </c>
      <c r="AT140" s="24" t="s">
        <v>188</v>
      </c>
      <c r="AU140" s="24" t="s">
        <v>82</v>
      </c>
      <c r="AY140" s="24" t="s">
        <v>185</v>
      </c>
      <c r="BE140" s="186">
        <f t="shared" si="14"/>
        <v>0</v>
      </c>
      <c r="BF140" s="186">
        <f t="shared" si="15"/>
        <v>0</v>
      </c>
      <c r="BG140" s="186">
        <f t="shared" si="16"/>
        <v>0</v>
      </c>
      <c r="BH140" s="186">
        <f t="shared" si="17"/>
        <v>0</v>
      </c>
      <c r="BI140" s="186">
        <f t="shared" si="18"/>
        <v>0</v>
      </c>
      <c r="BJ140" s="24" t="s">
        <v>80</v>
      </c>
      <c r="BK140" s="186">
        <f t="shared" si="19"/>
        <v>0</v>
      </c>
      <c r="BL140" s="24" t="s">
        <v>373</v>
      </c>
      <c r="BM140" s="24" t="s">
        <v>1361</v>
      </c>
    </row>
    <row r="141" spans="2:65" s="1" customFormat="1" ht="31.5" customHeight="1">
      <c r="B141" s="174"/>
      <c r="C141" s="175" t="s">
        <v>72</v>
      </c>
      <c r="D141" s="175" t="s">
        <v>188</v>
      </c>
      <c r="E141" s="176" t="s">
        <v>1027</v>
      </c>
      <c r="F141" s="177" t="s">
        <v>4902</v>
      </c>
      <c r="G141" s="178" t="s">
        <v>4561</v>
      </c>
      <c r="H141" s="179">
        <v>1</v>
      </c>
      <c r="I141" s="180"/>
      <c r="J141" s="181">
        <f t="shared" si="10"/>
        <v>0</v>
      </c>
      <c r="K141" s="177" t="s">
        <v>5</v>
      </c>
      <c r="L141" s="41"/>
      <c r="M141" s="182" t="s">
        <v>5</v>
      </c>
      <c r="N141" s="183" t="s">
        <v>43</v>
      </c>
      <c r="O141" s="42"/>
      <c r="P141" s="184">
        <f t="shared" si="11"/>
        <v>0</v>
      </c>
      <c r="Q141" s="184">
        <v>0</v>
      </c>
      <c r="R141" s="184">
        <f t="shared" si="12"/>
        <v>0</v>
      </c>
      <c r="S141" s="184">
        <v>0</v>
      </c>
      <c r="T141" s="185">
        <f t="shared" si="13"/>
        <v>0</v>
      </c>
      <c r="AR141" s="24" t="s">
        <v>373</v>
      </c>
      <c r="AT141" s="24" t="s">
        <v>188</v>
      </c>
      <c r="AU141" s="24" t="s">
        <v>82</v>
      </c>
      <c r="AY141" s="24" t="s">
        <v>185</v>
      </c>
      <c r="BE141" s="186">
        <f t="shared" si="14"/>
        <v>0</v>
      </c>
      <c r="BF141" s="186">
        <f t="shared" si="15"/>
        <v>0</v>
      </c>
      <c r="BG141" s="186">
        <f t="shared" si="16"/>
        <v>0</v>
      </c>
      <c r="BH141" s="186">
        <f t="shared" si="17"/>
        <v>0</v>
      </c>
      <c r="BI141" s="186">
        <f t="shared" si="18"/>
        <v>0</v>
      </c>
      <c r="BJ141" s="24" t="s">
        <v>80</v>
      </c>
      <c r="BK141" s="186">
        <f t="shared" si="19"/>
        <v>0</v>
      </c>
      <c r="BL141" s="24" t="s">
        <v>373</v>
      </c>
      <c r="BM141" s="24" t="s">
        <v>1369</v>
      </c>
    </row>
    <row r="142" spans="2:65" s="1" customFormat="1" ht="44.25" customHeight="1">
      <c r="B142" s="174"/>
      <c r="C142" s="175" t="s">
        <v>72</v>
      </c>
      <c r="D142" s="175" t="s">
        <v>188</v>
      </c>
      <c r="E142" s="176" t="s">
        <v>1031</v>
      </c>
      <c r="F142" s="177" t="s">
        <v>4903</v>
      </c>
      <c r="G142" s="178" t="s">
        <v>4561</v>
      </c>
      <c r="H142" s="179">
        <v>1</v>
      </c>
      <c r="I142" s="180"/>
      <c r="J142" s="181">
        <f t="shared" si="10"/>
        <v>0</v>
      </c>
      <c r="K142" s="177" t="s">
        <v>5</v>
      </c>
      <c r="L142" s="41"/>
      <c r="M142" s="182" t="s">
        <v>5</v>
      </c>
      <c r="N142" s="183" t="s">
        <v>43</v>
      </c>
      <c r="O142" s="42"/>
      <c r="P142" s="184">
        <f t="shared" si="11"/>
        <v>0</v>
      </c>
      <c r="Q142" s="184">
        <v>0</v>
      </c>
      <c r="R142" s="184">
        <f t="shared" si="12"/>
        <v>0</v>
      </c>
      <c r="S142" s="184">
        <v>0</v>
      </c>
      <c r="T142" s="185">
        <f t="shared" si="13"/>
        <v>0</v>
      </c>
      <c r="AR142" s="24" t="s">
        <v>373</v>
      </c>
      <c r="AT142" s="24" t="s">
        <v>188</v>
      </c>
      <c r="AU142" s="24" t="s">
        <v>82</v>
      </c>
      <c r="AY142" s="24" t="s">
        <v>185</v>
      </c>
      <c r="BE142" s="186">
        <f t="shared" si="14"/>
        <v>0</v>
      </c>
      <c r="BF142" s="186">
        <f t="shared" si="15"/>
        <v>0</v>
      </c>
      <c r="BG142" s="186">
        <f t="shared" si="16"/>
        <v>0</v>
      </c>
      <c r="BH142" s="186">
        <f t="shared" si="17"/>
        <v>0</v>
      </c>
      <c r="BI142" s="186">
        <f t="shared" si="18"/>
        <v>0</v>
      </c>
      <c r="BJ142" s="24" t="s">
        <v>80</v>
      </c>
      <c r="BK142" s="186">
        <f t="shared" si="19"/>
        <v>0</v>
      </c>
      <c r="BL142" s="24" t="s">
        <v>373</v>
      </c>
      <c r="BM142" s="24" t="s">
        <v>1381</v>
      </c>
    </row>
    <row r="143" spans="2:65" s="1" customFormat="1" ht="22.5" customHeight="1">
      <c r="B143" s="174"/>
      <c r="C143" s="175" t="s">
        <v>72</v>
      </c>
      <c r="D143" s="175" t="s">
        <v>188</v>
      </c>
      <c r="E143" s="176" t="s">
        <v>1035</v>
      </c>
      <c r="F143" s="177" t="s">
        <v>4899</v>
      </c>
      <c r="G143" s="178" t="s">
        <v>1046</v>
      </c>
      <c r="H143" s="179">
        <v>4</v>
      </c>
      <c r="I143" s="180"/>
      <c r="J143" s="181">
        <f t="shared" si="10"/>
        <v>0</v>
      </c>
      <c r="K143" s="177" t="s">
        <v>5</v>
      </c>
      <c r="L143" s="41"/>
      <c r="M143" s="182" t="s">
        <v>5</v>
      </c>
      <c r="N143" s="183" t="s">
        <v>43</v>
      </c>
      <c r="O143" s="42"/>
      <c r="P143" s="184">
        <f t="shared" si="11"/>
        <v>0</v>
      </c>
      <c r="Q143" s="184">
        <v>0</v>
      </c>
      <c r="R143" s="184">
        <f t="shared" si="12"/>
        <v>0</v>
      </c>
      <c r="S143" s="184">
        <v>0</v>
      </c>
      <c r="T143" s="185">
        <f t="shared" si="13"/>
        <v>0</v>
      </c>
      <c r="AR143" s="24" t="s">
        <v>373</v>
      </c>
      <c r="AT143" s="24" t="s">
        <v>188</v>
      </c>
      <c r="AU143" s="24" t="s">
        <v>82</v>
      </c>
      <c r="AY143" s="24" t="s">
        <v>185</v>
      </c>
      <c r="BE143" s="186">
        <f t="shared" si="14"/>
        <v>0</v>
      </c>
      <c r="BF143" s="186">
        <f t="shared" si="15"/>
        <v>0</v>
      </c>
      <c r="BG143" s="186">
        <f t="shared" si="16"/>
        <v>0</v>
      </c>
      <c r="BH143" s="186">
        <f t="shared" si="17"/>
        <v>0</v>
      </c>
      <c r="BI143" s="186">
        <f t="shared" si="18"/>
        <v>0</v>
      </c>
      <c r="BJ143" s="24" t="s">
        <v>80</v>
      </c>
      <c r="BK143" s="186">
        <f t="shared" si="19"/>
        <v>0</v>
      </c>
      <c r="BL143" s="24" t="s">
        <v>373</v>
      </c>
      <c r="BM143" s="24" t="s">
        <v>1413</v>
      </c>
    </row>
    <row r="144" spans="2:65" s="1" customFormat="1" ht="22.5" customHeight="1">
      <c r="B144" s="174"/>
      <c r="C144" s="175" t="s">
        <v>72</v>
      </c>
      <c r="D144" s="175" t="s">
        <v>188</v>
      </c>
      <c r="E144" s="176" t="s">
        <v>1039</v>
      </c>
      <c r="F144" s="177" t="s">
        <v>4900</v>
      </c>
      <c r="G144" s="178" t="s">
        <v>1046</v>
      </c>
      <c r="H144" s="179">
        <v>278</v>
      </c>
      <c r="I144" s="180"/>
      <c r="J144" s="181">
        <f t="shared" si="10"/>
        <v>0</v>
      </c>
      <c r="K144" s="177" t="s">
        <v>5</v>
      </c>
      <c r="L144" s="41"/>
      <c r="M144" s="182" t="s">
        <v>5</v>
      </c>
      <c r="N144" s="183" t="s">
        <v>43</v>
      </c>
      <c r="O144" s="42"/>
      <c r="P144" s="184">
        <f t="shared" si="11"/>
        <v>0</v>
      </c>
      <c r="Q144" s="184">
        <v>0</v>
      </c>
      <c r="R144" s="184">
        <f t="shared" si="12"/>
        <v>0</v>
      </c>
      <c r="S144" s="184">
        <v>0</v>
      </c>
      <c r="T144" s="185">
        <f t="shared" si="13"/>
        <v>0</v>
      </c>
      <c r="AR144" s="24" t="s">
        <v>373</v>
      </c>
      <c r="AT144" s="24" t="s">
        <v>188</v>
      </c>
      <c r="AU144" s="24" t="s">
        <v>82</v>
      </c>
      <c r="AY144" s="24" t="s">
        <v>185</v>
      </c>
      <c r="BE144" s="186">
        <f t="shared" si="14"/>
        <v>0</v>
      </c>
      <c r="BF144" s="186">
        <f t="shared" si="15"/>
        <v>0</v>
      </c>
      <c r="BG144" s="186">
        <f t="shared" si="16"/>
        <v>0</v>
      </c>
      <c r="BH144" s="186">
        <f t="shared" si="17"/>
        <v>0</v>
      </c>
      <c r="BI144" s="186">
        <f t="shared" si="18"/>
        <v>0</v>
      </c>
      <c r="BJ144" s="24" t="s">
        <v>80</v>
      </c>
      <c r="BK144" s="186">
        <f t="shared" si="19"/>
        <v>0</v>
      </c>
      <c r="BL144" s="24" t="s">
        <v>373</v>
      </c>
      <c r="BM144" s="24" t="s">
        <v>1435</v>
      </c>
    </row>
    <row r="145" spans="2:65" s="1" customFormat="1" ht="22.5" customHeight="1">
      <c r="B145" s="174"/>
      <c r="C145" s="175" t="s">
        <v>72</v>
      </c>
      <c r="D145" s="175" t="s">
        <v>188</v>
      </c>
      <c r="E145" s="176" t="s">
        <v>1043</v>
      </c>
      <c r="F145" s="177" t="s">
        <v>4556</v>
      </c>
      <c r="G145" s="178" t="s">
        <v>4561</v>
      </c>
      <c r="H145" s="179">
        <v>1</v>
      </c>
      <c r="I145" s="180"/>
      <c r="J145" s="181">
        <f t="shared" si="10"/>
        <v>0</v>
      </c>
      <c r="K145" s="177" t="s">
        <v>5</v>
      </c>
      <c r="L145" s="41"/>
      <c r="M145" s="182" t="s">
        <v>5</v>
      </c>
      <c r="N145" s="183" t="s">
        <v>43</v>
      </c>
      <c r="O145" s="42"/>
      <c r="P145" s="184">
        <f t="shared" si="11"/>
        <v>0</v>
      </c>
      <c r="Q145" s="184">
        <v>0</v>
      </c>
      <c r="R145" s="184">
        <f t="shared" si="12"/>
        <v>0</v>
      </c>
      <c r="S145" s="184">
        <v>0</v>
      </c>
      <c r="T145" s="185">
        <f t="shared" si="13"/>
        <v>0</v>
      </c>
      <c r="AR145" s="24" t="s">
        <v>373</v>
      </c>
      <c r="AT145" s="24" t="s">
        <v>188</v>
      </c>
      <c r="AU145" s="24" t="s">
        <v>82</v>
      </c>
      <c r="AY145" s="24" t="s">
        <v>185</v>
      </c>
      <c r="BE145" s="186">
        <f t="shared" si="14"/>
        <v>0</v>
      </c>
      <c r="BF145" s="186">
        <f t="shared" si="15"/>
        <v>0</v>
      </c>
      <c r="BG145" s="186">
        <f t="shared" si="16"/>
        <v>0</v>
      </c>
      <c r="BH145" s="186">
        <f t="shared" si="17"/>
        <v>0</v>
      </c>
      <c r="BI145" s="186">
        <f t="shared" si="18"/>
        <v>0</v>
      </c>
      <c r="BJ145" s="24" t="s">
        <v>80</v>
      </c>
      <c r="BK145" s="186">
        <f t="shared" si="19"/>
        <v>0</v>
      </c>
      <c r="BL145" s="24" t="s">
        <v>373</v>
      </c>
      <c r="BM145" s="24" t="s">
        <v>1446</v>
      </c>
    </row>
    <row r="146" spans="2:65" s="10" customFormat="1" ht="29.85" customHeight="1">
      <c r="B146" s="160"/>
      <c r="D146" s="171" t="s">
        <v>71</v>
      </c>
      <c r="E146" s="172" t="s">
        <v>4904</v>
      </c>
      <c r="F146" s="172" t="s">
        <v>4905</v>
      </c>
      <c r="I146" s="163"/>
      <c r="J146" s="173">
        <f>BK146</f>
        <v>0</v>
      </c>
      <c r="L146" s="160"/>
      <c r="M146" s="165"/>
      <c r="N146" s="166"/>
      <c r="O146" s="166"/>
      <c r="P146" s="167">
        <f>SUM(P147:P155)</f>
        <v>0</v>
      </c>
      <c r="Q146" s="166"/>
      <c r="R146" s="167">
        <f>SUM(R147:R155)</f>
        <v>0</v>
      </c>
      <c r="S146" s="166"/>
      <c r="T146" s="168">
        <f>SUM(T147:T155)</f>
        <v>0</v>
      </c>
      <c r="AR146" s="161" t="s">
        <v>82</v>
      </c>
      <c r="AT146" s="169" t="s">
        <v>71</v>
      </c>
      <c r="AU146" s="169" t="s">
        <v>80</v>
      </c>
      <c r="AY146" s="161" t="s">
        <v>185</v>
      </c>
      <c r="BK146" s="170">
        <f>SUM(BK147:BK155)</f>
        <v>0</v>
      </c>
    </row>
    <row r="147" spans="2:65" s="1" customFormat="1" ht="95.25" customHeight="1">
      <c r="B147" s="174"/>
      <c r="C147" s="175" t="s">
        <v>80</v>
      </c>
      <c r="D147" s="175" t="s">
        <v>188</v>
      </c>
      <c r="E147" s="176" t="s">
        <v>4906</v>
      </c>
      <c r="F147" s="177" t="s">
        <v>4907</v>
      </c>
      <c r="G147" s="178" t="s">
        <v>1046</v>
      </c>
      <c r="H147" s="179">
        <v>11</v>
      </c>
      <c r="I147" s="180"/>
      <c r="J147" s="181">
        <f t="shared" ref="J147:J155" si="20">ROUND(I147*H147,2)</f>
        <v>0</v>
      </c>
      <c r="K147" s="177" t="s">
        <v>5</v>
      </c>
      <c r="L147" s="41"/>
      <c r="M147" s="182" t="s">
        <v>5</v>
      </c>
      <c r="N147" s="183" t="s">
        <v>43</v>
      </c>
      <c r="O147" s="42"/>
      <c r="P147" s="184">
        <f t="shared" ref="P147:P155" si="21">O147*H147</f>
        <v>0</v>
      </c>
      <c r="Q147" s="184">
        <v>0</v>
      </c>
      <c r="R147" s="184">
        <f t="shared" ref="R147:R155" si="22">Q147*H147</f>
        <v>0</v>
      </c>
      <c r="S147" s="184">
        <v>0</v>
      </c>
      <c r="T147" s="185">
        <f t="shared" ref="T147:T155" si="23">S147*H147</f>
        <v>0</v>
      </c>
      <c r="AR147" s="24" t="s">
        <v>373</v>
      </c>
      <c r="AT147" s="24" t="s">
        <v>188</v>
      </c>
      <c r="AU147" s="24" t="s">
        <v>82</v>
      </c>
      <c r="AY147" s="24" t="s">
        <v>185</v>
      </c>
      <c r="BE147" s="186">
        <f t="shared" ref="BE147:BE155" si="24">IF(N147="základní",J147,0)</f>
        <v>0</v>
      </c>
      <c r="BF147" s="186">
        <f t="shared" ref="BF147:BF155" si="25">IF(N147="snížená",J147,0)</f>
        <v>0</v>
      </c>
      <c r="BG147" s="186">
        <f t="shared" ref="BG147:BG155" si="26">IF(N147="zákl. přenesená",J147,0)</f>
        <v>0</v>
      </c>
      <c r="BH147" s="186">
        <f t="shared" ref="BH147:BH155" si="27">IF(N147="sníž. přenesená",J147,0)</f>
        <v>0</v>
      </c>
      <c r="BI147" s="186">
        <f t="shared" ref="BI147:BI155" si="28">IF(N147="nulová",J147,0)</f>
        <v>0</v>
      </c>
      <c r="BJ147" s="24" t="s">
        <v>80</v>
      </c>
      <c r="BK147" s="186">
        <f t="shared" ref="BK147:BK155" si="29">ROUND(I147*H147,2)</f>
        <v>0</v>
      </c>
      <c r="BL147" s="24" t="s">
        <v>373</v>
      </c>
      <c r="BM147" s="24" t="s">
        <v>4908</v>
      </c>
    </row>
    <row r="148" spans="2:65" s="1" customFormat="1" ht="95.25" customHeight="1">
      <c r="B148" s="174"/>
      <c r="C148" s="175" t="s">
        <v>82</v>
      </c>
      <c r="D148" s="175" t="s">
        <v>188</v>
      </c>
      <c r="E148" s="176" t="s">
        <v>4909</v>
      </c>
      <c r="F148" s="177" t="s">
        <v>4910</v>
      </c>
      <c r="G148" s="178" t="s">
        <v>1046</v>
      </c>
      <c r="H148" s="179">
        <v>11</v>
      </c>
      <c r="I148" s="180"/>
      <c r="J148" s="181">
        <f t="shared" si="20"/>
        <v>0</v>
      </c>
      <c r="K148" s="177" t="s">
        <v>5</v>
      </c>
      <c r="L148" s="41"/>
      <c r="M148" s="182" t="s">
        <v>5</v>
      </c>
      <c r="N148" s="183" t="s">
        <v>43</v>
      </c>
      <c r="O148" s="42"/>
      <c r="P148" s="184">
        <f t="shared" si="21"/>
        <v>0</v>
      </c>
      <c r="Q148" s="184">
        <v>0</v>
      </c>
      <c r="R148" s="184">
        <f t="shared" si="22"/>
        <v>0</v>
      </c>
      <c r="S148" s="184">
        <v>0</v>
      </c>
      <c r="T148" s="185">
        <f t="shared" si="23"/>
        <v>0</v>
      </c>
      <c r="AR148" s="24" t="s">
        <v>373</v>
      </c>
      <c r="AT148" s="24" t="s">
        <v>188</v>
      </c>
      <c r="AU148" s="24" t="s">
        <v>82</v>
      </c>
      <c r="AY148" s="24" t="s">
        <v>185</v>
      </c>
      <c r="BE148" s="186">
        <f t="shared" si="24"/>
        <v>0</v>
      </c>
      <c r="BF148" s="186">
        <f t="shared" si="25"/>
        <v>0</v>
      </c>
      <c r="BG148" s="186">
        <f t="shared" si="26"/>
        <v>0</v>
      </c>
      <c r="BH148" s="186">
        <f t="shared" si="27"/>
        <v>0</v>
      </c>
      <c r="BI148" s="186">
        <f t="shared" si="28"/>
        <v>0</v>
      </c>
      <c r="BJ148" s="24" t="s">
        <v>80</v>
      </c>
      <c r="BK148" s="186">
        <f t="shared" si="29"/>
        <v>0</v>
      </c>
      <c r="BL148" s="24" t="s">
        <v>373</v>
      </c>
      <c r="BM148" s="24" t="s">
        <v>4911</v>
      </c>
    </row>
    <row r="149" spans="2:65" s="1" customFormat="1" ht="146.25" customHeight="1">
      <c r="B149" s="174"/>
      <c r="C149" s="175" t="s">
        <v>199</v>
      </c>
      <c r="D149" s="175" t="s">
        <v>188</v>
      </c>
      <c r="E149" s="176" t="s">
        <v>4912</v>
      </c>
      <c r="F149" s="177" t="s">
        <v>4913</v>
      </c>
      <c r="G149" s="178" t="s">
        <v>1046</v>
      </c>
      <c r="H149" s="179">
        <v>11</v>
      </c>
      <c r="I149" s="180"/>
      <c r="J149" s="181">
        <f t="shared" si="20"/>
        <v>0</v>
      </c>
      <c r="K149" s="177" t="s">
        <v>5</v>
      </c>
      <c r="L149" s="41"/>
      <c r="M149" s="182" t="s">
        <v>5</v>
      </c>
      <c r="N149" s="183" t="s">
        <v>43</v>
      </c>
      <c r="O149" s="42"/>
      <c r="P149" s="184">
        <f t="shared" si="21"/>
        <v>0</v>
      </c>
      <c r="Q149" s="184">
        <v>0</v>
      </c>
      <c r="R149" s="184">
        <f t="shared" si="22"/>
        <v>0</v>
      </c>
      <c r="S149" s="184">
        <v>0</v>
      </c>
      <c r="T149" s="185">
        <f t="shared" si="23"/>
        <v>0</v>
      </c>
      <c r="AR149" s="24" t="s">
        <v>373</v>
      </c>
      <c r="AT149" s="24" t="s">
        <v>188</v>
      </c>
      <c r="AU149" s="24" t="s">
        <v>82</v>
      </c>
      <c r="AY149" s="24" t="s">
        <v>185</v>
      </c>
      <c r="BE149" s="186">
        <f t="shared" si="24"/>
        <v>0</v>
      </c>
      <c r="BF149" s="186">
        <f t="shared" si="25"/>
        <v>0</v>
      </c>
      <c r="BG149" s="186">
        <f t="shared" si="26"/>
        <v>0</v>
      </c>
      <c r="BH149" s="186">
        <f t="shared" si="27"/>
        <v>0</v>
      </c>
      <c r="BI149" s="186">
        <f t="shared" si="28"/>
        <v>0</v>
      </c>
      <c r="BJ149" s="24" t="s">
        <v>80</v>
      </c>
      <c r="BK149" s="186">
        <f t="shared" si="29"/>
        <v>0</v>
      </c>
      <c r="BL149" s="24" t="s">
        <v>373</v>
      </c>
      <c r="BM149" s="24" t="s">
        <v>4914</v>
      </c>
    </row>
    <row r="150" spans="2:65" s="1" customFormat="1" ht="31.5" customHeight="1">
      <c r="B150" s="174"/>
      <c r="C150" s="175" t="s">
        <v>193</v>
      </c>
      <c r="D150" s="175" t="s">
        <v>188</v>
      </c>
      <c r="E150" s="176" t="s">
        <v>4915</v>
      </c>
      <c r="F150" s="177" t="s">
        <v>4916</v>
      </c>
      <c r="G150" s="178" t="s">
        <v>4561</v>
      </c>
      <c r="H150" s="179">
        <v>11</v>
      </c>
      <c r="I150" s="180"/>
      <c r="J150" s="181">
        <f t="shared" si="20"/>
        <v>0</v>
      </c>
      <c r="K150" s="177" t="s">
        <v>5</v>
      </c>
      <c r="L150" s="41"/>
      <c r="M150" s="182" t="s">
        <v>5</v>
      </c>
      <c r="N150" s="183" t="s">
        <v>43</v>
      </c>
      <c r="O150" s="42"/>
      <c r="P150" s="184">
        <f t="shared" si="21"/>
        <v>0</v>
      </c>
      <c r="Q150" s="184">
        <v>0</v>
      </c>
      <c r="R150" s="184">
        <f t="shared" si="22"/>
        <v>0</v>
      </c>
      <c r="S150" s="184">
        <v>0</v>
      </c>
      <c r="T150" s="185">
        <f t="shared" si="23"/>
        <v>0</v>
      </c>
      <c r="AR150" s="24" t="s">
        <v>373</v>
      </c>
      <c r="AT150" s="24" t="s">
        <v>188</v>
      </c>
      <c r="AU150" s="24" t="s">
        <v>82</v>
      </c>
      <c r="AY150" s="24" t="s">
        <v>185</v>
      </c>
      <c r="BE150" s="186">
        <f t="shared" si="24"/>
        <v>0</v>
      </c>
      <c r="BF150" s="186">
        <f t="shared" si="25"/>
        <v>0</v>
      </c>
      <c r="BG150" s="186">
        <f t="shared" si="26"/>
        <v>0</v>
      </c>
      <c r="BH150" s="186">
        <f t="shared" si="27"/>
        <v>0</v>
      </c>
      <c r="BI150" s="186">
        <f t="shared" si="28"/>
        <v>0</v>
      </c>
      <c r="BJ150" s="24" t="s">
        <v>80</v>
      </c>
      <c r="BK150" s="186">
        <f t="shared" si="29"/>
        <v>0</v>
      </c>
      <c r="BL150" s="24" t="s">
        <v>373</v>
      </c>
      <c r="BM150" s="24" t="s">
        <v>4917</v>
      </c>
    </row>
    <row r="151" spans="2:65" s="1" customFormat="1" ht="69.75" customHeight="1">
      <c r="B151" s="174"/>
      <c r="C151" s="175" t="s">
        <v>274</v>
      </c>
      <c r="D151" s="175" t="s">
        <v>188</v>
      </c>
      <c r="E151" s="176" t="s">
        <v>4918</v>
      </c>
      <c r="F151" s="177" t="s">
        <v>4919</v>
      </c>
      <c r="G151" s="178" t="s">
        <v>1046</v>
      </c>
      <c r="H151" s="179">
        <v>11</v>
      </c>
      <c r="I151" s="180"/>
      <c r="J151" s="181">
        <f t="shared" si="20"/>
        <v>0</v>
      </c>
      <c r="K151" s="177" t="s">
        <v>5</v>
      </c>
      <c r="L151" s="41"/>
      <c r="M151" s="182" t="s">
        <v>5</v>
      </c>
      <c r="N151" s="183" t="s">
        <v>43</v>
      </c>
      <c r="O151" s="42"/>
      <c r="P151" s="184">
        <f t="shared" si="21"/>
        <v>0</v>
      </c>
      <c r="Q151" s="184">
        <v>0</v>
      </c>
      <c r="R151" s="184">
        <f t="shared" si="22"/>
        <v>0</v>
      </c>
      <c r="S151" s="184">
        <v>0</v>
      </c>
      <c r="T151" s="185">
        <f t="shared" si="23"/>
        <v>0</v>
      </c>
      <c r="AR151" s="24" t="s">
        <v>373</v>
      </c>
      <c r="AT151" s="24" t="s">
        <v>188</v>
      </c>
      <c r="AU151" s="24" t="s">
        <v>82</v>
      </c>
      <c r="AY151" s="24" t="s">
        <v>185</v>
      </c>
      <c r="BE151" s="186">
        <f t="shared" si="24"/>
        <v>0</v>
      </c>
      <c r="BF151" s="186">
        <f t="shared" si="25"/>
        <v>0</v>
      </c>
      <c r="BG151" s="186">
        <f t="shared" si="26"/>
        <v>0</v>
      </c>
      <c r="BH151" s="186">
        <f t="shared" si="27"/>
        <v>0</v>
      </c>
      <c r="BI151" s="186">
        <f t="shared" si="28"/>
        <v>0</v>
      </c>
      <c r="BJ151" s="24" t="s">
        <v>80</v>
      </c>
      <c r="BK151" s="186">
        <f t="shared" si="29"/>
        <v>0</v>
      </c>
      <c r="BL151" s="24" t="s">
        <v>373</v>
      </c>
      <c r="BM151" s="24" t="s">
        <v>4920</v>
      </c>
    </row>
    <row r="152" spans="2:65" s="1" customFormat="1" ht="82.5" customHeight="1">
      <c r="B152" s="174"/>
      <c r="C152" s="175" t="s">
        <v>282</v>
      </c>
      <c r="D152" s="175" t="s">
        <v>188</v>
      </c>
      <c r="E152" s="176" t="s">
        <v>4921</v>
      </c>
      <c r="F152" s="177" t="s">
        <v>4922</v>
      </c>
      <c r="G152" s="178" t="s">
        <v>1046</v>
      </c>
      <c r="H152" s="179">
        <v>11</v>
      </c>
      <c r="I152" s="180"/>
      <c r="J152" s="181">
        <f t="shared" si="20"/>
        <v>0</v>
      </c>
      <c r="K152" s="177" t="s">
        <v>5</v>
      </c>
      <c r="L152" s="41"/>
      <c r="M152" s="182" t="s">
        <v>5</v>
      </c>
      <c r="N152" s="183" t="s">
        <v>43</v>
      </c>
      <c r="O152" s="42"/>
      <c r="P152" s="184">
        <f t="shared" si="21"/>
        <v>0</v>
      </c>
      <c r="Q152" s="184">
        <v>0</v>
      </c>
      <c r="R152" s="184">
        <f t="shared" si="22"/>
        <v>0</v>
      </c>
      <c r="S152" s="184">
        <v>0</v>
      </c>
      <c r="T152" s="185">
        <f t="shared" si="23"/>
        <v>0</v>
      </c>
      <c r="AR152" s="24" t="s">
        <v>373</v>
      </c>
      <c r="AT152" s="24" t="s">
        <v>188</v>
      </c>
      <c r="AU152" s="24" t="s">
        <v>82</v>
      </c>
      <c r="AY152" s="24" t="s">
        <v>185</v>
      </c>
      <c r="BE152" s="186">
        <f t="shared" si="24"/>
        <v>0</v>
      </c>
      <c r="BF152" s="186">
        <f t="shared" si="25"/>
        <v>0</v>
      </c>
      <c r="BG152" s="186">
        <f t="shared" si="26"/>
        <v>0</v>
      </c>
      <c r="BH152" s="186">
        <f t="shared" si="27"/>
        <v>0</v>
      </c>
      <c r="BI152" s="186">
        <f t="shared" si="28"/>
        <v>0</v>
      </c>
      <c r="BJ152" s="24" t="s">
        <v>80</v>
      </c>
      <c r="BK152" s="186">
        <f t="shared" si="29"/>
        <v>0</v>
      </c>
      <c r="BL152" s="24" t="s">
        <v>373</v>
      </c>
      <c r="BM152" s="24" t="s">
        <v>4923</v>
      </c>
    </row>
    <row r="153" spans="2:65" s="1" customFormat="1" ht="31.5" customHeight="1">
      <c r="B153" s="174"/>
      <c r="C153" s="175" t="s">
        <v>290</v>
      </c>
      <c r="D153" s="175" t="s">
        <v>188</v>
      </c>
      <c r="E153" s="176" t="s">
        <v>4924</v>
      </c>
      <c r="F153" s="177" t="s">
        <v>4925</v>
      </c>
      <c r="G153" s="178" t="s">
        <v>4561</v>
      </c>
      <c r="H153" s="179">
        <v>11</v>
      </c>
      <c r="I153" s="180"/>
      <c r="J153" s="181">
        <f t="shared" si="20"/>
        <v>0</v>
      </c>
      <c r="K153" s="177" t="s">
        <v>5</v>
      </c>
      <c r="L153" s="41"/>
      <c r="M153" s="182" t="s">
        <v>5</v>
      </c>
      <c r="N153" s="183" t="s">
        <v>43</v>
      </c>
      <c r="O153" s="42"/>
      <c r="P153" s="184">
        <f t="shared" si="21"/>
        <v>0</v>
      </c>
      <c r="Q153" s="184">
        <v>0</v>
      </c>
      <c r="R153" s="184">
        <f t="shared" si="22"/>
        <v>0</v>
      </c>
      <c r="S153" s="184">
        <v>0</v>
      </c>
      <c r="T153" s="185">
        <f t="shared" si="23"/>
        <v>0</v>
      </c>
      <c r="AR153" s="24" t="s">
        <v>373</v>
      </c>
      <c r="AT153" s="24" t="s">
        <v>188</v>
      </c>
      <c r="AU153" s="24" t="s">
        <v>82</v>
      </c>
      <c r="AY153" s="24" t="s">
        <v>185</v>
      </c>
      <c r="BE153" s="186">
        <f t="shared" si="24"/>
        <v>0</v>
      </c>
      <c r="BF153" s="186">
        <f t="shared" si="25"/>
        <v>0</v>
      </c>
      <c r="BG153" s="186">
        <f t="shared" si="26"/>
        <v>0</v>
      </c>
      <c r="BH153" s="186">
        <f t="shared" si="27"/>
        <v>0</v>
      </c>
      <c r="BI153" s="186">
        <f t="shared" si="28"/>
        <v>0</v>
      </c>
      <c r="BJ153" s="24" t="s">
        <v>80</v>
      </c>
      <c r="BK153" s="186">
        <f t="shared" si="29"/>
        <v>0</v>
      </c>
      <c r="BL153" s="24" t="s">
        <v>373</v>
      </c>
      <c r="BM153" s="24" t="s">
        <v>4926</v>
      </c>
    </row>
    <row r="154" spans="2:65" s="1" customFormat="1" ht="31.5" customHeight="1">
      <c r="B154" s="174"/>
      <c r="C154" s="175" t="s">
        <v>261</v>
      </c>
      <c r="D154" s="175" t="s">
        <v>188</v>
      </c>
      <c r="E154" s="176" t="s">
        <v>4927</v>
      </c>
      <c r="F154" s="177" t="s">
        <v>4928</v>
      </c>
      <c r="G154" s="178" t="s">
        <v>4561</v>
      </c>
      <c r="H154" s="179">
        <v>11</v>
      </c>
      <c r="I154" s="180"/>
      <c r="J154" s="181">
        <f t="shared" si="20"/>
        <v>0</v>
      </c>
      <c r="K154" s="177" t="s">
        <v>5</v>
      </c>
      <c r="L154" s="41"/>
      <c r="M154" s="182" t="s">
        <v>5</v>
      </c>
      <c r="N154" s="183" t="s">
        <v>43</v>
      </c>
      <c r="O154" s="42"/>
      <c r="P154" s="184">
        <f t="shared" si="21"/>
        <v>0</v>
      </c>
      <c r="Q154" s="184">
        <v>0</v>
      </c>
      <c r="R154" s="184">
        <f t="shared" si="22"/>
        <v>0</v>
      </c>
      <c r="S154" s="184">
        <v>0</v>
      </c>
      <c r="T154" s="185">
        <f t="shared" si="23"/>
        <v>0</v>
      </c>
      <c r="AR154" s="24" t="s">
        <v>373</v>
      </c>
      <c r="AT154" s="24" t="s">
        <v>188</v>
      </c>
      <c r="AU154" s="24" t="s">
        <v>82</v>
      </c>
      <c r="AY154" s="24" t="s">
        <v>185</v>
      </c>
      <c r="BE154" s="186">
        <f t="shared" si="24"/>
        <v>0</v>
      </c>
      <c r="BF154" s="186">
        <f t="shared" si="25"/>
        <v>0</v>
      </c>
      <c r="BG154" s="186">
        <f t="shared" si="26"/>
        <v>0</v>
      </c>
      <c r="BH154" s="186">
        <f t="shared" si="27"/>
        <v>0</v>
      </c>
      <c r="BI154" s="186">
        <f t="shared" si="28"/>
        <v>0</v>
      </c>
      <c r="BJ154" s="24" t="s">
        <v>80</v>
      </c>
      <c r="BK154" s="186">
        <f t="shared" si="29"/>
        <v>0</v>
      </c>
      <c r="BL154" s="24" t="s">
        <v>373</v>
      </c>
      <c r="BM154" s="24" t="s">
        <v>4929</v>
      </c>
    </row>
    <row r="155" spans="2:65" s="1" customFormat="1" ht="22.5" customHeight="1">
      <c r="B155" s="174"/>
      <c r="C155" s="175" t="s">
        <v>790</v>
      </c>
      <c r="D155" s="175" t="s">
        <v>188</v>
      </c>
      <c r="E155" s="176" t="s">
        <v>4930</v>
      </c>
      <c r="F155" s="177" t="s">
        <v>4931</v>
      </c>
      <c r="G155" s="178" t="s">
        <v>4561</v>
      </c>
      <c r="H155" s="179">
        <v>11</v>
      </c>
      <c r="I155" s="180"/>
      <c r="J155" s="181">
        <f t="shared" si="20"/>
        <v>0</v>
      </c>
      <c r="K155" s="177" t="s">
        <v>5</v>
      </c>
      <c r="L155" s="41"/>
      <c r="M155" s="182" t="s">
        <v>5</v>
      </c>
      <c r="N155" s="183" t="s">
        <v>43</v>
      </c>
      <c r="O155" s="42"/>
      <c r="P155" s="184">
        <f t="shared" si="21"/>
        <v>0</v>
      </c>
      <c r="Q155" s="184">
        <v>0</v>
      </c>
      <c r="R155" s="184">
        <f t="shared" si="22"/>
        <v>0</v>
      </c>
      <c r="S155" s="184">
        <v>0</v>
      </c>
      <c r="T155" s="185">
        <f t="shared" si="23"/>
        <v>0</v>
      </c>
      <c r="AR155" s="24" t="s">
        <v>373</v>
      </c>
      <c r="AT155" s="24" t="s">
        <v>188</v>
      </c>
      <c r="AU155" s="24" t="s">
        <v>82</v>
      </c>
      <c r="AY155" s="24" t="s">
        <v>185</v>
      </c>
      <c r="BE155" s="186">
        <f t="shared" si="24"/>
        <v>0</v>
      </c>
      <c r="BF155" s="186">
        <f t="shared" si="25"/>
        <v>0</v>
      </c>
      <c r="BG155" s="186">
        <f t="shared" si="26"/>
        <v>0</v>
      </c>
      <c r="BH155" s="186">
        <f t="shared" si="27"/>
        <v>0</v>
      </c>
      <c r="BI155" s="186">
        <f t="shared" si="28"/>
        <v>0</v>
      </c>
      <c r="BJ155" s="24" t="s">
        <v>80</v>
      </c>
      <c r="BK155" s="186">
        <f t="shared" si="29"/>
        <v>0</v>
      </c>
      <c r="BL155" s="24" t="s">
        <v>373</v>
      </c>
      <c r="BM155" s="24" t="s">
        <v>4932</v>
      </c>
    </row>
    <row r="156" spans="2:65" s="10" customFormat="1" ht="29.85" customHeight="1">
      <c r="B156" s="160"/>
      <c r="D156" s="171" t="s">
        <v>71</v>
      </c>
      <c r="E156" s="172" t="s">
        <v>4933</v>
      </c>
      <c r="F156" s="172" t="s">
        <v>4934</v>
      </c>
      <c r="I156" s="163"/>
      <c r="J156" s="173">
        <f>BK156</f>
        <v>0</v>
      </c>
      <c r="L156" s="160"/>
      <c r="M156" s="165"/>
      <c r="N156" s="166"/>
      <c r="O156" s="166"/>
      <c r="P156" s="167">
        <f>SUM(P157:P166)</f>
        <v>0</v>
      </c>
      <c r="Q156" s="166"/>
      <c r="R156" s="167">
        <f>SUM(R157:R166)</f>
        <v>0</v>
      </c>
      <c r="S156" s="166"/>
      <c r="T156" s="168">
        <f>SUM(T157:T166)</f>
        <v>0</v>
      </c>
      <c r="AR156" s="161" t="s">
        <v>82</v>
      </c>
      <c r="AT156" s="169" t="s">
        <v>71</v>
      </c>
      <c r="AU156" s="169" t="s">
        <v>80</v>
      </c>
      <c r="AY156" s="161" t="s">
        <v>185</v>
      </c>
      <c r="BK156" s="170">
        <f>SUM(BK157:BK166)</f>
        <v>0</v>
      </c>
    </row>
    <row r="157" spans="2:65" s="1" customFormat="1" ht="31.5" customHeight="1">
      <c r="B157" s="174"/>
      <c r="C157" s="175" t="s">
        <v>328</v>
      </c>
      <c r="D157" s="175" t="s">
        <v>188</v>
      </c>
      <c r="E157" s="176" t="s">
        <v>4935</v>
      </c>
      <c r="F157" s="177" t="s">
        <v>4936</v>
      </c>
      <c r="G157" s="178" t="s">
        <v>4561</v>
      </c>
      <c r="H157" s="179">
        <v>1</v>
      </c>
      <c r="I157" s="180"/>
      <c r="J157" s="181">
        <f t="shared" ref="J157:J166" si="30">ROUND(I157*H157,2)</f>
        <v>0</v>
      </c>
      <c r="K157" s="177" t="s">
        <v>5</v>
      </c>
      <c r="L157" s="41"/>
      <c r="M157" s="182" t="s">
        <v>5</v>
      </c>
      <c r="N157" s="183" t="s">
        <v>43</v>
      </c>
      <c r="O157" s="42"/>
      <c r="P157" s="184">
        <f t="shared" ref="P157:P166" si="31">O157*H157</f>
        <v>0</v>
      </c>
      <c r="Q157" s="184">
        <v>0</v>
      </c>
      <c r="R157" s="184">
        <f t="shared" ref="R157:R166" si="32">Q157*H157</f>
        <v>0</v>
      </c>
      <c r="S157" s="184">
        <v>0</v>
      </c>
      <c r="T157" s="185">
        <f t="shared" ref="T157:T166" si="33">S157*H157</f>
        <v>0</v>
      </c>
      <c r="AR157" s="24" t="s">
        <v>373</v>
      </c>
      <c r="AT157" s="24" t="s">
        <v>188</v>
      </c>
      <c r="AU157" s="24" t="s">
        <v>82</v>
      </c>
      <c r="AY157" s="24" t="s">
        <v>185</v>
      </c>
      <c r="BE157" s="186">
        <f t="shared" ref="BE157:BE166" si="34">IF(N157="základní",J157,0)</f>
        <v>0</v>
      </c>
      <c r="BF157" s="186">
        <f t="shared" ref="BF157:BF166" si="35">IF(N157="snížená",J157,0)</f>
        <v>0</v>
      </c>
      <c r="BG157" s="186">
        <f t="shared" ref="BG157:BG166" si="36">IF(N157="zákl. přenesená",J157,0)</f>
        <v>0</v>
      </c>
      <c r="BH157" s="186">
        <f t="shared" ref="BH157:BH166" si="37">IF(N157="sníž. přenesená",J157,0)</f>
        <v>0</v>
      </c>
      <c r="BI157" s="186">
        <f t="shared" ref="BI157:BI166" si="38">IF(N157="nulová",J157,0)</f>
        <v>0</v>
      </c>
      <c r="BJ157" s="24" t="s">
        <v>80</v>
      </c>
      <c r="BK157" s="186">
        <f t="shared" ref="BK157:BK166" si="39">ROUND(I157*H157,2)</f>
        <v>0</v>
      </c>
      <c r="BL157" s="24" t="s">
        <v>373</v>
      </c>
      <c r="BM157" s="24" t="s">
        <v>4937</v>
      </c>
    </row>
    <row r="158" spans="2:65" s="1" customFormat="1" ht="95.25" customHeight="1">
      <c r="B158" s="174"/>
      <c r="C158" s="175" t="s">
        <v>332</v>
      </c>
      <c r="D158" s="175" t="s">
        <v>188</v>
      </c>
      <c r="E158" s="176" t="s">
        <v>4938</v>
      </c>
      <c r="F158" s="177" t="s">
        <v>4939</v>
      </c>
      <c r="G158" s="178" t="s">
        <v>1046</v>
      </c>
      <c r="H158" s="179">
        <v>1</v>
      </c>
      <c r="I158" s="180"/>
      <c r="J158" s="181">
        <f t="shared" si="30"/>
        <v>0</v>
      </c>
      <c r="K158" s="177" t="s">
        <v>5</v>
      </c>
      <c r="L158" s="41"/>
      <c r="M158" s="182" t="s">
        <v>5</v>
      </c>
      <c r="N158" s="183" t="s">
        <v>43</v>
      </c>
      <c r="O158" s="42"/>
      <c r="P158" s="184">
        <f t="shared" si="31"/>
        <v>0</v>
      </c>
      <c r="Q158" s="184">
        <v>0</v>
      </c>
      <c r="R158" s="184">
        <f t="shared" si="32"/>
        <v>0</v>
      </c>
      <c r="S158" s="184">
        <v>0</v>
      </c>
      <c r="T158" s="185">
        <f t="shared" si="33"/>
        <v>0</v>
      </c>
      <c r="AR158" s="24" t="s">
        <v>373</v>
      </c>
      <c r="AT158" s="24" t="s">
        <v>188</v>
      </c>
      <c r="AU158" s="24" t="s">
        <v>82</v>
      </c>
      <c r="AY158" s="24" t="s">
        <v>185</v>
      </c>
      <c r="BE158" s="186">
        <f t="shared" si="34"/>
        <v>0</v>
      </c>
      <c r="BF158" s="186">
        <f t="shared" si="35"/>
        <v>0</v>
      </c>
      <c r="BG158" s="186">
        <f t="shared" si="36"/>
        <v>0</v>
      </c>
      <c r="BH158" s="186">
        <f t="shared" si="37"/>
        <v>0</v>
      </c>
      <c r="BI158" s="186">
        <f t="shared" si="38"/>
        <v>0</v>
      </c>
      <c r="BJ158" s="24" t="s">
        <v>80</v>
      </c>
      <c r="BK158" s="186">
        <f t="shared" si="39"/>
        <v>0</v>
      </c>
      <c r="BL158" s="24" t="s">
        <v>373</v>
      </c>
      <c r="BM158" s="24" t="s">
        <v>4940</v>
      </c>
    </row>
    <row r="159" spans="2:65" s="1" customFormat="1" ht="82.5" customHeight="1">
      <c r="B159" s="174"/>
      <c r="C159" s="175" t="s">
        <v>336</v>
      </c>
      <c r="D159" s="175" t="s">
        <v>188</v>
      </c>
      <c r="E159" s="176" t="s">
        <v>4941</v>
      </c>
      <c r="F159" s="177" t="s">
        <v>4942</v>
      </c>
      <c r="G159" s="178" t="s">
        <v>1046</v>
      </c>
      <c r="H159" s="179">
        <v>1</v>
      </c>
      <c r="I159" s="180"/>
      <c r="J159" s="181">
        <f t="shared" si="30"/>
        <v>0</v>
      </c>
      <c r="K159" s="177" t="s">
        <v>5</v>
      </c>
      <c r="L159" s="41"/>
      <c r="M159" s="182" t="s">
        <v>5</v>
      </c>
      <c r="N159" s="183" t="s">
        <v>43</v>
      </c>
      <c r="O159" s="42"/>
      <c r="P159" s="184">
        <f t="shared" si="31"/>
        <v>0</v>
      </c>
      <c r="Q159" s="184">
        <v>0</v>
      </c>
      <c r="R159" s="184">
        <f t="shared" si="32"/>
        <v>0</v>
      </c>
      <c r="S159" s="184">
        <v>0</v>
      </c>
      <c r="T159" s="185">
        <f t="shared" si="33"/>
        <v>0</v>
      </c>
      <c r="AR159" s="24" t="s">
        <v>373</v>
      </c>
      <c r="AT159" s="24" t="s">
        <v>188</v>
      </c>
      <c r="AU159" s="24" t="s">
        <v>82</v>
      </c>
      <c r="AY159" s="24" t="s">
        <v>185</v>
      </c>
      <c r="BE159" s="186">
        <f t="shared" si="34"/>
        <v>0</v>
      </c>
      <c r="BF159" s="186">
        <f t="shared" si="35"/>
        <v>0</v>
      </c>
      <c r="BG159" s="186">
        <f t="shared" si="36"/>
        <v>0</v>
      </c>
      <c r="BH159" s="186">
        <f t="shared" si="37"/>
        <v>0</v>
      </c>
      <c r="BI159" s="186">
        <f t="shared" si="38"/>
        <v>0</v>
      </c>
      <c r="BJ159" s="24" t="s">
        <v>80</v>
      </c>
      <c r="BK159" s="186">
        <f t="shared" si="39"/>
        <v>0</v>
      </c>
      <c r="BL159" s="24" t="s">
        <v>373</v>
      </c>
      <c r="BM159" s="24" t="s">
        <v>4943</v>
      </c>
    </row>
    <row r="160" spans="2:65" s="1" customFormat="1" ht="95.25" customHeight="1">
      <c r="B160" s="174"/>
      <c r="C160" s="175" t="s">
        <v>340</v>
      </c>
      <c r="D160" s="175" t="s">
        <v>188</v>
      </c>
      <c r="E160" s="176" t="s">
        <v>4944</v>
      </c>
      <c r="F160" s="177" t="s">
        <v>4945</v>
      </c>
      <c r="G160" s="178" t="s">
        <v>1046</v>
      </c>
      <c r="H160" s="179">
        <v>1</v>
      </c>
      <c r="I160" s="180"/>
      <c r="J160" s="181">
        <f t="shared" si="30"/>
        <v>0</v>
      </c>
      <c r="K160" s="177" t="s">
        <v>5</v>
      </c>
      <c r="L160" s="41"/>
      <c r="M160" s="182" t="s">
        <v>5</v>
      </c>
      <c r="N160" s="183" t="s">
        <v>43</v>
      </c>
      <c r="O160" s="42"/>
      <c r="P160" s="184">
        <f t="shared" si="31"/>
        <v>0</v>
      </c>
      <c r="Q160" s="184">
        <v>0</v>
      </c>
      <c r="R160" s="184">
        <f t="shared" si="32"/>
        <v>0</v>
      </c>
      <c r="S160" s="184">
        <v>0</v>
      </c>
      <c r="T160" s="185">
        <f t="shared" si="33"/>
        <v>0</v>
      </c>
      <c r="AR160" s="24" t="s">
        <v>373</v>
      </c>
      <c r="AT160" s="24" t="s">
        <v>188</v>
      </c>
      <c r="AU160" s="24" t="s">
        <v>82</v>
      </c>
      <c r="AY160" s="24" t="s">
        <v>185</v>
      </c>
      <c r="BE160" s="186">
        <f t="shared" si="34"/>
        <v>0</v>
      </c>
      <c r="BF160" s="186">
        <f t="shared" si="35"/>
        <v>0</v>
      </c>
      <c r="BG160" s="186">
        <f t="shared" si="36"/>
        <v>0</v>
      </c>
      <c r="BH160" s="186">
        <f t="shared" si="37"/>
        <v>0</v>
      </c>
      <c r="BI160" s="186">
        <f t="shared" si="38"/>
        <v>0</v>
      </c>
      <c r="BJ160" s="24" t="s">
        <v>80</v>
      </c>
      <c r="BK160" s="186">
        <f t="shared" si="39"/>
        <v>0</v>
      </c>
      <c r="BL160" s="24" t="s">
        <v>373</v>
      </c>
      <c r="BM160" s="24" t="s">
        <v>4946</v>
      </c>
    </row>
    <row r="161" spans="2:65" s="1" customFormat="1" ht="95.25" customHeight="1">
      <c r="B161" s="174"/>
      <c r="C161" s="175" t="s">
        <v>348</v>
      </c>
      <c r="D161" s="175" t="s">
        <v>188</v>
      </c>
      <c r="E161" s="176" t="s">
        <v>4947</v>
      </c>
      <c r="F161" s="177" t="s">
        <v>4948</v>
      </c>
      <c r="G161" s="178" t="s">
        <v>1046</v>
      </c>
      <c r="H161" s="179">
        <v>1</v>
      </c>
      <c r="I161" s="180"/>
      <c r="J161" s="181">
        <f t="shared" si="30"/>
        <v>0</v>
      </c>
      <c r="K161" s="177" t="s">
        <v>5</v>
      </c>
      <c r="L161" s="41"/>
      <c r="M161" s="182" t="s">
        <v>5</v>
      </c>
      <c r="N161" s="183" t="s">
        <v>43</v>
      </c>
      <c r="O161" s="42"/>
      <c r="P161" s="184">
        <f t="shared" si="31"/>
        <v>0</v>
      </c>
      <c r="Q161" s="184">
        <v>0</v>
      </c>
      <c r="R161" s="184">
        <f t="shared" si="32"/>
        <v>0</v>
      </c>
      <c r="S161" s="184">
        <v>0</v>
      </c>
      <c r="T161" s="185">
        <f t="shared" si="33"/>
        <v>0</v>
      </c>
      <c r="AR161" s="24" t="s">
        <v>373</v>
      </c>
      <c r="AT161" s="24" t="s">
        <v>188</v>
      </c>
      <c r="AU161" s="24" t="s">
        <v>82</v>
      </c>
      <c r="AY161" s="24" t="s">
        <v>185</v>
      </c>
      <c r="BE161" s="186">
        <f t="shared" si="34"/>
        <v>0</v>
      </c>
      <c r="BF161" s="186">
        <f t="shared" si="35"/>
        <v>0</v>
      </c>
      <c r="BG161" s="186">
        <f t="shared" si="36"/>
        <v>0</v>
      </c>
      <c r="BH161" s="186">
        <f t="shared" si="37"/>
        <v>0</v>
      </c>
      <c r="BI161" s="186">
        <f t="shared" si="38"/>
        <v>0</v>
      </c>
      <c r="BJ161" s="24" t="s">
        <v>80</v>
      </c>
      <c r="BK161" s="186">
        <f t="shared" si="39"/>
        <v>0</v>
      </c>
      <c r="BL161" s="24" t="s">
        <v>373</v>
      </c>
      <c r="BM161" s="24" t="s">
        <v>4949</v>
      </c>
    </row>
    <row r="162" spans="2:65" s="1" customFormat="1" ht="82.5" customHeight="1">
      <c r="B162" s="174"/>
      <c r="C162" s="175" t="s">
        <v>11</v>
      </c>
      <c r="D162" s="175" t="s">
        <v>188</v>
      </c>
      <c r="E162" s="176" t="s">
        <v>4950</v>
      </c>
      <c r="F162" s="177" t="s">
        <v>4951</v>
      </c>
      <c r="G162" s="178" t="s">
        <v>1046</v>
      </c>
      <c r="H162" s="179">
        <v>2</v>
      </c>
      <c r="I162" s="180"/>
      <c r="J162" s="181">
        <f t="shared" si="30"/>
        <v>0</v>
      </c>
      <c r="K162" s="177" t="s">
        <v>5</v>
      </c>
      <c r="L162" s="41"/>
      <c r="M162" s="182" t="s">
        <v>5</v>
      </c>
      <c r="N162" s="183" t="s">
        <v>43</v>
      </c>
      <c r="O162" s="42"/>
      <c r="P162" s="184">
        <f t="shared" si="31"/>
        <v>0</v>
      </c>
      <c r="Q162" s="184">
        <v>0</v>
      </c>
      <c r="R162" s="184">
        <f t="shared" si="32"/>
        <v>0</v>
      </c>
      <c r="S162" s="184">
        <v>0</v>
      </c>
      <c r="T162" s="185">
        <f t="shared" si="33"/>
        <v>0</v>
      </c>
      <c r="AR162" s="24" t="s">
        <v>373</v>
      </c>
      <c r="AT162" s="24" t="s">
        <v>188</v>
      </c>
      <c r="AU162" s="24" t="s">
        <v>82</v>
      </c>
      <c r="AY162" s="24" t="s">
        <v>185</v>
      </c>
      <c r="BE162" s="186">
        <f t="shared" si="34"/>
        <v>0</v>
      </c>
      <c r="BF162" s="186">
        <f t="shared" si="35"/>
        <v>0</v>
      </c>
      <c r="BG162" s="186">
        <f t="shared" si="36"/>
        <v>0</v>
      </c>
      <c r="BH162" s="186">
        <f t="shared" si="37"/>
        <v>0</v>
      </c>
      <c r="BI162" s="186">
        <f t="shared" si="38"/>
        <v>0</v>
      </c>
      <c r="BJ162" s="24" t="s">
        <v>80</v>
      </c>
      <c r="BK162" s="186">
        <f t="shared" si="39"/>
        <v>0</v>
      </c>
      <c r="BL162" s="24" t="s">
        <v>373</v>
      </c>
      <c r="BM162" s="24" t="s">
        <v>4952</v>
      </c>
    </row>
    <row r="163" spans="2:65" s="1" customFormat="1" ht="82.5" customHeight="1">
      <c r="B163" s="174"/>
      <c r="C163" s="175" t="s">
        <v>373</v>
      </c>
      <c r="D163" s="175" t="s">
        <v>188</v>
      </c>
      <c r="E163" s="176" t="s">
        <v>4953</v>
      </c>
      <c r="F163" s="177" t="s">
        <v>4954</v>
      </c>
      <c r="G163" s="178" t="s">
        <v>1046</v>
      </c>
      <c r="H163" s="179">
        <v>1</v>
      </c>
      <c r="I163" s="180"/>
      <c r="J163" s="181">
        <f t="shared" si="30"/>
        <v>0</v>
      </c>
      <c r="K163" s="177" t="s">
        <v>5</v>
      </c>
      <c r="L163" s="41"/>
      <c r="M163" s="182" t="s">
        <v>5</v>
      </c>
      <c r="N163" s="183" t="s">
        <v>43</v>
      </c>
      <c r="O163" s="42"/>
      <c r="P163" s="184">
        <f t="shared" si="31"/>
        <v>0</v>
      </c>
      <c r="Q163" s="184">
        <v>0</v>
      </c>
      <c r="R163" s="184">
        <f t="shared" si="32"/>
        <v>0</v>
      </c>
      <c r="S163" s="184">
        <v>0</v>
      </c>
      <c r="T163" s="185">
        <f t="shared" si="33"/>
        <v>0</v>
      </c>
      <c r="AR163" s="24" t="s">
        <v>373</v>
      </c>
      <c r="AT163" s="24" t="s">
        <v>188</v>
      </c>
      <c r="AU163" s="24" t="s">
        <v>82</v>
      </c>
      <c r="AY163" s="24" t="s">
        <v>185</v>
      </c>
      <c r="BE163" s="186">
        <f t="shared" si="34"/>
        <v>0</v>
      </c>
      <c r="BF163" s="186">
        <f t="shared" si="35"/>
        <v>0</v>
      </c>
      <c r="BG163" s="186">
        <f t="shared" si="36"/>
        <v>0</v>
      </c>
      <c r="BH163" s="186">
        <f t="shared" si="37"/>
        <v>0</v>
      </c>
      <c r="BI163" s="186">
        <f t="shared" si="38"/>
        <v>0</v>
      </c>
      <c r="BJ163" s="24" t="s">
        <v>80</v>
      </c>
      <c r="BK163" s="186">
        <f t="shared" si="39"/>
        <v>0</v>
      </c>
      <c r="BL163" s="24" t="s">
        <v>373</v>
      </c>
      <c r="BM163" s="24" t="s">
        <v>4955</v>
      </c>
    </row>
    <row r="164" spans="2:65" s="1" customFormat="1" ht="82.5" customHeight="1">
      <c r="B164" s="174"/>
      <c r="C164" s="175" t="s">
        <v>393</v>
      </c>
      <c r="D164" s="175" t="s">
        <v>188</v>
      </c>
      <c r="E164" s="176" t="s">
        <v>4956</v>
      </c>
      <c r="F164" s="177" t="s">
        <v>4957</v>
      </c>
      <c r="G164" s="178" t="s">
        <v>1046</v>
      </c>
      <c r="H164" s="179">
        <v>1</v>
      </c>
      <c r="I164" s="180"/>
      <c r="J164" s="181">
        <f t="shared" si="30"/>
        <v>0</v>
      </c>
      <c r="K164" s="177" t="s">
        <v>5</v>
      </c>
      <c r="L164" s="41"/>
      <c r="M164" s="182" t="s">
        <v>5</v>
      </c>
      <c r="N164" s="183" t="s">
        <v>43</v>
      </c>
      <c r="O164" s="42"/>
      <c r="P164" s="184">
        <f t="shared" si="31"/>
        <v>0</v>
      </c>
      <c r="Q164" s="184">
        <v>0</v>
      </c>
      <c r="R164" s="184">
        <f t="shared" si="32"/>
        <v>0</v>
      </c>
      <c r="S164" s="184">
        <v>0</v>
      </c>
      <c r="T164" s="185">
        <f t="shared" si="33"/>
        <v>0</v>
      </c>
      <c r="AR164" s="24" t="s">
        <v>373</v>
      </c>
      <c r="AT164" s="24" t="s">
        <v>188</v>
      </c>
      <c r="AU164" s="24" t="s">
        <v>82</v>
      </c>
      <c r="AY164" s="24" t="s">
        <v>185</v>
      </c>
      <c r="BE164" s="186">
        <f t="shared" si="34"/>
        <v>0</v>
      </c>
      <c r="BF164" s="186">
        <f t="shared" si="35"/>
        <v>0</v>
      </c>
      <c r="BG164" s="186">
        <f t="shared" si="36"/>
        <v>0</v>
      </c>
      <c r="BH164" s="186">
        <f t="shared" si="37"/>
        <v>0</v>
      </c>
      <c r="BI164" s="186">
        <f t="shared" si="38"/>
        <v>0</v>
      </c>
      <c r="BJ164" s="24" t="s">
        <v>80</v>
      </c>
      <c r="BK164" s="186">
        <f t="shared" si="39"/>
        <v>0</v>
      </c>
      <c r="BL164" s="24" t="s">
        <v>373</v>
      </c>
      <c r="BM164" s="24" t="s">
        <v>4958</v>
      </c>
    </row>
    <row r="165" spans="2:65" s="1" customFormat="1" ht="108" customHeight="1">
      <c r="B165" s="174"/>
      <c r="C165" s="175" t="s">
        <v>397</v>
      </c>
      <c r="D165" s="175" t="s">
        <v>188</v>
      </c>
      <c r="E165" s="176" t="s">
        <v>4959</v>
      </c>
      <c r="F165" s="177" t="s">
        <v>4960</v>
      </c>
      <c r="G165" s="178" t="s">
        <v>1046</v>
      </c>
      <c r="H165" s="179">
        <v>10</v>
      </c>
      <c r="I165" s="180"/>
      <c r="J165" s="181">
        <f t="shared" si="30"/>
        <v>0</v>
      </c>
      <c r="K165" s="177" t="s">
        <v>5</v>
      </c>
      <c r="L165" s="41"/>
      <c r="M165" s="182" t="s">
        <v>5</v>
      </c>
      <c r="N165" s="183" t="s">
        <v>43</v>
      </c>
      <c r="O165" s="42"/>
      <c r="P165" s="184">
        <f t="shared" si="31"/>
        <v>0</v>
      </c>
      <c r="Q165" s="184">
        <v>0</v>
      </c>
      <c r="R165" s="184">
        <f t="shared" si="32"/>
        <v>0</v>
      </c>
      <c r="S165" s="184">
        <v>0</v>
      </c>
      <c r="T165" s="185">
        <f t="shared" si="33"/>
        <v>0</v>
      </c>
      <c r="AR165" s="24" t="s">
        <v>373</v>
      </c>
      <c r="AT165" s="24" t="s">
        <v>188</v>
      </c>
      <c r="AU165" s="24" t="s">
        <v>82</v>
      </c>
      <c r="AY165" s="24" t="s">
        <v>185</v>
      </c>
      <c r="BE165" s="186">
        <f t="shared" si="34"/>
        <v>0</v>
      </c>
      <c r="BF165" s="186">
        <f t="shared" si="35"/>
        <v>0</v>
      </c>
      <c r="BG165" s="186">
        <f t="shared" si="36"/>
        <v>0</v>
      </c>
      <c r="BH165" s="186">
        <f t="shared" si="37"/>
        <v>0</v>
      </c>
      <c r="BI165" s="186">
        <f t="shared" si="38"/>
        <v>0</v>
      </c>
      <c r="BJ165" s="24" t="s">
        <v>80</v>
      </c>
      <c r="BK165" s="186">
        <f t="shared" si="39"/>
        <v>0</v>
      </c>
      <c r="BL165" s="24" t="s">
        <v>373</v>
      </c>
      <c r="BM165" s="24" t="s">
        <v>4961</v>
      </c>
    </row>
    <row r="166" spans="2:65" s="1" customFormat="1" ht="82.5" customHeight="1">
      <c r="B166" s="174"/>
      <c r="C166" s="175" t="s">
        <v>567</v>
      </c>
      <c r="D166" s="175" t="s">
        <v>188</v>
      </c>
      <c r="E166" s="176" t="s">
        <v>4962</v>
      </c>
      <c r="F166" s="177" t="s">
        <v>4963</v>
      </c>
      <c r="G166" s="178" t="s">
        <v>4561</v>
      </c>
      <c r="H166" s="179">
        <v>1</v>
      </c>
      <c r="I166" s="180"/>
      <c r="J166" s="181">
        <f t="shared" si="30"/>
        <v>0</v>
      </c>
      <c r="K166" s="177" t="s">
        <v>5</v>
      </c>
      <c r="L166" s="41"/>
      <c r="M166" s="182" t="s">
        <v>5</v>
      </c>
      <c r="N166" s="183" t="s">
        <v>43</v>
      </c>
      <c r="O166" s="42"/>
      <c r="P166" s="184">
        <f t="shared" si="31"/>
        <v>0</v>
      </c>
      <c r="Q166" s="184">
        <v>0</v>
      </c>
      <c r="R166" s="184">
        <f t="shared" si="32"/>
        <v>0</v>
      </c>
      <c r="S166" s="184">
        <v>0</v>
      </c>
      <c r="T166" s="185">
        <f t="shared" si="33"/>
        <v>0</v>
      </c>
      <c r="AR166" s="24" t="s">
        <v>373</v>
      </c>
      <c r="AT166" s="24" t="s">
        <v>188</v>
      </c>
      <c r="AU166" s="24" t="s">
        <v>82</v>
      </c>
      <c r="AY166" s="24" t="s">
        <v>185</v>
      </c>
      <c r="BE166" s="186">
        <f t="shared" si="34"/>
        <v>0</v>
      </c>
      <c r="BF166" s="186">
        <f t="shared" si="35"/>
        <v>0</v>
      </c>
      <c r="BG166" s="186">
        <f t="shared" si="36"/>
        <v>0</v>
      </c>
      <c r="BH166" s="186">
        <f t="shared" si="37"/>
        <v>0</v>
      </c>
      <c r="BI166" s="186">
        <f t="shared" si="38"/>
        <v>0</v>
      </c>
      <c r="BJ166" s="24" t="s">
        <v>80</v>
      </c>
      <c r="BK166" s="186">
        <f t="shared" si="39"/>
        <v>0</v>
      </c>
      <c r="BL166" s="24" t="s">
        <v>373</v>
      </c>
      <c r="BM166" s="24" t="s">
        <v>4964</v>
      </c>
    </row>
    <row r="167" spans="2:65" s="10" customFormat="1" ht="29.85" customHeight="1">
      <c r="B167" s="160"/>
      <c r="D167" s="171" t="s">
        <v>71</v>
      </c>
      <c r="E167" s="172" t="s">
        <v>4965</v>
      </c>
      <c r="F167" s="172" t="s">
        <v>4966</v>
      </c>
      <c r="I167" s="163"/>
      <c r="J167" s="173">
        <f>BK167</f>
        <v>0</v>
      </c>
      <c r="L167" s="160"/>
      <c r="M167" s="165"/>
      <c r="N167" s="166"/>
      <c r="O167" s="166"/>
      <c r="P167" s="167">
        <f>SUM(P168:P190)</f>
        <v>0</v>
      </c>
      <c r="Q167" s="166"/>
      <c r="R167" s="167">
        <f>SUM(R168:R190)</f>
        <v>0</v>
      </c>
      <c r="S167" s="166"/>
      <c r="T167" s="168">
        <f>SUM(T168:T190)</f>
        <v>0</v>
      </c>
      <c r="AR167" s="161" t="s">
        <v>82</v>
      </c>
      <c r="AT167" s="169" t="s">
        <v>71</v>
      </c>
      <c r="AU167" s="169" t="s">
        <v>80</v>
      </c>
      <c r="AY167" s="161" t="s">
        <v>185</v>
      </c>
      <c r="BK167" s="170">
        <f>SUM(BK168:BK190)</f>
        <v>0</v>
      </c>
    </row>
    <row r="168" spans="2:65" s="1" customFormat="1" ht="57" customHeight="1">
      <c r="B168" s="174"/>
      <c r="C168" s="175" t="s">
        <v>411</v>
      </c>
      <c r="D168" s="175" t="s">
        <v>188</v>
      </c>
      <c r="E168" s="176" t="s">
        <v>4967</v>
      </c>
      <c r="F168" s="177" t="s">
        <v>4968</v>
      </c>
      <c r="G168" s="178" t="s">
        <v>1046</v>
      </c>
      <c r="H168" s="179">
        <v>1</v>
      </c>
      <c r="I168" s="180"/>
      <c r="J168" s="181">
        <f t="shared" ref="J168:J190" si="40">ROUND(I168*H168,2)</f>
        <v>0</v>
      </c>
      <c r="K168" s="177" t="s">
        <v>5</v>
      </c>
      <c r="L168" s="41"/>
      <c r="M168" s="182" t="s">
        <v>5</v>
      </c>
      <c r="N168" s="183" t="s">
        <v>43</v>
      </c>
      <c r="O168" s="42"/>
      <c r="P168" s="184">
        <f t="shared" ref="P168:P190" si="41">O168*H168</f>
        <v>0</v>
      </c>
      <c r="Q168" s="184">
        <v>0</v>
      </c>
      <c r="R168" s="184">
        <f t="shared" ref="R168:R190" si="42">Q168*H168</f>
        <v>0</v>
      </c>
      <c r="S168" s="184">
        <v>0</v>
      </c>
      <c r="T168" s="185">
        <f t="shared" ref="T168:T190" si="43">S168*H168</f>
        <v>0</v>
      </c>
      <c r="AR168" s="24" t="s">
        <v>373</v>
      </c>
      <c r="AT168" s="24" t="s">
        <v>188</v>
      </c>
      <c r="AU168" s="24" t="s">
        <v>82</v>
      </c>
      <c r="AY168" s="24" t="s">
        <v>185</v>
      </c>
      <c r="BE168" s="186">
        <f t="shared" ref="BE168:BE190" si="44">IF(N168="základní",J168,0)</f>
        <v>0</v>
      </c>
      <c r="BF168" s="186">
        <f t="shared" ref="BF168:BF190" si="45">IF(N168="snížená",J168,0)</f>
        <v>0</v>
      </c>
      <c r="BG168" s="186">
        <f t="shared" ref="BG168:BG190" si="46">IF(N168="zákl. přenesená",J168,0)</f>
        <v>0</v>
      </c>
      <c r="BH168" s="186">
        <f t="shared" ref="BH168:BH190" si="47">IF(N168="sníž. přenesená",J168,0)</f>
        <v>0</v>
      </c>
      <c r="BI168" s="186">
        <f t="shared" ref="BI168:BI190" si="48">IF(N168="nulová",J168,0)</f>
        <v>0</v>
      </c>
      <c r="BJ168" s="24" t="s">
        <v>80</v>
      </c>
      <c r="BK168" s="186">
        <f t="shared" ref="BK168:BK190" si="49">ROUND(I168*H168,2)</f>
        <v>0</v>
      </c>
      <c r="BL168" s="24" t="s">
        <v>373</v>
      </c>
      <c r="BM168" s="24" t="s">
        <v>4969</v>
      </c>
    </row>
    <row r="169" spans="2:65" s="1" customFormat="1" ht="57" customHeight="1">
      <c r="B169" s="174"/>
      <c r="C169" s="175" t="s">
        <v>10</v>
      </c>
      <c r="D169" s="175" t="s">
        <v>188</v>
      </c>
      <c r="E169" s="176" t="s">
        <v>4970</v>
      </c>
      <c r="F169" s="177" t="s">
        <v>4971</v>
      </c>
      <c r="G169" s="178" t="s">
        <v>1046</v>
      </c>
      <c r="H169" s="179">
        <v>7</v>
      </c>
      <c r="I169" s="180"/>
      <c r="J169" s="181">
        <f t="shared" si="40"/>
        <v>0</v>
      </c>
      <c r="K169" s="177" t="s">
        <v>5</v>
      </c>
      <c r="L169" s="41"/>
      <c r="M169" s="182" t="s">
        <v>5</v>
      </c>
      <c r="N169" s="183" t="s">
        <v>43</v>
      </c>
      <c r="O169" s="42"/>
      <c r="P169" s="184">
        <f t="shared" si="41"/>
        <v>0</v>
      </c>
      <c r="Q169" s="184">
        <v>0</v>
      </c>
      <c r="R169" s="184">
        <f t="shared" si="42"/>
        <v>0</v>
      </c>
      <c r="S169" s="184">
        <v>0</v>
      </c>
      <c r="T169" s="185">
        <f t="shared" si="43"/>
        <v>0</v>
      </c>
      <c r="AR169" s="24" t="s">
        <v>373</v>
      </c>
      <c r="AT169" s="24" t="s">
        <v>188</v>
      </c>
      <c r="AU169" s="24" t="s">
        <v>82</v>
      </c>
      <c r="AY169" s="24" t="s">
        <v>185</v>
      </c>
      <c r="BE169" s="186">
        <f t="shared" si="44"/>
        <v>0</v>
      </c>
      <c r="BF169" s="186">
        <f t="shared" si="45"/>
        <v>0</v>
      </c>
      <c r="BG169" s="186">
        <f t="shared" si="46"/>
        <v>0</v>
      </c>
      <c r="BH169" s="186">
        <f t="shared" si="47"/>
        <v>0</v>
      </c>
      <c r="BI169" s="186">
        <f t="shared" si="48"/>
        <v>0</v>
      </c>
      <c r="BJ169" s="24" t="s">
        <v>80</v>
      </c>
      <c r="BK169" s="186">
        <f t="shared" si="49"/>
        <v>0</v>
      </c>
      <c r="BL169" s="24" t="s">
        <v>373</v>
      </c>
      <c r="BM169" s="24" t="s">
        <v>4972</v>
      </c>
    </row>
    <row r="170" spans="2:65" s="1" customFormat="1" ht="31.5" customHeight="1">
      <c r="B170" s="174"/>
      <c r="C170" s="175" t="s">
        <v>794</v>
      </c>
      <c r="D170" s="175" t="s">
        <v>188</v>
      </c>
      <c r="E170" s="176" t="s">
        <v>4973</v>
      </c>
      <c r="F170" s="177" t="s">
        <v>4974</v>
      </c>
      <c r="G170" s="178" t="s">
        <v>1046</v>
      </c>
      <c r="H170" s="179">
        <v>6</v>
      </c>
      <c r="I170" s="180"/>
      <c r="J170" s="181">
        <f t="shared" si="40"/>
        <v>0</v>
      </c>
      <c r="K170" s="177" t="s">
        <v>5</v>
      </c>
      <c r="L170" s="41"/>
      <c r="M170" s="182" t="s">
        <v>5</v>
      </c>
      <c r="N170" s="183" t="s">
        <v>43</v>
      </c>
      <c r="O170" s="42"/>
      <c r="P170" s="184">
        <f t="shared" si="41"/>
        <v>0</v>
      </c>
      <c r="Q170" s="184">
        <v>0</v>
      </c>
      <c r="R170" s="184">
        <f t="shared" si="42"/>
        <v>0</v>
      </c>
      <c r="S170" s="184">
        <v>0</v>
      </c>
      <c r="T170" s="185">
        <f t="shared" si="43"/>
        <v>0</v>
      </c>
      <c r="AR170" s="24" t="s">
        <v>373</v>
      </c>
      <c r="AT170" s="24" t="s">
        <v>188</v>
      </c>
      <c r="AU170" s="24" t="s">
        <v>82</v>
      </c>
      <c r="AY170" s="24" t="s">
        <v>185</v>
      </c>
      <c r="BE170" s="186">
        <f t="shared" si="44"/>
        <v>0</v>
      </c>
      <c r="BF170" s="186">
        <f t="shared" si="45"/>
        <v>0</v>
      </c>
      <c r="BG170" s="186">
        <f t="shared" si="46"/>
        <v>0</v>
      </c>
      <c r="BH170" s="186">
        <f t="shared" si="47"/>
        <v>0</v>
      </c>
      <c r="BI170" s="186">
        <f t="shared" si="48"/>
        <v>0</v>
      </c>
      <c r="BJ170" s="24" t="s">
        <v>80</v>
      </c>
      <c r="BK170" s="186">
        <f t="shared" si="49"/>
        <v>0</v>
      </c>
      <c r="BL170" s="24" t="s">
        <v>373</v>
      </c>
      <c r="BM170" s="24" t="s">
        <v>4975</v>
      </c>
    </row>
    <row r="171" spans="2:65" s="1" customFormat="1" ht="44.25" customHeight="1">
      <c r="B171" s="174"/>
      <c r="C171" s="175" t="s">
        <v>803</v>
      </c>
      <c r="D171" s="175" t="s">
        <v>188</v>
      </c>
      <c r="E171" s="176" t="s">
        <v>4976</v>
      </c>
      <c r="F171" s="177" t="s">
        <v>4977</v>
      </c>
      <c r="G171" s="178" t="s">
        <v>1046</v>
      </c>
      <c r="H171" s="179">
        <v>3</v>
      </c>
      <c r="I171" s="180"/>
      <c r="J171" s="181">
        <f t="shared" si="40"/>
        <v>0</v>
      </c>
      <c r="K171" s="177" t="s">
        <v>5</v>
      </c>
      <c r="L171" s="41"/>
      <c r="M171" s="182" t="s">
        <v>5</v>
      </c>
      <c r="N171" s="183" t="s">
        <v>43</v>
      </c>
      <c r="O171" s="42"/>
      <c r="P171" s="184">
        <f t="shared" si="41"/>
        <v>0</v>
      </c>
      <c r="Q171" s="184">
        <v>0</v>
      </c>
      <c r="R171" s="184">
        <f t="shared" si="42"/>
        <v>0</v>
      </c>
      <c r="S171" s="184">
        <v>0</v>
      </c>
      <c r="T171" s="185">
        <f t="shared" si="43"/>
        <v>0</v>
      </c>
      <c r="AR171" s="24" t="s">
        <v>373</v>
      </c>
      <c r="AT171" s="24" t="s">
        <v>188</v>
      </c>
      <c r="AU171" s="24" t="s">
        <v>82</v>
      </c>
      <c r="AY171" s="24" t="s">
        <v>185</v>
      </c>
      <c r="BE171" s="186">
        <f t="shared" si="44"/>
        <v>0</v>
      </c>
      <c r="BF171" s="186">
        <f t="shared" si="45"/>
        <v>0</v>
      </c>
      <c r="BG171" s="186">
        <f t="shared" si="46"/>
        <v>0</v>
      </c>
      <c r="BH171" s="186">
        <f t="shared" si="47"/>
        <v>0</v>
      </c>
      <c r="BI171" s="186">
        <f t="shared" si="48"/>
        <v>0</v>
      </c>
      <c r="BJ171" s="24" t="s">
        <v>80</v>
      </c>
      <c r="BK171" s="186">
        <f t="shared" si="49"/>
        <v>0</v>
      </c>
      <c r="BL171" s="24" t="s">
        <v>373</v>
      </c>
      <c r="BM171" s="24" t="s">
        <v>4978</v>
      </c>
    </row>
    <row r="172" spans="2:65" s="1" customFormat="1" ht="69.75" customHeight="1">
      <c r="B172" s="174"/>
      <c r="C172" s="175" t="s">
        <v>808</v>
      </c>
      <c r="D172" s="175" t="s">
        <v>188</v>
      </c>
      <c r="E172" s="176" t="s">
        <v>4979</v>
      </c>
      <c r="F172" s="177" t="s">
        <v>4980</v>
      </c>
      <c r="G172" s="178" t="s">
        <v>1046</v>
      </c>
      <c r="H172" s="179">
        <v>1</v>
      </c>
      <c r="I172" s="180"/>
      <c r="J172" s="181">
        <f t="shared" si="40"/>
        <v>0</v>
      </c>
      <c r="K172" s="177" t="s">
        <v>5</v>
      </c>
      <c r="L172" s="41"/>
      <c r="M172" s="182" t="s">
        <v>5</v>
      </c>
      <c r="N172" s="183" t="s">
        <v>43</v>
      </c>
      <c r="O172" s="42"/>
      <c r="P172" s="184">
        <f t="shared" si="41"/>
        <v>0</v>
      </c>
      <c r="Q172" s="184">
        <v>0</v>
      </c>
      <c r="R172" s="184">
        <f t="shared" si="42"/>
        <v>0</v>
      </c>
      <c r="S172" s="184">
        <v>0</v>
      </c>
      <c r="T172" s="185">
        <f t="shared" si="43"/>
        <v>0</v>
      </c>
      <c r="AR172" s="24" t="s">
        <v>373</v>
      </c>
      <c r="AT172" s="24" t="s">
        <v>188</v>
      </c>
      <c r="AU172" s="24" t="s">
        <v>82</v>
      </c>
      <c r="AY172" s="24" t="s">
        <v>185</v>
      </c>
      <c r="BE172" s="186">
        <f t="shared" si="44"/>
        <v>0</v>
      </c>
      <c r="BF172" s="186">
        <f t="shared" si="45"/>
        <v>0</v>
      </c>
      <c r="BG172" s="186">
        <f t="shared" si="46"/>
        <v>0</v>
      </c>
      <c r="BH172" s="186">
        <f t="shared" si="47"/>
        <v>0</v>
      </c>
      <c r="BI172" s="186">
        <f t="shared" si="48"/>
        <v>0</v>
      </c>
      <c r="BJ172" s="24" t="s">
        <v>80</v>
      </c>
      <c r="BK172" s="186">
        <f t="shared" si="49"/>
        <v>0</v>
      </c>
      <c r="BL172" s="24" t="s">
        <v>373</v>
      </c>
      <c r="BM172" s="24" t="s">
        <v>4981</v>
      </c>
    </row>
    <row r="173" spans="2:65" s="1" customFormat="1" ht="57" customHeight="1">
      <c r="B173" s="174"/>
      <c r="C173" s="175" t="s">
        <v>812</v>
      </c>
      <c r="D173" s="175" t="s">
        <v>188</v>
      </c>
      <c r="E173" s="176" t="s">
        <v>4982</v>
      </c>
      <c r="F173" s="177" t="s">
        <v>4983</v>
      </c>
      <c r="G173" s="178" t="s">
        <v>1046</v>
      </c>
      <c r="H173" s="179">
        <v>1</v>
      </c>
      <c r="I173" s="180"/>
      <c r="J173" s="181">
        <f t="shared" si="40"/>
        <v>0</v>
      </c>
      <c r="K173" s="177" t="s">
        <v>5</v>
      </c>
      <c r="L173" s="41"/>
      <c r="M173" s="182" t="s">
        <v>5</v>
      </c>
      <c r="N173" s="183" t="s">
        <v>43</v>
      </c>
      <c r="O173" s="42"/>
      <c r="P173" s="184">
        <f t="shared" si="41"/>
        <v>0</v>
      </c>
      <c r="Q173" s="184">
        <v>0</v>
      </c>
      <c r="R173" s="184">
        <f t="shared" si="42"/>
        <v>0</v>
      </c>
      <c r="S173" s="184">
        <v>0</v>
      </c>
      <c r="T173" s="185">
        <f t="shared" si="43"/>
        <v>0</v>
      </c>
      <c r="AR173" s="24" t="s">
        <v>373</v>
      </c>
      <c r="AT173" s="24" t="s">
        <v>188</v>
      </c>
      <c r="AU173" s="24" t="s">
        <v>82</v>
      </c>
      <c r="AY173" s="24" t="s">
        <v>185</v>
      </c>
      <c r="BE173" s="186">
        <f t="shared" si="44"/>
        <v>0</v>
      </c>
      <c r="BF173" s="186">
        <f t="shared" si="45"/>
        <v>0</v>
      </c>
      <c r="BG173" s="186">
        <f t="shared" si="46"/>
        <v>0</v>
      </c>
      <c r="BH173" s="186">
        <f t="shared" si="47"/>
        <v>0</v>
      </c>
      <c r="BI173" s="186">
        <f t="shared" si="48"/>
        <v>0</v>
      </c>
      <c r="BJ173" s="24" t="s">
        <v>80</v>
      </c>
      <c r="BK173" s="186">
        <f t="shared" si="49"/>
        <v>0</v>
      </c>
      <c r="BL173" s="24" t="s">
        <v>373</v>
      </c>
      <c r="BM173" s="24" t="s">
        <v>4984</v>
      </c>
    </row>
    <row r="174" spans="2:65" s="1" customFormat="1" ht="31.5" customHeight="1">
      <c r="B174" s="174"/>
      <c r="C174" s="175" t="s">
        <v>817</v>
      </c>
      <c r="D174" s="175" t="s">
        <v>188</v>
      </c>
      <c r="E174" s="176" t="s">
        <v>4985</v>
      </c>
      <c r="F174" s="177" t="s">
        <v>4986</v>
      </c>
      <c r="G174" s="178" t="s">
        <v>1046</v>
      </c>
      <c r="H174" s="179">
        <v>3</v>
      </c>
      <c r="I174" s="180"/>
      <c r="J174" s="181">
        <f t="shared" si="40"/>
        <v>0</v>
      </c>
      <c r="K174" s="177" t="s">
        <v>5</v>
      </c>
      <c r="L174" s="41"/>
      <c r="M174" s="182" t="s">
        <v>5</v>
      </c>
      <c r="N174" s="183" t="s">
        <v>43</v>
      </c>
      <c r="O174" s="42"/>
      <c r="P174" s="184">
        <f t="shared" si="41"/>
        <v>0</v>
      </c>
      <c r="Q174" s="184">
        <v>0</v>
      </c>
      <c r="R174" s="184">
        <f t="shared" si="42"/>
        <v>0</v>
      </c>
      <c r="S174" s="184">
        <v>0</v>
      </c>
      <c r="T174" s="185">
        <f t="shared" si="43"/>
        <v>0</v>
      </c>
      <c r="AR174" s="24" t="s">
        <v>373</v>
      </c>
      <c r="AT174" s="24" t="s">
        <v>188</v>
      </c>
      <c r="AU174" s="24" t="s">
        <v>82</v>
      </c>
      <c r="AY174" s="24" t="s">
        <v>185</v>
      </c>
      <c r="BE174" s="186">
        <f t="shared" si="44"/>
        <v>0</v>
      </c>
      <c r="BF174" s="186">
        <f t="shared" si="45"/>
        <v>0</v>
      </c>
      <c r="BG174" s="186">
        <f t="shared" si="46"/>
        <v>0</v>
      </c>
      <c r="BH174" s="186">
        <f t="shared" si="47"/>
        <v>0</v>
      </c>
      <c r="BI174" s="186">
        <f t="shared" si="48"/>
        <v>0</v>
      </c>
      <c r="BJ174" s="24" t="s">
        <v>80</v>
      </c>
      <c r="BK174" s="186">
        <f t="shared" si="49"/>
        <v>0</v>
      </c>
      <c r="BL174" s="24" t="s">
        <v>373</v>
      </c>
      <c r="BM174" s="24" t="s">
        <v>4987</v>
      </c>
    </row>
    <row r="175" spans="2:65" s="1" customFormat="1" ht="22.5" customHeight="1">
      <c r="B175" s="174"/>
      <c r="C175" s="175" t="s">
        <v>821</v>
      </c>
      <c r="D175" s="175" t="s">
        <v>188</v>
      </c>
      <c r="E175" s="176" t="s">
        <v>4988</v>
      </c>
      <c r="F175" s="177" t="s">
        <v>4989</v>
      </c>
      <c r="G175" s="178" t="s">
        <v>1046</v>
      </c>
      <c r="H175" s="179">
        <v>8</v>
      </c>
      <c r="I175" s="180"/>
      <c r="J175" s="181">
        <f t="shared" si="40"/>
        <v>0</v>
      </c>
      <c r="K175" s="177" t="s">
        <v>5</v>
      </c>
      <c r="L175" s="41"/>
      <c r="M175" s="182" t="s">
        <v>5</v>
      </c>
      <c r="N175" s="183" t="s">
        <v>43</v>
      </c>
      <c r="O175" s="42"/>
      <c r="P175" s="184">
        <f t="shared" si="41"/>
        <v>0</v>
      </c>
      <c r="Q175" s="184">
        <v>0</v>
      </c>
      <c r="R175" s="184">
        <f t="shared" si="42"/>
        <v>0</v>
      </c>
      <c r="S175" s="184">
        <v>0</v>
      </c>
      <c r="T175" s="185">
        <f t="shared" si="43"/>
        <v>0</v>
      </c>
      <c r="AR175" s="24" t="s">
        <v>373</v>
      </c>
      <c r="AT175" s="24" t="s">
        <v>188</v>
      </c>
      <c r="AU175" s="24" t="s">
        <v>82</v>
      </c>
      <c r="AY175" s="24" t="s">
        <v>185</v>
      </c>
      <c r="BE175" s="186">
        <f t="shared" si="44"/>
        <v>0</v>
      </c>
      <c r="BF175" s="186">
        <f t="shared" si="45"/>
        <v>0</v>
      </c>
      <c r="BG175" s="186">
        <f t="shared" si="46"/>
        <v>0</v>
      </c>
      <c r="BH175" s="186">
        <f t="shared" si="47"/>
        <v>0</v>
      </c>
      <c r="BI175" s="186">
        <f t="shared" si="48"/>
        <v>0</v>
      </c>
      <c r="BJ175" s="24" t="s">
        <v>80</v>
      </c>
      <c r="BK175" s="186">
        <f t="shared" si="49"/>
        <v>0</v>
      </c>
      <c r="BL175" s="24" t="s">
        <v>373</v>
      </c>
      <c r="BM175" s="24" t="s">
        <v>4990</v>
      </c>
    </row>
    <row r="176" spans="2:65" s="1" customFormat="1" ht="22.5" customHeight="1">
      <c r="B176" s="174"/>
      <c r="C176" s="175" t="s">
        <v>826</v>
      </c>
      <c r="D176" s="175" t="s">
        <v>188</v>
      </c>
      <c r="E176" s="176" t="s">
        <v>4991</v>
      </c>
      <c r="F176" s="177" t="s">
        <v>4992</v>
      </c>
      <c r="G176" s="178" t="s">
        <v>1046</v>
      </c>
      <c r="H176" s="179">
        <v>1</v>
      </c>
      <c r="I176" s="180"/>
      <c r="J176" s="181">
        <f t="shared" si="40"/>
        <v>0</v>
      </c>
      <c r="K176" s="177" t="s">
        <v>5</v>
      </c>
      <c r="L176" s="41"/>
      <c r="M176" s="182" t="s">
        <v>5</v>
      </c>
      <c r="N176" s="183" t="s">
        <v>43</v>
      </c>
      <c r="O176" s="42"/>
      <c r="P176" s="184">
        <f t="shared" si="41"/>
        <v>0</v>
      </c>
      <c r="Q176" s="184">
        <v>0</v>
      </c>
      <c r="R176" s="184">
        <f t="shared" si="42"/>
        <v>0</v>
      </c>
      <c r="S176" s="184">
        <v>0</v>
      </c>
      <c r="T176" s="185">
        <f t="shared" si="43"/>
        <v>0</v>
      </c>
      <c r="AR176" s="24" t="s">
        <v>373</v>
      </c>
      <c r="AT176" s="24" t="s">
        <v>188</v>
      </c>
      <c r="AU176" s="24" t="s">
        <v>82</v>
      </c>
      <c r="AY176" s="24" t="s">
        <v>185</v>
      </c>
      <c r="BE176" s="186">
        <f t="shared" si="44"/>
        <v>0</v>
      </c>
      <c r="BF176" s="186">
        <f t="shared" si="45"/>
        <v>0</v>
      </c>
      <c r="BG176" s="186">
        <f t="shared" si="46"/>
        <v>0</v>
      </c>
      <c r="BH176" s="186">
        <f t="shared" si="47"/>
        <v>0</v>
      </c>
      <c r="BI176" s="186">
        <f t="shared" si="48"/>
        <v>0</v>
      </c>
      <c r="BJ176" s="24" t="s">
        <v>80</v>
      </c>
      <c r="BK176" s="186">
        <f t="shared" si="49"/>
        <v>0</v>
      </c>
      <c r="BL176" s="24" t="s">
        <v>373</v>
      </c>
      <c r="BM176" s="24" t="s">
        <v>4993</v>
      </c>
    </row>
    <row r="177" spans="2:65" s="1" customFormat="1" ht="22.5" customHeight="1">
      <c r="B177" s="174"/>
      <c r="C177" s="175" t="s">
        <v>904</v>
      </c>
      <c r="D177" s="175" t="s">
        <v>188</v>
      </c>
      <c r="E177" s="176" t="s">
        <v>4994</v>
      </c>
      <c r="F177" s="177" t="s">
        <v>4995</v>
      </c>
      <c r="G177" s="178" t="s">
        <v>1046</v>
      </c>
      <c r="H177" s="179">
        <v>8</v>
      </c>
      <c r="I177" s="180"/>
      <c r="J177" s="181">
        <f t="shared" si="40"/>
        <v>0</v>
      </c>
      <c r="K177" s="177" t="s">
        <v>5</v>
      </c>
      <c r="L177" s="41"/>
      <c r="M177" s="182" t="s">
        <v>5</v>
      </c>
      <c r="N177" s="183" t="s">
        <v>43</v>
      </c>
      <c r="O177" s="42"/>
      <c r="P177" s="184">
        <f t="shared" si="41"/>
        <v>0</v>
      </c>
      <c r="Q177" s="184">
        <v>0</v>
      </c>
      <c r="R177" s="184">
        <f t="shared" si="42"/>
        <v>0</v>
      </c>
      <c r="S177" s="184">
        <v>0</v>
      </c>
      <c r="T177" s="185">
        <f t="shared" si="43"/>
        <v>0</v>
      </c>
      <c r="AR177" s="24" t="s">
        <v>373</v>
      </c>
      <c r="AT177" s="24" t="s">
        <v>188</v>
      </c>
      <c r="AU177" s="24" t="s">
        <v>82</v>
      </c>
      <c r="AY177" s="24" t="s">
        <v>185</v>
      </c>
      <c r="BE177" s="186">
        <f t="shared" si="44"/>
        <v>0</v>
      </c>
      <c r="BF177" s="186">
        <f t="shared" si="45"/>
        <v>0</v>
      </c>
      <c r="BG177" s="186">
        <f t="shared" si="46"/>
        <v>0</v>
      </c>
      <c r="BH177" s="186">
        <f t="shared" si="47"/>
        <v>0</v>
      </c>
      <c r="BI177" s="186">
        <f t="shared" si="48"/>
        <v>0</v>
      </c>
      <c r="BJ177" s="24" t="s">
        <v>80</v>
      </c>
      <c r="BK177" s="186">
        <f t="shared" si="49"/>
        <v>0</v>
      </c>
      <c r="BL177" s="24" t="s">
        <v>373</v>
      </c>
      <c r="BM177" s="24" t="s">
        <v>4996</v>
      </c>
    </row>
    <row r="178" spans="2:65" s="1" customFormat="1" ht="57" customHeight="1">
      <c r="B178" s="174"/>
      <c r="C178" s="175" t="s">
        <v>913</v>
      </c>
      <c r="D178" s="175" t="s">
        <v>188</v>
      </c>
      <c r="E178" s="176" t="s">
        <v>110</v>
      </c>
      <c r="F178" s="177" t="s">
        <v>4997</v>
      </c>
      <c r="G178" s="178" t="s">
        <v>1046</v>
      </c>
      <c r="H178" s="179">
        <v>42</v>
      </c>
      <c r="I178" s="180"/>
      <c r="J178" s="181">
        <f t="shared" si="40"/>
        <v>0</v>
      </c>
      <c r="K178" s="177" t="s">
        <v>5</v>
      </c>
      <c r="L178" s="41"/>
      <c r="M178" s="182" t="s">
        <v>5</v>
      </c>
      <c r="N178" s="183" t="s">
        <v>43</v>
      </c>
      <c r="O178" s="42"/>
      <c r="P178" s="184">
        <f t="shared" si="41"/>
        <v>0</v>
      </c>
      <c r="Q178" s="184">
        <v>0</v>
      </c>
      <c r="R178" s="184">
        <f t="shared" si="42"/>
        <v>0</v>
      </c>
      <c r="S178" s="184">
        <v>0</v>
      </c>
      <c r="T178" s="185">
        <f t="shared" si="43"/>
        <v>0</v>
      </c>
      <c r="AR178" s="24" t="s">
        <v>373</v>
      </c>
      <c r="AT178" s="24" t="s">
        <v>188</v>
      </c>
      <c r="AU178" s="24" t="s">
        <v>82</v>
      </c>
      <c r="AY178" s="24" t="s">
        <v>185</v>
      </c>
      <c r="BE178" s="186">
        <f t="shared" si="44"/>
        <v>0</v>
      </c>
      <c r="BF178" s="186">
        <f t="shared" si="45"/>
        <v>0</v>
      </c>
      <c r="BG178" s="186">
        <f t="shared" si="46"/>
        <v>0</v>
      </c>
      <c r="BH178" s="186">
        <f t="shared" si="47"/>
        <v>0</v>
      </c>
      <c r="BI178" s="186">
        <f t="shared" si="48"/>
        <v>0</v>
      </c>
      <c r="BJ178" s="24" t="s">
        <v>80</v>
      </c>
      <c r="BK178" s="186">
        <f t="shared" si="49"/>
        <v>0</v>
      </c>
      <c r="BL178" s="24" t="s">
        <v>373</v>
      </c>
      <c r="BM178" s="24" t="s">
        <v>4998</v>
      </c>
    </row>
    <row r="179" spans="2:65" s="1" customFormat="1" ht="95.25" customHeight="1">
      <c r="B179" s="174"/>
      <c r="C179" s="175" t="s">
        <v>925</v>
      </c>
      <c r="D179" s="175" t="s">
        <v>188</v>
      </c>
      <c r="E179" s="176" t="s">
        <v>4999</v>
      </c>
      <c r="F179" s="177" t="s">
        <v>5000</v>
      </c>
      <c r="G179" s="178" t="s">
        <v>1046</v>
      </c>
      <c r="H179" s="179">
        <v>3</v>
      </c>
      <c r="I179" s="180"/>
      <c r="J179" s="181">
        <f t="shared" si="40"/>
        <v>0</v>
      </c>
      <c r="K179" s="177" t="s">
        <v>5</v>
      </c>
      <c r="L179" s="41"/>
      <c r="M179" s="182" t="s">
        <v>5</v>
      </c>
      <c r="N179" s="183" t="s">
        <v>43</v>
      </c>
      <c r="O179" s="42"/>
      <c r="P179" s="184">
        <f t="shared" si="41"/>
        <v>0</v>
      </c>
      <c r="Q179" s="184">
        <v>0</v>
      </c>
      <c r="R179" s="184">
        <f t="shared" si="42"/>
        <v>0</v>
      </c>
      <c r="S179" s="184">
        <v>0</v>
      </c>
      <c r="T179" s="185">
        <f t="shared" si="43"/>
        <v>0</v>
      </c>
      <c r="AR179" s="24" t="s">
        <v>373</v>
      </c>
      <c r="AT179" s="24" t="s">
        <v>188</v>
      </c>
      <c r="AU179" s="24" t="s">
        <v>82</v>
      </c>
      <c r="AY179" s="24" t="s">
        <v>185</v>
      </c>
      <c r="BE179" s="186">
        <f t="shared" si="44"/>
        <v>0</v>
      </c>
      <c r="BF179" s="186">
        <f t="shared" si="45"/>
        <v>0</v>
      </c>
      <c r="BG179" s="186">
        <f t="shared" si="46"/>
        <v>0</v>
      </c>
      <c r="BH179" s="186">
        <f t="shared" si="47"/>
        <v>0</v>
      </c>
      <c r="BI179" s="186">
        <f t="shared" si="48"/>
        <v>0</v>
      </c>
      <c r="BJ179" s="24" t="s">
        <v>80</v>
      </c>
      <c r="BK179" s="186">
        <f t="shared" si="49"/>
        <v>0</v>
      </c>
      <c r="BL179" s="24" t="s">
        <v>373</v>
      </c>
      <c r="BM179" s="24" t="s">
        <v>5001</v>
      </c>
    </row>
    <row r="180" spans="2:65" s="1" customFormat="1" ht="95.25" customHeight="1">
      <c r="B180" s="174"/>
      <c r="C180" s="175" t="s">
        <v>932</v>
      </c>
      <c r="D180" s="175" t="s">
        <v>188</v>
      </c>
      <c r="E180" s="176" t="s">
        <v>5002</v>
      </c>
      <c r="F180" s="177" t="s">
        <v>5003</v>
      </c>
      <c r="G180" s="178" t="s">
        <v>1046</v>
      </c>
      <c r="H180" s="179">
        <v>19</v>
      </c>
      <c r="I180" s="180"/>
      <c r="J180" s="181">
        <f t="shared" si="40"/>
        <v>0</v>
      </c>
      <c r="K180" s="177" t="s">
        <v>5</v>
      </c>
      <c r="L180" s="41"/>
      <c r="M180" s="182" t="s">
        <v>5</v>
      </c>
      <c r="N180" s="183" t="s">
        <v>43</v>
      </c>
      <c r="O180" s="42"/>
      <c r="P180" s="184">
        <f t="shared" si="41"/>
        <v>0</v>
      </c>
      <c r="Q180" s="184">
        <v>0</v>
      </c>
      <c r="R180" s="184">
        <f t="shared" si="42"/>
        <v>0</v>
      </c>
      <c r="S180" s="184">
        <v>0</v>
      </c>
      <c r="T180" s="185">
        <f t="shared" si="43"/>
        <v>0</v>
      </c>
      <c r="AR180" s="24" t="s">
        <v>373</v>
      </c>
      <c r="AT180" s="24" t="s">
        <v>188</v>
      </c>
      <c r="AU180" s="24" t="s">
        <v>82</v>
      </c>
      <c r="AY180" s="24" t="s">
        <v>185</v>
      </c>
      <c r="BE180" s="186">
        <f t="shared" si="44"/>
        <v>0</v>
      </c>
      <c r="BF180" s="186">
        <f t="shared" si="45"/>
        <v>0</v>
      </c>
      <c r="BG180" s="186">
        <f t="shared" si="46"/>
        <v>0</v>
      </c>
      <c r="BH180" s="186">
        <f t="shared" si="47"/>
        <v>0</v>
      </c>
      <c r="BI180" s="186">
        <f t="shared" si="48"/>
        <v>0</v>
      </c>
      <c r="BJ180" s="24" t="s">
        <v>80</v>
      </c>
      <c r="BK180" s="186">
        <f t="shared" si="49"/>
        <v>0</v>
      </c>
      <c r="BL180" s="24" t="s">
        <v>373</v>
      </c>
      <c r="BM180" s="24" t="s">
        <v>5004</v>
      </c>
    </row>
    <row r="181" spans="2:65" s="1" customFormat="1" ht="44.25" customHeight="1">
      <c r="B181" s="174"/>
      <c r="C181" s="175" t="s">
        <v>937</v>
      </c>
      <c r="D181" s="175" t="s">
        <v>188</v>
      </c>
      <c r="E181" s="176" t="s">
        <v>5005</v>
      </c>
      <c r="F181" s="177" t="s">
        <v>5006</v>
      </c>
      <c r="G181" s="178" t="s">
        <v>1046</v>
      </c>
      <c r="H181" s="179">
        <v>162</v>
      </c>
      <c r="I181" s="180"/>
      <c r="J181" s="181">
        <f t="shared" si="40"/>
        <v>0</v>
      </c>
      <c r="K181" s="177" t="s">
        <v>5</v>
      </c>
      <c r="L181" s="41"/>
      <c r="M181" s="182" t="s">
        <v>5</v>
      </c>
      <c r="N181" s="183" t="s">
        <v>43</v>
      </c>
      <c r="O181" s="42"/>
      <c r="P181" s="184">
        <f t="shared" si="41"/>
        <v>0</v>
      </c>
      <c r="Q181" s="184">
        <v>0</v>
      </c>
      <c r="R181" s="184">
        <f t="shared" si="42"/>
        <v>0</v>
      </c>
      <c r="S181" s="184">
        <v>0</v>
      </c>
      <c r="T181" s="185">
        <f t="shared" si="43"/>
        <v>0</v>
      </c>
      <c r="AR181" s="24" t="s">
        <v>373</v>
      </c>
      <c r="AT181" s="24" t="s">
        <v>188</v>
      </c>
      <c r="AU181" s="24" t="s">
        <v>82</v>
      </c>
      <c r="AY181" s="24" t="s">
        <v>185</v>
      </c>
      <c r="BE181" s="186">
        <f t="shared" si="44"/>
        <v>0</v>
      </c>
      <c r="BF181" s="186">
        <f t="shared" si="45"/>
        <v>0</v>
      </c>
      <c r="BG181" s="186">
        <f t="shared" si="46"/>
        <v>0</v>
      </c>
      <c r="BH181" s="186">
        <f t="shared" si="47"/>
        <v>0</v>
      </c>
      <c r="BI181" s="186">
        <f t="shared" si="48"/>
        <v>0</v>
      </c>
      <c r="BJ181" s="24" t="s">
        <v>80</v>
      </c>
      <c r="BK181" s="186">
        <f t="shared" si="49"/>
        <v>0</v>
      </c>
      <c r="BL181" s="24" t="s">
        <v>373</v>
      </c>
      <c r="BM181" s="24" t="s">
        <v>5007</v>
      </c>
    </row>
    <row r="182" spans="2:65" s="1" customFormat="1" ht="22.5" customHeight="1">
      <c r="B182" s="174"/>
      <c r="C182" s="175" t="s">
        <v>944</v>
      </c>
      <c r="D182" s="175" t="s">
        <v>188</v>
      </c>
      <c r="E182" s="176" t="s">
        <v>5008</v>
      </c>
      <c r="F182" s="177" t="s">
        <v>5009</v>
      </c>
      <c r="G182" s="178" t="s">
        <v>1046</v>
      </c>
      <c r="H182" s="179">
        <v>2</v>
      </c>
      <c r="I182" s="180"/>
      <c r="J182" s="181">
        <f t="shared" si="40"/>
        <v>0</v>
      </c>
      <c r="K182" s="177" t="s">
        <v>5</v>
      </c>
      <c r="L182" s="41"/>
      <c r="M182" s="182" t="s">
        <v>5</v>
      </c>
      <c r="N182" s="183" t="s">
        <v>43</v>
      </c>
      <c r="O182" s="42"/>
      <c r="P182" s="184">
        <f t="shared" si="41"/>
        <v>0</v>
      </c>
      <c r="Q182" s="184">
        <v>0</v>
      </c>
      <c r="R182" s="184">
        <f t="shared" si="42"/>
        <v>0</v>
      </c>
      <c r="S182" s="184">
        <v>0</v>
      </c>
      <c r="T182" s="185">
        <f t="shared" si="43"/>
        <v>0</v>
      </c>
      <c r="AR182" s="24" t="s">
        <v>373</v>
      </c>
      <c r="AT182" s="24" t="s">
        <v>188</v>
      </c>
      <c r="AU182" s="24" t="s">
        <v>82</v>
      </c>
      <c r="AY182" s="24" t="s">
        <v>185</v>
      </c>
      <c r="BE182" s="186">
        <f t="shared" si="44"/>
        <v>0</v>
      </c>
      <c r="BF182" s="186">
        <f t="shared" si="45"/>
        <v>0</v>
      </c>
      <c r="BG182" s="186">
        <f t="shared" si="46"/>
        <v>0</v>
      </c>
      <c r="BH182" s="186">
        <f t="shared" si="47"/>
        <v>0</v>
      </c>
      <c r="BI182" s="186">
        <f t="shared" si="48"/>
        <v>0</v>
      </c>
      <c r="BJ182" s="24" t="s">
        <v>80</v>
      </c>
      <c r="BK182" s="186">
        <f t="shared" si="49"/>
        <v>0</v>
      </c>
      <c r="BL182" s="24" t="s">
        <v>373</v>
      </c>
      <c r="BM182" s="24" t="s">
        <v>5010</v>
      </c>
    </row>
    <row r="183" spans="2:65" s="1" customFormat="1" ht="22.5" customHeight="1">
      <c r="B183" s="174"/>
      <c r="C183" s="175" t="s">
        <v>950</v>
      </c>
      <c r="D183" s="175" t="s">
        <v>188</v>
      </c>
      <c r="E183" s="176" t="s">
        <v>5011</v>
      </c>
      <c r="F183" s="177" t="s">
        <v>4852</v>
      </c>
      <c r="G183" s="178" t="s">
        <v>376</v>
      </c>
      <c r="H183" s="179">
        <v>250.7</v>
      </c>
      <c r="I183" s="180"/>
      <c r="J183" s="181">
        <f t="shared" si="40"/>
        <v>0</v>
      </c>
      <c r="K183" s="177" t="s">
        <v>5</v>
      </c>
      <c r="L183" s="41"/>
      <c r="M183" s="182" t="s">
        <v>5</v>
      </c>
      <c r="N183" s="183" t="s">
        <v>43</v>
      </c>
      <c r="O183" s="42"/>
      <c r="P183" s="184">
        <f t="shared" si="41"/>
        <v>0</v>
      </c>
      <c r="Q183" s="184">
        <v>0</v>
      </c>
      <c r="R183" s="184">
        <f t="shared" si="42"/>
        <v>0</v>
      </c>
      <c r="S183" s="184">
        <v>0</v>
      </c>
      <c r="T183" s="185">
        <f t="shared" si="43"/>
        <v>0</v>
      </c>
      <c r="AR183" s="24" t="s">
        <v>373</v>
      </c>
      <c r="AT183" s="24" t="s">
        <v>188</v>
      </c>
      <c r="AU183" s="24" t="s">
        <v>82</v>
      </c>
      <c r="AY183" s="24" t="s">
        <v>185</v>
      </c>
      <c r="BE183" s="186">
        <f t="shared" si="44"/>
        <v>0</v>
      </c>
      <c r="BF183" s="186">
        <f t="shared" si="45"/>
        <v>0</v>
      </c>
      <c r="BG183" s="186">
        <f t="shared" si="46"/>
        <v>0</v>
      </c>
      <c r="BH183" s="186">
        <f t="shared" si="47"/>
        <v>0</v>
      </c>
      <c r="BI183" s="186">
        <f t="shared" si="48"/>
        <v>0</v>
      </c>
      <c r="BJ183" s="24" t="s">
        <v>80</v>
      </c>
      <c r="BK183" s="186">
        <f t="shared" si="49"/>
        <v>0</v>
      </c>
      <c r="BL183" s="24" t="s">
        <v>373</v>
      </c>
      <c r="BM183" s="24" t="s">
        <v>5012</v>
      </c>
    </row>
    <row r="184" spans="2:65" s="1" customFormat="1" ht="22.5" customHeight="1">
      <c r="B184" s="174"/>
      <c r="C184" s="175" t="s">
        <v>956</v>
      </c>
      <c r="D184" s="175" t="s">
        <v>188</v>
      </c>
      <c r="E184" s="176" t="s">
        <v>5013</v>
      </c>
      <c r="F184" s="177" t="s">
        <v>5014</v>
      </c>
      <c r="G184" s="178" t="s">
        <v>376</v>
      </c>
      <c r="H184" s="179">
        <v>2254</v>
      </c>
      <c r="I184" s="180"/>
      <c r="J184" s="181">
        <f t="shared" si="40"/>
        <v>0</v>
      </c>
      <c r="K184" s="177" t="s">
        <v>5</v>
      </c>
      <c r="L184" s="41"/>
      <c r="M184" s="182" t="s">
        <v>5</v>
      </c>
      <c r="N184" s="183" t="s">
        <v>43</v>
      </c>
      <c r="O184" s="42"/>
      <c r="P184" s="184">
        <f t="shared" si="41"/>
        <v>0</v>
      </c>
      <c r="Q184" s="184">
        <v>0</v>
      </c>
      <c r="R184" s="184">
        <f t="shared" si="42"/>
        <v>0</v>
      </c>
      <c r="S184" s="184">
        <v>0</v>
      </c>
      <c r="T184" s="185">
        <f t="shared" si="43"/>
        <v>0</v>
      </c>
      <c r="AR184" s="24" t="s">
        <v>373</v>
      </c>
      <c r="AT184" s="24" t="s">
        <v>188</v>
      </c>
      <c r="AU184" s="24" t="s">
        <v>82</v>
      </c>
      <c r="AY184" s="24" t="s">
        <v>185</v>
      </c>
      <c r="BE184" s="186">
        <f t="shared" si="44"/>
        <v>0</v>
      </c>
      <c r="BF184" s="186">
        <f t="shared" si="45"/>
        <v>0</v>
      </c>
      <c r="BG184" s="186">
        <f t="shared" si="46"/>
        <v>0</v>
      </c>
      <c r="BH184" s="186">
        <f t="shared" si="47"/>
        <v>0</v>
      </c>
      <c r="BI184" s="186">
        <f t="shared" si="48"/>
        <v>0</v>
      </c>
      <c r="BJ184" s="24" t="s">
        <v>80</v>
      </c>
      <c r="BK184" s="186">
        <f t="shared" si="49"/>
        <v>0</v>
      </c>
      <c r="BL184" s="24" t="s">
        <v>373</v>
      </c>
      <c r="BM184" s="24" t="s">
        <v>5015</v>
      </c>
    </row>
    <row r="185" spans="2:65" s="1" customFormat="1" ht="22.5" customHeight="1">
      <c r="B185" s="174"/>
      <c r="C185" s="175" t="s">
        <v>960</v>
      </c>
      <c r="D185" s="175" t="s">
        <v>188</v>
      </c>
      <c r="E185" s="176" t="s">
        <v>5016</v>
      </c>
      <c r="F185" s="177" t="s">
        <v>5017</v>
      </c>
      <c r="G185" s="178" t="s">
        <v>1046</v>
      </c>
      <c r="H185" s="179">
        <v>20</v>
      </c>
      <c r="I185" s="180"/>
      <c r="J185" s="181">
        <f t="shared" si="40"/>
        <v>0</v>
      </c>
      <c r="K185" s="177" t="s">
        <v>5</v>
      </c>
      <c r="L185" s="41"/>
      <c r="M185" s="182" t="s">
        <v>5</v>
      </c>
      <c r="N185" s="183" t="s">
        <v>43</v>
      </c>
      <c r="O185" s="42"/>
      <c r="P185" s="184">
        <f t="shared" si="41"/>
        <v>0</v>
      </c>
      <c r="Q185" s="184">
        <v>0</v>
      </c>
      <c r="R185" s="184">
        <f t="shared" si="42"/>
        <v>0</v>
      </c>
      <c r="S185" s="184">
        <v>0</v>
      </c>
      <c r="T185" s="185">
        <f t="shared" si="43"/>
        <v>0</v>
      </c>
      <c r="AR185" s="24" t="s">
        <v>373</v>
      </c>
      <c r="AT185" s="24" t="s">
        <v>188</v>
      </c>
      <c r="AU185" s="24" t="s">
        <v>82</v>
      </c>
      <c r="AY185" s="24" t="s">
        <v>185</v>
      </c>
      <c r="BE185" s="186">
        <f t="shared" si="44"/>
        <v>0</v>
      </c>
      <c r="BF185" s="186">
        <f t="shared" si="45"/>
        <v>0</v>
      </c>
      <c r="BG185" s="186">
        <f t="shared" si="46"/>
        <v>0</v>
      </c>
      <c r="BH185" s="186">
        <f t="shared" si="47"/>
        <v>0</v>
      </c>
      <c r="BI185" s="186">
        <f t="shared" si="48"/>
        <v>0</v>
      </c>
      <c r="BJ185" s="24" t="s">
        <v>80</v>
      </c>
      <c r="BK185" s="186">
        <f t="shared" si="49"/>
        <v>0</v>
      </c>
      <c r="BL185" s="24" t="s">
        <v>373</v>
      </c>
      <c r="BM185" s="24" t="s">
        <v>5018</v>
      </c>
    </row>
    <row r="186" spans="2:65" s="1" customFormat="1" ht="31.5" customHeight="1">
      <c r="B186" s="174"/>
      <c r="C186" s="175" t="s">
        <v>964</v>
      </c>
      <c r="D186" s="175" t="s">
        <v>188</v>
      </c>
      <c r="E186" s="176" t="s">
        <v>5019</v>
      </c>
      <c r="F186" s="177" t="s">
        <v>5020</v>
      </c>
      <c r="G186" s="178" t="s">
        <v>376</v>
      </c>
      <c r="H186" s="179">
        <v>125</v>
      </c>
      <c r="I186" s="180"/>
      <c r="J186" s="181">
        <f t="shared" si="40"/>
        <v>0</v>
      </c>
      <c r="K186" s="177" t="s">
        <v>5</v>
      </c>
      <c r="L186" s="41"/>
      <c r="M186" s="182" t="s">
        <v>5</v>
      </c>
      <c r="N186" s="183" t="s">
        <v>43</v>
      </c>
      <c r="O186" s="42"/>
      <c r="P186" s="184">
        <f t="shared" si="41"/>
        <v>0</v>
      </c>
      <c r="Q186" s="184">
        <v>0</v>
      </c>
      <c r="R186" s="184">
        <f t="shared" si="42"/>
        <v>0</v>
      </c>
      <c r="S186" s="184">
        <v>0</v>
      </c>
      <c r="T186" s="185">
        <f t="shared" si="43"/>
        <v>0</v>
      </c>
      <c r="AR186" s="24" t="s">
        <v>373</v>
      </c>
      <c r="AT186" s="24" t="s">
        <v>188</v>
      </c>
      <c r="AU186" s="24" t="s">
        <v>82</v>
      </c>
      <c r="AY186" s="24" t="s">
        <v>185</v>
      </c>
      <c r="BE186" s="186">
        <f t="shared" si="44"/>
        <v>0</v>
      </c>
      <c r="BF186" s="186">
        <f t="shared" si="45"/>
        <v>0</v>
      </c>
      <c r="BG186" s="186">
        <f t="shared" si="46"/>
        <v>0</v>
      </c>
      <c r="BH186" s="186">
        <f t="shared" si="47"/>
        <v>0</v>
      </c>
      <c r="BI186" s="186">
        <f t="shared" si="48"/>
        <v>0</v>
      </c>
      <c r="BJ186" s="24" t="s">
        <v>80</v>
      </c>
      <c r="BK186" s="186">
        <f t="shared" si="49"/>
        <v>0</v>
      </c>
      <c r="BL186" s="24" t="s">
        <v>373</v>
      </c>
      <c r="BM186" s="24" t="s">
        <v>5021</v>
      </c>
    </row>
    <row r="187" spans="2:65" s="1" customFormat="1" ht="31.5" customHeight="1">
      <c r="B187" s="174"/>
      <c r="C187" s="175" t="s">
        <v>970</v>
      </c>
      <c r="D187" s="175" t="s">
        <v>188</v>
      </c>
      <c r="E187" s="176" t="s">
        <v>5022</v>
      </c>
      <c r="F187" s="177" t="s">
        <v>4859</v>
      </c>
      <c r="G187" s="178" t="s">
        <v>376</v>
      </c>
      <c r="H187" s="179">
        <v>96</v>
      </c>
      <c r="I187" s="180"/>
      <c r="J187" s="181">
        <f t="shared" si="40"/>
        <v>0</v>
      </c>
      <c r="K187" s="177" t="s">
        <v>5</v>
      </c>
      <c r="L187" s="41"/>
      <c r="M187" s="182" t="s">
        <v>5</v>
      </c>
      <c r="N187" s="183" t="s">
        <v>43</v>
      </c>
      <c r="O187" s="42"/>
      <c r="P187" s="184">
        <f t="shared" si="41"/>
        <v>0</v>
      </c>
      <c r="Q187" s="184">
        <v>0</v>
      </c>
      <c r="R187" s="184">
        <f t="shared" si="42"/>
        <v>0</v>
      </c>
      <c r="S187" s="184">
        <v>0</v>
      </c>
      <c r="T187" s="185">
        <f t="shared" si="43"/>
        <v>0</v>
      </c>
      <c r="AR187" s="24" t="s">
        <v>373</v>
      </c>
      <c r="AT187" s="24" t="s">
        <v>188</v>
      </c>
      <c r="AU187" s="24" t="s">
        <v>82</v>
      </c>
      <c r="AY187" s="24" t="s">
        <v>185</v>
      </c>
      <c r="BE187" s="186">
        <f t="shared" si="44"/>
        <v>0</v>
      </c>
      <c r="BF187" s="186">
        <f t="shared" si="45"/>
        <v>0</v>
      </c>
      <c r="BG187" s="186">
        <f t="shared" si="46"/>
        <v>0</v>
      </c>
      <c r="BH187" s="186">
        <f t="shared" si="47"/>
        <v>0</v>
      </c>
      <c r="BI187" s="186">
        <f t="shared" si="48"/>
        <v>0</v>
      </c>
      <c r="BJ187" s="24" t="s">
        <v>80</v>
      </c>
      <c r="BK187" s="186">
        <f t="shared" si="49"/>
        <v>0</v>
      </c>
      <c r="BL187" s="24" t="s">
        <v>373</v>
      </c>
      <c r="BM187" s="24" t="s">
        <v>5023</v>
      </c>
    </row>
    <row r="188" spans="2:65" s="1" customFormat="1" ht="31.5" customHeight="1">
      <c r="B188" s="174"/>
      <c r="C188" s="175" t="s">
        <v>974</v>
      </c>
      <c r="D188" s="175" t="s">
        <v>188</v>
      </c>
      <c r="E188" s="176" t="s">
        <v>5024</v>
      </c>
      <c r="F188" s="177" t="s">
        <v>5025</v>
      </c>
      <c r="G188" s="178" t="s">
        <v>1046</v>
      </c>
      <c r="H188" s="179">
        <v>62</v>
      </c>
      <c r="I188" s="180"/>
      <c r="J188" s="181">
        <f t="shared" si="40"/>
        <v>0</v>
      </c>
      <c r="K188" s="177" t="s">
        <v>5</v>
      </c>
      <c r="L188" s="41"/>
      <c r="M188" s="182" t="s">
        <v>5</v>
      </c>
      <c r="N188" s="183" t="s">
        <v>43</v>
      </c>
      <c r="O188" s="42"/>
      <c r="P188" s="184">
        <f t="shared" si="41"/>
        <v>0</v>
      </c>
      <c r="Q188" s="184">
        <v>0</v>
      </c>
      <c r="R188" s="184">
        <f t="shared" si="42"/>
        <v>0</v>
      </c>
      <c r="S188" s="184">
        <v>0</v>
      </c>
      <c r="T188" s="185">
        <f t="shared" si="43"/>
        <v>0</v>
      </c>
      <c r="AR188" s="24" t="s">
        <v>373</v>
      </c>
      <c r="AT188" s="24" t="s">
        <v>188</v>
      </c>
      <c r="AU188" s="24" t="s">
        <v>82</v>
      </c>
      <c r="AY188" s="24" t="s">
        <v>185</v>
      </c>
      <c r="BE188" s="186">
        <f t="shared" si="44"/>
        <v>0</v>
      </c>
      <c r="BF188" s="186">
        <f t="shared" si="45"/>
        <v>0</v>
      </c>
      <c r="BG188" s="186">
        <f t="shared" si="46"/>
        <v>0</v>
      </c>
      <c r="BH188" s="186">
        <f t="shared" si="47"/>
        <v>0</v>
      </c>
      <c r="BI188" s="186">
        <f t="shared" si="48"/>
        <v>0</v>
      </c>
      <c r="BJ188" s="24" t="s">
        <v>80</v>
      </c>
      <c r="BK188" s="186">
        <f t="shared" si="49"/>
        <v>0</v>
      </c>
      <c r="BL188" s="24" t="s">
        <v>373</v>
      </c>
      <c r="BM188" s="24" t="s">
        <v>5026</v>
      </c>
    </row>
    <row r="189" spans="2:65" s="1" customFormat="1" ht="22.5" customHeight="1">
      <c r="B189" s="174"/>
      <c r="C189" s="175" t="s">
        <v>978</v>
      </c>
      <c r="D189" s="175" t="s">
        <v>188</v>
      </c>
      <c r="E189" s="176" t="s">
        <v>5027</v>
      </c>
      <c r="F189" s="177" t="s">
        <v>5028</v>
      </c>
      <c r="G189" s="178" t="s">
        <v>547</v>
      </c>
      <c r="H189" s="179">
        <v>1</v>
      </c>
      <c r="I189" s="180"/>
      <c r="J189" s="181">
        <f t="shared" si="40"/>
        <v>0</v>
      </c>
      <c r="K189" s="177" t="s">
        <v>5</v>
      </c>
      <c r="L189" s="41"/>
      <c r="M189" s="182" t="s">
        <v>5</v>
      </c>
      <c r="N189" s="183" t="s">
        <v>43</v>
      </c>
      <c r="O189" s="42"/>
      <c r="P189" s="184">
        <f t="shared" si="41"/>
        <v>0</v>
      </c>
      <c r="Q189" s="184">
        <v>0</v>
      </c>
      <c r="R189" s="184">
        <f t="shared" si="42"/>
        <v>0</v>
      </c>
      <c r="S189" s="184">
        <v>0</v>
      </c>
      <c r="T189" s="185">
        <f t="shared" si="43"/>
        <v>0</v>
      </c>
      <c r="AR189" s="24" t="s">
        <v>373</v>
      </c>
      <c r="AT189" s="24" t="s">
        <v>188</v>
      </c>
      <c r="AU189" s="24" t="s">
        <v>82</v>
      </c>
      <c r="AY189" s="24" t="s">
        <v>185</v>
      </c>
      <c r="BE189" s="186">
        <f t="shared" si="44"/>
        <v>0</v>
      </c>
      <c r="BF189" s="186">
        <f t="shared" si="45"/>
        <v>0</v>
      </c>
      <c r="BG189" s="186">
        <f t="shared" si="46"/>
        <v>0</v>
      </c>
      <c r="BH189" s="186">
        <f t="shared" si="47"/>
        <v>0</v>
      </c>
      <c r="BI189" s="186">
        <f t="shared" si="48"/>
        <v>0</v>
      </c>
      <c r="BJ189" s="24" t="s">
        <v>80</v>
      </c>
      <c r="BK189" s="186">
        <f t="shared" si="49"/>
        <v>0</v>
      </c>
      <c r="BL189" s="24" t="s">
        <v>373</v>
      </c>
      <c r="BM189" s="24" t="s">
        <v>5029</v>
      </c>
    </row>
    <row r="190" spans="2:65" s="1" customFormat="1" ht="22.5" customHeight="1">
      <c r="B190" s="174"/>
      <c r="C190" s="175" t="s">
        <v>983</v>
      </c>
      <c r="D190" s="175" t="s">
        <v>188</v>
      </c>
      <c r="E190" s="176" t="s">
        <v>5030</v>
      </c>
      <c r="F190" s="177" t="s">
        <v>5031</v>
      </c>
      <c r="G190" s="178" t="s">
        <v>547</v>
      </c>
      <c r="H190" s="179">
        <v>1</v>
      </c>
      <c r="I190" s="180"/>
      <c r="J190" s="181">
        <f t="shared" si="40"/>
        <v>0</v>
      </c>
      <c r="K190" s="177" t="s">
        <v>5</v>
      </c>
      <c r="L190" s="41"/>
      <c r="M190" s="182" t="s">
        <v>5</v>
      </c>
      <c r="N190" s="183" t="s">
        <v>43</v>
      </c>
      <c r="O190" s="42"/>
      <c r="P190" s="184">
        <f t="shared" si="41"/>
        <v>0</v>
      </c>
      <c r="Q190" s="184">
        <v>0</v>
      </c>
      <c r="R190" s="184">
        <f t="shared" si="42"/>
        <v>0</v>
      </c>
      <c r="S190" s="184">
        <v>0</v>
      </c>
      <c r="T190" s="185">
        <f t="shared" si="43"/>
        <v>0</v>
      </c>
      <c r="AR190" s="24" t="s">
        <v>373</v>
      </c>
      <c r="AT190" s="24" t="s">
        <v>188</v>
      </c>
      <c r="AU190" s="24" t="s">
        <v>82</v>
      </c>
      <c r="AY190" s="24" t="s">
        <v>185</v>
      </c>
      <c r="BE190" s="186">
        <f t="shared" si="44"/>
        <v>0</v>
      </c>
      <c r="BF190" s="186">
        <f t="shared" si="45"/>
        <v>0</v>
      </c>
      <c r="BG190" s="186">
        <f t="shared" si="46"/>
        <v>0</v>
      </c>
      <c r="BH190" s="186">
        <f t="shared" si="47"/>
        <v>0</v>
      </c>
      <c r="BI190" s="186">
        <f t="shared" si="48"/>
        <v>0</v>
      </c>
      <c r="BJ190" s="24" t="s">
        <v>80</v>
      </c>
      <c r="BK190" s="186">
        <f t="shared" si="49"/>
        <v>0</v>
      </c>
      <c r="BL190" s="24" t="s">
        <v>373</v>
      </c>
      <c r="BM190" s="24" t="s">
        <v>5032</v>
      </c>
    </row>
    <row r="191" spans="2:65" s="10" customFormat="1" ht="29.85" customHeight="1">
      <c r="B191" s="160"/>
      <c r="D191" s="171" t="s">
        <v>71</v>
      </c>
      <c r="E191" s="172" t="s">
        <v>5033</v>
      </c>
      <c r="F191" s="172" t="s">
        <v>5034</v>
      </c>
      <c r="I191" s="163"/>
      <c r="J191" s="173">
        <f>BK191</f>
        <v>0</v>
      </c>
      <c r="L191" s="160"/>
      <c r="M191" s="165"/>
      <c r="N191" s="166"/>
      <c r="O191" s="166"/>
      <c r="P191" s="167">
        <f>SUM(P192:P209)</f>
        <v>0</v>
      </c>
      <c r="Q191" s="166"/>
      <c r="R191" s="167">
        <f>SUM(R192:R209)</f>
        <v>0</v>
      </c>
      <c r="S191" s="166"/>
      <c r="T191" s="168">
        <f>SUM(T192:T209)</f>
        <v>0</v>
      </c>
      <c r="AR191" s="161" t="s">
        <v>82</v>
      </c>
      <c r="AT191" s="169" t="s">
        <v>71</v>
      </c>
      <c r="AU191" s="169" t="s">
        <v>80</v>
      </c>
      <c r="AY191" s="161" t="s">
        <v>185</v>
      </c>
      <c r="BK191" s="170">
        <f>SUM(BK192:BK209)</f>
        <v>0</v>
      </c>
    </row>
    <row r="192" spans="2:65" s="1" customFormat="1" ht="22.5" customHeight="1">
      <c r="B192" s="174"/>
      <c r="C192" s="175" t="s">
        <v>72</v>
      </c>
      <c r="D192" s="175" t="s">
        <v>188</v>
      </c>
      <c r="E192" s="176" t="s">
        <v>5035</v>
      </c>
      <c r="F192" s="177" t="s">
        <v>4852</v>
      </c>
      <c r="G192" s="178" t="s">
        <v>376</v>
      </c>
      <c r="H192" s="179">
        <v>981</v>
      </c>
      <c r="I192" s="180"/>
      <c r="J192" s="181">
        <f t="shared" ref="J192:J197" si="50">ROUND(I192*H192,2)</f>
        <v>0</v>
      </c>
      <c r="K192" s="177" t="s">
        <v>5</v>
      </c>
      <c r="L192" s="41"/>
      <c r="M192" s="182" t="s">
        <v>5</v>
      </c>
      <c r="N192" s="183" t="s">
        <v>43</v>
      </c>
      <c r="O192" s="42"/>
      <c r="P192" s="184">
        <f t="shared" ref="P192:P197" si="51">O192*H192</f>
        <v>0</v>
      </c>
      <c r="Q192" s="184">
        <v>0</v>
      </c>
      <c r="R192" s="184">
        <f t="shared" ref="R192:R197" si="52">Q192*H192</f>
        <v>0</v>
      </c>
      <c r="S192" s="184">
        <v>0</v>
      </c>
      <c r="T192" s="185">
        <f t="shared" ref="T192:T197" si="53">S192*H192</f>
        <v>0</v>
      </c>
      <c r="AR192" s="24" t="s">
        <v>373</v>
      </c>
      <c r="AT192" s="24" t="s">
        <v>188</v>
      </c>
      <c r="AU192" s="24" t="s">
        <v>82</v>
      </c>
      <c r="AY192" s="24" t="s">
        <v>185</v>
      </c>
      <c r="BE192" s="186">
        <f t="shared" ref="BE192:BE197" si="54">IF(N192="základní",J192,0)</f>
        <v>0</v>
      </c>
      <c r="BF192" s="186">
        <f t="shared" ref="BF192:BF197" si="55">IF(N192="snížená",J192,0)</f>
        <v>0</v>
      </c>
      <c r="BG192" s="186">
        <f t="shared" ref="BG192:BG197" si="56">IF(N192="zákl. přenesená",J192,0)</f>
        <v>0</v>
      </c>
      <c r="BH192" s="186">
        <f t="shared" ref="BH192:BH197" si="57">IF(N192="sníž. přenesená",J192,0)</f>
        <v>0</v>
      </c>
      <c r="BI192" s="186">
        <f t="shared" ref="BI192:BI197" si="58">IF(N192="nulová",J192,0)</f>
        <v>0</v>
      </c>
      <c r="BJ192" s="24" t="s">
        <v>80</v>
      </c>
      <c r="BK192" s="186">
        <f t="shared" ref="BK192:BK197" si="59">ROUND(I192*H192,2)</f>
        <v>0</v>
      </c>
      <c r="BL192" s="24" t="s">
        <v>373</v>
      </c>
      <c r="BM192" s="24" t="s">
        <v>2058</v>
      </c>
    </row>
    <row r="193" spans="2:65" s="1" customFormat="1" ht="22.5" customHeight="1">
      <c r="B193" s="174"/>
      <c r="C193" s="175" t="s">
        <v>72</v>
      </c>
      <c r="D193" s="175" t="s">
        <v>188</v>
      </c>
      <c r="E193" s="176" t="s">
        <v>5036</v>
      </c>
      <c r="F193" s="177" t="s">
        <v>5037</v>
      </c>
      <c r="G193" s="178" t="s">
        <v>376</v>
      </c>
      <c r="H193" s="179">
        <v>206</v>
      </c>
      <c r="I193" s="180"/>
      <c r="J193" s="181">
        <f t="shared" si="50"/>
        <v>0</v>
      </c>
      <c r="K193" s="177" t="s">
        <v>5</v>
      </c>
      <c r="L193" s="41"/>
      <c r="M193" s="182" t="s">
        <v>5</v>
      </c>
      <c r="N193" s="183" t="s">
        <v>43</v>
      </c>
      <c r="O193" s="42"/>
      <c r="P193" s="184">
        <f t="shared" si="51"/>
        <v>0</v>
      </c>
      <c r="Q193" s="184">
        <v>0</v>
      </c>
      <c r="R193" s="184">
        <f t="shared" si="52"/>
        <v>0</v>
      </c>
      <c r="S193" s="184">
        <v>0</v>
      </c>
      <c r="T193" s="185">
        <f t="shared" si="53"/>
        <v>0</v>
      </c>
      <c r="AR193" s="24" t="s">
        <v>373</v>
      </c>
      <c r="AT193" s="24" t="s">
        <v>188</v>
      </c>
      <c r="AU193" s="24" t="s">
        <v>82</v>
      </c>
      <c r="AY193" s="24" t="s">
        <v>185</v>
      </c>
      <c r="BE193" s="186">
        <f t="shared" si="54"/>
        <v>0</v>
      </c>
      <c r="BF193" s="186">
        <f t="shared" si="55"/>
        <v>0</v>
      </c>
      <c r="BG193" s="186">
        <f t="shared" si="56"/>
        <v>0</v>
      </c>
      <c r="BH193" s="186">
        <f t="shared" si="57"/>
        <v>0</v>
      </c>
      <c r="BI193" s="186">
        <f t="shared" si="58"/>
        <v>0</v>
      </c>
      <c r="BJ193" s="24" t="s">
        <v>80</v>
      </c>
      <c r="BK193" s="186">
        <f t="shared" si="59"/>
        <v>0</v>
      </c>
      <c r="BL193" s="24" t="s">
        <v>373</v>
      </c>
      <c r="BM193" s="24" t="s">
        <v>1996</v>
      </c>
    </row>
    <row r="194" spans="2:65" s="1" customFormat="1" ht="22.5" customHeight="1">
      <c r="B194" s="174"/>
      <c r="C194" s="175" t="s">
        <v>72</v>
      </c>
      <c r="D194" s="175" t="s">
        <v>188</v>
      </c>
      <c r="E194" s="176" t="s">
        <v>5038</v>
      </c>
      <c r="F194" s="177" t="s">
        <v>5039</v>
      </c>
      <c r="G194" s="178" t="s">
        <v>376</v>
      </c>
      <c r="H194" s="179">
        <v>337</v>
      </c>
      <c r="I194" s="180"/>
      <c r="J194" s="181">
        <f t="shared" si="50"/>
        <v>0</v>
      </c>
      <c r="K194" s="177" t="s">
        <v>5</v>
      </c>
      <c r="L194" s="41"/>
      <c r="M194" s="182" t="s">
        <v>5</v>
      </c>
      <c r="N194" s="183" t="s">
        <v>43</v>
      </c>
      <c r="O194" s="42"/>
      <c r="P194" s="184">
        <f t="shared" si="51"/>
        <v>0</v>
      </c>
      <c r="Q194" s="184">
        <v>0</v>
      </c>
      <c r="R194" s="184">
        <f t="shared" si="52"/>
        <v>0</v>
      </c>
      <c r="S194" s="184">
        <v>0</v>
      </c>
      <c r="T194" s="185">
        <f t="shared" si="53"/>
        <v>0</v>
      </c>
      <c r="AR194" s="24" t="s">
        <v>373</v>
      </c>
      <c r="AT194" s="24" t="s">
        <v>188</v>
      </c>
      <c r="AU194" s="24" t="s">
        <v>82</v>
      </c>
      <c r="AY194" s="24" t="s">
        <v>185</v>
      </c>
      <c r="BE194" s="186">
        <f t="shared" si="54"/>
        <v>0</v>
      </c>
      <c r="BF194" s="186">
        <f t="shared" si="55"/>
        <v>0</v>
      </c>
      <c r="BG194" s="186">
        <f t="shared" si="56"/>
        <v>0</v>
      </c>
      <c r="BH194" s="186">
        <f t="shared" si="57"/>
        <v>0</v>
      </c>
      <c r="BI194" s="186">
        <f t="shared" si="58"/>
        <v>0</v>
      </c>
      <c r="BJ194" s="24" t="s">
        <v>80</v>
      </c>
      <c r="BK194" s="186">
        <f t="shared" si="59"/>
        <v>0</v>
      </c>
      <c r="BL194" s="24" t="s">
        <v>373</v>
      </c>
      <c r="BM194" s="24" t="s">
        <v>2026</v>
      </c>
    </row>
    <row r="195" spans="2:65" s="1" customFormat="1" ht="22.5" customHeight="1">
      <c r="B195" s="174"/>
      <c r="C195" s="175" t="s">
        <v>72</v>
      </c>
      <c r="D195" s="175" t="s">
        <v>188</v>
      </c>
      <c r="E195" s="176" t="s">
        <v>5040</v>
      </c>
      <c r="F195" s="177" t="s">
        <v>5039</v>
      </c>
      <c r="G195" s="178" t="s">
        <v>376</v>
      </c>
      <c r="H195" s="179">
        <v>72</v>
      </c>
      <c r="I195" s="180"/>
      <c r="J195" s="181">
        <f t="shared" si="50"/>
        <v>0</v>
      </c>
      <c r="K195" s="177" t="s">
        <v>5</v>
      </c>
      <c r="L195" s="41"/>
      <c r="M195" s="182" t="s">
        <v>5</v>
      </c>
      <c r="N195" s="183" t="s">
        <v>43</v>
      </c>
      <c r="O195" s="42"/>
      <c r="P195" s="184">
        <f t="shared" si="51"/>
        <v>0</v>
      </c>
      <c r="Q195" s="184">
        <v>0</v>
      </c>
      <c r="R195" s="184">
        <f t="shared" si="52"/>
        <v>0</v>
      </c>
      <c r="S195" s="184">
        <v>0</v>
      </c>
      <c r="T195" s="185">
        <f t="shared" si="53"/>
        <v>0</v>
      </c>
      <c r="AR195" s="24" t="s">
        <v>373</v>
      </c>
      <c r="AT195" s="24" t="s">
        <v>188</v>
      </c>
      <c r="AU195" s="24" t="s">
        <v>82</v>
      </c>
      <c r="AY195" s="24" t="s">
        <v>185</v>
      </c>
      <c r="BE195" s="186">
        <f t="shared" si="54"/>
        <v>0</v>
      </c>
      <c r="BF195" s="186">
        <f t="shared" si="55"/>
        <v>0</v>
      </c>
      <c r="BG195" s="186">
        <f t="shared" si="56"/>
        <v>0</v>
      </c>
      <c r="BH195" s="186">
        <f t="shared" si="57"/>
        <v>0</v>
      </c>
      <c r="BI195" s="186">
        <f t="shared" si="58"/>
        <v>0</v>
      </c>
      <c r="BJ195" s="24" t="s">
        <v>80</v>
      </c>
      <c r="BK195" s="186">
        <f t="shared" si="59"/>
        <v>0</v>
      </c>
      <c r="BL195" s="24" t="s">
        <v>373</v>
      </c>
      <c r="BM195" s="24" t="s">
        <v>2042</v>
      </c>
    </row>
    <row r="196" spans="2:65" s="1" customFormat="1" ht="22.5" customHeight="1">
      <c r="B196" s="174"/>
      <c r="C196" s="175" t="s">
        <v>72</v>
      </c>
      <c r="D196" s="175" t="s">
        <v>188</v>
      </c>
      <c r="E196" s="176" t="s">
        <v>5041</v>
      </c>
      <c r="F196" s="177" t="s">
        <v>5042</v>
      </c>
      <c r="G196" s="178" t="s">
        <v>1046</v>
      </c>
      <c r="H196" s="179">
        <v>15</v>
      </c>
      <c r="I196" s="180"/>
      <c r="J196" s="181">
        <f t="shared" si="50"/>
        <v>0</v>
      </c>
      <c r="K196" s="177" t="s">
        <v>5</v>
      </c>
      <c r="L196" s="41"/>
      <c r="M196" s="182" t="s">
        <v>5</v>
      </c>
      <c r="N196" s="183" t="s">
        <v>43</v>
      </c>
      <c r="O196" s="42"/>
      <c r="P196" s="184">
        <f t="shared" si="51"/>
        <v>0</v>
      </c>
      <c r="Q196" s="184">
        <v>0</v>
      </c>
      <c r="R196" s="184">
        <f t="shared" si="52"/>
        <v>0</v>
      </c>
      <c r="S196" s="184">
        <v>0</v>
      </c>
      <c r="T196" s="185">
        <f t="shared" si="53"/>
        <v>0</v>
      </c>
      <c r="AR196" s="24" t="s">
        <v>373</v>
      </c>
      <c r="AT196" s="24" t="s">
        <v>188</v>
      </c>
      <c r="AU196" s="24" t="s">
        <v>82</v>
      </c>
      <c r="AY196" s="24" t="s">
        <v>185</v>
      </c>
      <c r="BE196" s="186">
        <f t="shared" si="54"/>
        <v>0</v>
      </c>
      <c r="BF196" s="186">
        <f t="shared" si="55"/>
        <v>0</v>
      </c>
      <c r="BG196" s="186">
        <f t="shared" si="56"/>
        <v>0</v>
      </c>
      <c r="BH196" s="186">
        <f t="shared" si="57"/>
        <v>0</v>
      </c>
      <c r="BI196" s="186">
        <f t="shared" si="58"/>
        <v>0</v>
      </c>
      <c r="BJ196" s="24" t="s">
        <v>80</v>
      </c>
      <c r="BK196" s="186">
        <f t="shared" si="59"/>
        <v>0</v>
      </c>
      <c r="BL196" s="24" t="s">
        <v>373</v>
      </c>
      <c r="BM196" s="24" t="s">
        <v>2008</v>
      </c>
    </row>
    <row r="197" spans="2:65" s="1" customFormat="1" ht="69.75" customHeight="1">
      <c r="B197" s="174"/>
      <c r="C197" s="175" t="s">
        <v>72</v>
      </c>
      <c r="D197" s="175" t="s">
        <v>188</v>
      </c>
      <c r="E197" s="176" t="s">
        <v>5043</v>
      </c>
      <c r="F197" s="177" t="s">
        <v>5044</v>
      </c>
      <c r="G197" s="178" t="s">
        <v>1046</v>
      </c>
      <c r="H197" s="179">
        <v>4</v>
      </c>
      <c r="I197" s="180"/>
      <c r="J197" s="181">
        <f t="shared" si="50"/>
        <v>0</v>
      </c>
      <c r="K197" s="177" t="s">
        <v>5</v>
      </c>
      <c r="L197" s="41"/>
      <c r="M197" s="182" t="s">
        <v>5</v>
      </c>
      <c r="N197" s="183" t="s">
        <v>43</v>
      </c>
      <c r="O197" s="42"/>
      <c r="P197" s="184">
        <f t="shared" si="51"/>
        <v>0</v>
      </c>
      <c r="Q197" s="184">
        <v>0</v>
      </c>
      <c r="R197" s="184">
        <f t="shared" si="52"/>
        <v>0</v>
      </c>
      <c r="S197" s="184">
        <v>0</v>
      </c>
      <c r="T197" s="185">
        <f t="shared" si="53"/>
        <v>0</v>
      </c>
      <c r="AR197" s="24" t="s">
        <v>373</v>
      </c>
      <c r="AT197" s="24" t="s">
        <v>188</v>
      </c>
      <c r="AU197" s="24" t="s">
        <v>82</v>
      </c>
      <c r="AY197" s="24" t="s">
        <v>185</v>
      </c>
      <c r="BE197" s="186">
        <f t="shared" si="54"/>
        <v>0</v>
      </c>
      <c r="BF197" s="186">
        <f t="shared" si="55"/>
        <v>0</v>
      </c>
      <c r="BG197" s="186">
        <f t="shared" si="56"/>
        <v>0</v>
      </c>
      <c r="BH197" s="186">
        <f t="shared" si="57"/>
        <v>0</v>
      </c>
      <c r="BI197" s="186">
        <f t="shared" si="58"/>
        <v>0</v>
      </c>
      <c r="BJ197" s="24" t="s">
        <v>80</v>
      </c>
      <c r="BK197" s="186">
        <f t="shared" si="59"/>
        <v>0</v>
      </c>
      <c r="BL197" s="24" t="s">
        <v>373</v>
      </c>
      <c r="BM197" s="24" t="s">
        <v>2084</v>
      </c>
    </row>
    <row r="198" spans="2:65" s="11" customFormat="1">
      <c r="B198" s="191"/>
      <c r="D198" s="208" t="s">
        <v>197</v>
      </c>
      <c r="E198" s="217" t="s">
        <v>5</v>
      </c>
      <c r="F198" s="218" t="s">
        <v>193</v>
      </c>
      <c r="H198" s="219">
        <v>4</v>
      </c>
      <c r="I198" s="195"/>
      <c r="L198" s="191"/>
      <c r="M198" s="196"/>
      <c r="N198" s="197"/>
      <c r="O198" s="197"/>
      <c r="P198" s="197"/>
      <c r="Q198" s="197"/>
      <c r="R198" s="197"/>
      <c r="S198" s="197"/>
      <c r="T198" s="198"/>
      <c r="AT198" s="192" t="s">
        <v>197</v>
      </c>
      <c r="AU198" s="192" t="s">
        <v>82</v>
      </c>
      <c r="AV198" s="11" t="s">
        <v>82</v>
      </c>
      <c r="AW198" s="11" t="s">
        <v>35</v>
      </c>
      <c r="AX198" s="11" t="s">
        <v>80</v>
      </c>
      <c r="AY198" s="192" t="s">
        <v>185</v>
      </c>
    </row>
    <row r="199" spans="2:65" s="1" customFormat="1" ht="31.5" customHeight="1">
      <c r="B199" s="174"/>
      <c r="C199" s="175" t="s">
        <v>72</v>
      </c>
      <c r="D199" s="175" t="s">
        <v>188</v>
      </c>
      <c r="E199" s="176" t="s">
        <v>5045</v>
      </c>
      <c r="F199" s="177" t="s">
        <v>5046</v>
      </c>
      <c r="G199" s="178" t="s">
        <v>1046</v>
      </c>
      <c r="H199" s="179">
        <v>1</v>
      </c>
      <c r="I199" s="180"/>
      <c r="J199" s="181">
        <f t="shared" ref="J199:J209" si="60">ROUND(I199*H199,2)</f>
        <v>0</v>
      </c>
      <c r="K199" s="177" t="s">
        <v>5</v>
      </c>
      <c r="L199" s="41"/>
      <c r="M199" s="182" t="s">
        <v>5</v>
      </c>
      <c r="N199" s="183" t="s">
        <v>43</v>
      </c>
      <c r="O199" s="42"/>
      <c r="P199" s="184">
        <f t="shared" ref="P199:P209" si="61">O199*H199</f>
        <v>0</v>
      </c>
      <c r="Q199" s="184">
        <v>0</v>
      </c>
      <c r="R199" s="184">
        <f t="shared" ref="R199:R209" si="62">Q199*H199</f>
        <v>0</v>
      </c>
      <c r="S199" s="184">
        <v>0</v>
      </c>
      <c r="T199" s="185">
        <f t="shared" ref="T199:T209" si="63">S199*H199</f>
        <v>0</v>
      </c>
      <c r="AR199" s="24" t="s">
        <v>373</v>
      </c>
      <c r="AT199" s="24" t="s">
        <v>188</v>
      </c>
      <c r="AU199" s="24" t="s">
        <v>82</v>
      </c>
      <c r="AY199" s="24" t="s">
        <v>185</v>
      </c>
      <c r="BE199" s="186">
        <f t="shared" ref="BE199:BE209" si="64">IF(N199="základní",J199,0)</f>
        <v>0</v>
      </c>
      <c r="BF199" s="186">
        <f t="shared" ref="BF199:BF209" si="65">IF(N199="snížená",J199,0)</f>
        <v>0</v>
      </c>
      <c r="BG199" s="186">
        <f t="shared" ref="BG199:BG209" si="66">IF(N199="zákl. přenesená",J199,0)</f>
        <v>0</v>
      </c>
      <c r="BH199" s="186">
        <f t="shared" ref="BH199:BH209" si="67">IF(N199="sníž. přenesená",J199,0)</f>
        <v>0</v>
      </c>
      <c r="BI199" s="186">
        <f t="shared" ref="BI199:BI209" si="68">IF(N199="nulová",J199,0)</f>
        <v>0</v>
      </c>
      <c r="BJ199" s="24" t="s">
        <v>80</v>
      </c>
      <c r="BK199" s="186">
        <f t="shared" ref="BK199:BK209" si="69">ROUND(I199*H199,2)</f>
        <v>0</v>
      </c>
      <c r="BL199" s="24" t="s">
        <v>373</v>
      </c>
      <c r="BM199" s="24" t="s">
        <v>2128</v>
      </c>
    </row>
    <row r="200" spans="2:65" s="1" customFormat="1" ht="31.5" customHeight="1">
      <c r="B200" s="174"/>
      <c r="C200" s="175" t="s">
        <v>72</v>
      </c>
      <c r="D200" s="175" t="s">
        <v>188</v>
      </c>
      <c r="E200" s="176" t="s">
        <v>5047</v>
      </c>
      <c r="F200" s="177" t="s">
        <v>5048</v>
      </c>
      <c r="G200" s="178" t="s">
        <v>1046</v>
      </c>
      <c r="H200" s="179">
        <v>3</v>
      </c>
      <c r="I200" s="180"/>
      <c r="J200" s="181">
        <f t="shared" si="60"/>
        <v>0</v>
      </c>
      <c r="K200" s="177" t="s">
        <v>5</v>
      </c>
      <c r="L200" s="41"/>
      <c r="M200" s="182" t="s">
        <v>5</v>
      </c>
      <c r="N200" s="183" t="s">
        <v>43</v>
      </c>
      <c r="O200" s="42"/>
      <c r="P200" s="184">
        <f t="shared" si="61"/>
        <v>0</v>
      </c>
      <c r="Q200" s="184">
        <v>0</v>
      </c>
      <c r="R200" s="184">
        <f t="shared" si="62"/>
        <v>0</v>
      </c>
      <c r="S200" s="184">
        <v>0</v>
      </c>
      <c r="T200" s="185">
        <f t="shared" si="63"/>
        <v>0</v>
      </c>
      <c r="AR200" s="24" t="s">
        <v>373</v>
      </c>
      <c r="AT200" s="24" t="s">
        <v>188</v>
      </c>
      <c r="AU200" s="24" t="s">
        <v>82</v>
      </c>
      <c r="AY200" s="24" t="s">
        <v>185</v>
      </c>
      <c r="BE200" s="186">
        <f t="shared" si="64"/>
        <v>0</v>
      </c>
      <c r="BF200" s="186">
        <f t="shared" si="65"/>
        <v>0</v>
      </c>
      <c r="BG200" s="186">
        <f t="shared" si="66"/>
        <v>0</v>
      </c>
      <c r="BH200" s="186">
        <f t="shared" si="67"/>
        <v>0</v>
      </c>
      <c r="BI200" s="186">
        <f t="shared" si="68"/>
        <v>0</v>
      </c>
      <c r="BJ200" s="24" t="s">
        <v>80</v>
      </c>
      <c r="BK200" s="186">
        <f t="shared" si="69"/>
        <v>0</v>
      </c>
      <c r="BL200" s="24" t="s">
        <v>373</v>
      </c>
      <c r="BM200" s="24" t="s">
        <v>229</v>
      </c>
    </row>
    <row r="201" spans="2:65" s="1" customFormat="1" ht="57" customHeight="1">
      <c r="B201" s="174"/>
      <c r="C201" s="175" t="s">
        <v>72</v>
      </c>
      <c r="D201" s="175" t="s">
        <v>188</v>
      </c>
      <c r="E201" s="176" t="s">
        <v>5049</v>
      </c>
      <c r="F201" s="177" t="s">
        <v>5050</v>
      </c>
      <c r="G201" s="178" t="s">
        <v>1046</v>
      </c>
      <c r="H201" s="179">
        <v>9</v>
      </c>
      <c r="I201" s="180"/>
      <c r="J201" s="181">
        <f t="shared" si="60"/>
        <v>0</v>
      </c>
      <c r="K201" s="177" t="s">
        <v>5</v>
      </c>
      <c r="L201" s="41"/>
      <c r="M201" s="182" t="s">
        <v>5</v>
      </c>
      <c r="N201" s="183" t="s">
        <v>43</v>
      </c>
      <c r="O201" s="42"/>
      <c r="P201" s="184">
        <f t="shared" si="61"/>
        <v>0</v>
      </c>
      <c r="Q201" s="184">
        <v>0</v>
      </c>
      <c r="R201" s="184">
        <f t="shared" si="62"/>
        <v>0</v>
      </c>
      <c r="S201" s="184">
        <v>0</v>
      </c>
      <c r="T201" s="185">
        <f t="shared" si="63"/>
        <v>0</v>
      </c>
      <c r="AR201" s="24" t="s">
        <v>373</v>
      </c>
      <c r="AT201" s="24" t="s">
        <v>188</v>
      </c>
      <c r="AU201" s="24" t="s">
        <v>82</v>
      </c>
      <c r="AY201" s="24" t="s">
        <v>185</v>
      </c>
      <c r="BE201" s="186">
        <f t="shared" si="64"/>
        <v>0</v>
      </c>
      <c r="BF201" s="186">
        <f t="shared" si="65"/>
        <v>0</v>
      </c>
      <c r="BG201" s="186">
        <f t="shared" si="66"/>
        <v>0</v>
      </c>
      <c r="BH201" s="186">
        <f t="shared" si="67"/>
        <v>0</v>
      </c>
      <c r="BI201" s="186">
        <f t="shared" si="68"/>
        <v>0</v>
      </c>
      <c r="BJ201" s="24" t="s">
        <v>80</v>
      </c>
      <c r="BK201" s="186">
        <f t="shared" si="69"/>
        <v>0</v>
      </c>
      <c r="BL201" s="24" t="s">
        <v>373</v>
      </c>
      <c r="BM201" s="24" t="s">
        <v>237</v>
      </c>
    </row>
    <row r="202" spans="2:65" s="1" customFormat="1" ht="44.25" customHeight="1">
      <c r="B202" s="174"/>
      <c r="C202" s="175" t="s">
        <v>72</v>
      </c>
      <c r="D202" s="175" t="s">
        <v>188</v>
      </c>
      <c r="E202" s="176" t="s">
        <v>5051</v>
      </c>
      <c r="F202" s="177" t="s">
        <v>5052</v>
      </c>
      <c r="G202" s="178" t="s">
        <v>1046</v>
      </c>
      <c r="H202" s="179">
        <v>2</v>
      </c>
      <c r="I202" s="180"/>
      <c r="J202" s="181">
        <f t="shared" si="60"/>
        <v>0</v>
      </c>
      <c r="K202" s="177" t="s">
        <v>5</v>
      </c>
      <c r="L202" s="41"/>
      <c r="M202" s="182" t="s">
        <v>5</v>
      </c>
      <c r="N202" s="183" t="s">
        <v>43</v>
      </c>
      <c r="O202" s="42"/>
      <c r="P202" s="184">
        <f t="shared" si="61"/>
        <v>0</v>
      </c>
      <c r="Q202" s="184">
        <v>0</v>
      </c>
      <c r="R202" s="184">
        <f t="shared" si="62"/>
        <v>0</v>
      </c>
      <c r="S202" s="184">
        <v>0</v>
      </c>
      <c r="T202" s="185">
        <f t="shared" si="63"/>
        <v>0</v>
      </c>
      <c r="AR202" s="24" t="s">
        <v>373</v>
      </c>
      <c r="AT202" s="24" t="s">
        <v>188</v>
      </c>
      <c r="AU202" s="24" t="s">
        <v>82</v>
      </c>
      <c r="AY202" s="24" t="s">
        <v>185</v>
      </c>
      <c r="BE202" s="186">
        <f t="shared" si="64"/>
        <v>0</v>
      </c>
      <c r="BF202" s="186">
        <f t="shared" si="65"/>
        <v>0</v>
      </c>
      <c r="BG202" s="186">
        <f t="shared" si="66"/>
        <v>0</v>
      </c>
      <c r="BH202" s="186">
        <f t="shared" si="67"/>
        <v>0</v>
      </c>
      <c r="BI202" s="186">
        <f t="shared" si="68"/>
        <v>0</v>
      </c>
      <c r="BJ202" s="24" t="s">
        <v>80</v>
      </c>
      <c r="BK202" s="186">
        <f t="shared" si="69"/>
        <v>0</v>
      </c>
      <c r="BL202" s="24" t="s">
        <v>373</v>
      </c>
      <c r="BM202" s="24" t="s">
        <v>223</v>
      </c>
    </row>
    <row r="203" spans="2:65" s="1" customFormat="1" ht="31.5" customHeight="1">
      <c r="B203" s="174"/>
      <c r="C203" s="175" t="s">
        <v>72</v>
      </c>
      <c r="D203" s="175" t="s">
        <v>188</v>
      </c>
      <c r="E203" s="176" t="s">
        <v>113</v>
      </c>
      <c r="F203" s="177" t="s">
        <v>5053</v>
      </c>
      <c r="G203" s="178" t="s">
        <v>1046</v>
      </c>
      <c r="H203" s="179">
        <v>1</v>
      </c>
      <c r="I203" s="180"/>
      <c r="J203" s="181">
        <f t="shared" si="60"/>
        <v>0</v>
      </c>
      <c r="K203" s="177" t="s">
        <v>5</v>
      </c>
      <c r="L203" s="41"/>
      <c r="M203" s="182" t="s">
        <v>5</v>
      </c>
      <c r="N203" s="183" t="s">
        <v>43</v>
      </c>
      <c r="O203" s="42"/>
      <c r="P203" s="184">
        <f t="shared" si="61"/>
        <v>0</v>
      </c>
      <c r="Q203" s="184">
        <v>0</v>
      </c>
      <c r="R203" s="184">
        <f t="shared" si="62"/>
        <v>0</v>
      </c>
      <c r="S203" s="184">
        <v>0</v>
      </c>
      <c r="T203" s="185">
        <f t="shared" si="63"/>
        <v>0</v>
      </c>
      <c r="AR203" s="24" t="s">
        <v>373</v>
      </c>
      <c r="AT203" s="24" t="s">
        <v>188</v>
      </c>
      <c r="AU203" s="24" t="s">
        <v>82</v>
      </c>
      <c r="AY203" s="24" t="s">
        <v>185</v>
      </c>
      <c r="BE203" s="186">
        <f t="shared" si="64"/>
        <v>0</v>
      </c>
      <c r="BF203" s="186">
        <f t="shared" si="65"/>
        <v>0</v>
      </c>
      <c r="BG203" s="186">
        <f t="shared" si="66"/>
        <v>0</v>
      </c>
      <c r="BH203" s="186">
        <f t="shared" si="67"/>
        <v>0</v>
      </c>
      <c r="BI203" s="186">
        <f t="shared" si="68"/>
        <v>0</v>
      </c>
      <c r="BJ203" s="24" t="s">
        <v>80</v>
      </c>
      <c r="BK203" s="186">
        <f t="shared" si="69"/>
        <v>0</v>
      </c>
      <c r="BL203" s="24" t="s">
        <v>373</v>
      </c>
      <c r="BM203" s="24" t="s">
        <v>435</v>
      </c>
    </row>
    <row r="204" spans="2:65" s="1" customFormat="1" ht="31.5" customHeight="1">
      <c r="B204" s="174"/>
      <c r="C204" s="175" t="s">
        <v>72</v>
      </c>
      <c r="D204" s="175" t="s">
        <v>188</v>
      </c>
      <c r="E204" s="176" t="s">
        <v>5054</v>
      </c>
      <c r="F204" s="177" t="s">
        <v>5055</v>
      </c>
      <c r="G204" s="178" t="s">
        <v>1046</v>
      </c>
      <c r="H204" s="179">
        <v>1</v>
      </c>
      <c r="I204" s="180"/>
      <c r="J204" s="181">
        <f t="shared" si="60"/>
        <v>0</v>
      </c>
      <c r="K204" s="177" t="s">
        <v>5</v>
      </c>
      <c r="L204" s="41"/>
      <c r="M204" s="182" t="s">
        <v>5</v>
      </c>
      <c r="N204" s="183" t="s">
        <v>43</v>
      </c>
      <c r="O204" s="42"/>
      <c r="P204" s="184">
        <f t="shared" si="61"/>
        <v>0</v>
      </c>
      <c r="Q204" s="184">
        <v>0</v>
      </c>
      <c r="R204" s="184">
        <f t="shared" si="62"/>
        <v>0</v>
      </c>
      <c r="S204" s="184">
        <v>0</v>
      </c>
      <c r="T204" s="185">
        <f t="shared" si="63"/>
        <v>0</v>
      </c>
      <c r="AR204" s="24" t="s">
        <v>373</v>
      </c>
      <c r="AT204" s="24" t="s">
        <v>188</v>
      </c>
      <c r="AU204" s="24" t="s">
        <v>82</v>
      </c>
      <c r="AY204" s="24" t="s">
        <v>185</v>
      </c>
      <c r="BE204" s="186">
        <f t="shared" si="64"/>
        <v>0</v>
      </c>
      <c r="BF204" s="186">
        <f t="shared" si="65"/>
        <v>0</v>
      </c>
      <c r="BG204" s="186">
        <f t="shared" si="66"/>
        <v>0</v>
      </c>
      <c r="BH204" s="186">
        <f t="shared" si="67"/>
        <v>0</v>
      </c>
      <c r="BI204" s="186">
        <f t="shared" si="68"/>
        <v>0</v>
      </c>
      <c r="BJ204" s="24" t="s">
        <v>80</v>
      </c>
      <c r="BK204" s="186">
        <f t="shared" si="69"/>
        <v>0</v>
      </c>
      <c r="BL204" s="24" t="s">
        <v>373</v>
      </c>
      <c r="BM204" s="24" t="s">
        <v>447</v>
      </c>
    </row>
    <row r="205" spans="2:65" s="1" customFormat="1" ht="31.5" customHeight="1">
      <c r="B205" s="174"/>
      <c r="C205" s="175" t="s">
        <v>72</v>
      </c>
      <c r="D205" s="175" t="s">
        <v>188</v>
      </c>
      <c r="E205" s="176" t="s">
        <v>5056</v>
      </c>
      <c r="F205" s="177" t="s">
        <v>5057</v>
      </c>
      <c r="G205" s="178" t="s">
        <v>1046</v>
      </c>
      <c r="H205" s="179">
        <v>1</v>
      </c>
      <c r="I205" s="180"/>
      <c r="J205" s="181">
        <f t="shared" si="60"/>
        <v>0</v>
      </c>
      <c r="K205" s="177" t="s">
        <v>5</v>
      </c>
      <c r="L205" s="41"/>
      <c r="M205" s="182" t="s">
        <v>5</v>
      </c>
      <c r="N205" s="183" t="s">
        <v>43</v>
      </c>
      <c r="O205" s="42"/>
      <c r="P205" s="184">
        <f t="shared" si="61"/>
        <v>0</v>
      </c>
      <c r="Q205" s="184">
        <v>0</v>
      </c>
      <c r="R205" s="184">
        <f t="shared" si="62"/>
        <v>0</v>
      </c>
      <c r="S205" s="184">
        <v>0</v>
      </c>
      <c r="T205" s="185">
        <f t="shared" si="63"/>
        <v>0</v>
      </c>
      <c r="AR205" s="24" t="s">
        <v>373</v>
      </c>
      <c r="AT205" s="24" t="s">
        <v>188</v>
      </c>
      <c r="AU205" s="24" t="s">
        <v>82</v>
      </c>
      <c r="AY205" s="24" t="s">
        <v>185</v>
      </c>
      <c r="BE205" s="186">
        <f t="shared" si="64"/>
        <v>0</v>
      </c>
      <c r="BF205" s="186">
        <f t="shared" si="65"/>
        <v>0</v>
      </c>
      <c r="BG205" s="186">
        <f t="shared" si="66"/>
        <v>0</v>
      </c>
      <c r="BH205" s="186">
        <f t="shared" si="67"/>
        <v>0</v>
      </c>
      <c r="BI205" s="186">
        <f t="shared" si="68"/>
        <v>0</v>
      </c>
      <c r="BJ205" s="24" t="s">
        <v>80</v>
      </c>
      <c r="BK205" s="186">
        <f t="shared" si="69"/>
        <v>0</v>
      </c>
      <c r="BL205" s="24" t="s">
        <v>373</v>
      </c>
      <c r="BM205" s="24" t="s">
        <v>456</v>
      </c>
    </row>
    <row r="206" spans="2:65" s="1" customFormat="1" ht="44.25" customHeight="1">
      <c r="B206" s="174"/>
      <c r="C206" s="175" t="s">
        <v>72</v>
      </c>
      <c r="D206" s="175" t="s">
        <v>188</v>
      </c>
      <c r="E206" s="176" t="s">
        <v>5058</v>
      </c>
      <c r="F206" s="177" t="s">
        <v>5059</v>
      </c>
      <c r="G206" s="178" t="s">
        <v>1046</v>
      </c>
      <c r="H206" s="179">
        <v>1</v>
      </c>
      <c r="I206" s="180"/>
      <c r="J206" s="181">
        <f t="shared" si="60"/>
        <v>0</v>
      </c>
      <c r="K206" s="177" t="s">
        <v>5</v>
      </c>
      <c r="L206" s="41"/>
      <c r="M206" s="182" t="s">
        <v>5</v>
      </c>
      <c r="N206" s="183" t="s">
        <v>43</v>
      </c>
      <c r="O206" s="42"/>
      <c r="P206" s="184">
        <f t="shared" si="61"/>
        <v>0</v>
      </c>
      <c r="Q206" s="184">
        <v>0</v>
      </c>
      <c r="R206" s="184">
        <f t="shared" si="62"/>
        <v>0</v>
      </c>
      <c r="S206" s="184">
        <v>0</v>
      </c>
      <c r="T206" s="185">
        <f t="shared" si="63"/>
        <v>0</v>
      </c>
      <c r="AR206" s="24" t="s">
        <v>373</v>
      </c>
      <c r="AT206" s="24" t="s">
        <v>188</v>
      </c>
      <c r="AU206" s="24" t="s">
        <v>82</v>
      </c>
      <c r="AY206" s="24" t="s">
        <v>185</v>
      </c>
      <c r="BE206" s="186">
        <f t="shared" si="64"/>
        <v>0</v>
      </c>
      <c r="BF206" s="186">
        <f t="shared" si="65"/>
        <v>0</v>
      </c>
      <c r="BG206" s="186">
        <f t="shared" si="66"/>
        <v>0</v>
      </c>
      <c r="BH206" s="186">
        <f t="shared" si="67"/>
        <v>0</v>
      </c>
      <c r="BI206" s="186">
        <f t="shared" si="68"/>
        <v>0</v>
      </c>
      <c r="BJ206" s="24" t="s">
        <v>80</v>
      </c>
      <c r="BK206" s="186">
        <f t="shared" si="69"/>
        <v>0</v>
      </c>
      <c r="BL206" s="24" t="s">
        <v>373</v>
      </c>
      <c r="BM206" s="24" t="s">
        <v>2690</v>
      </c>
    </row>
    <row r="207" spans="2:65" s="1" customFormat="1" ht="31.5" customHeight="1">
      <c r="B207" s="174"/>
      <c r="C207" s="175" t="s">
        <v>72</v>
      </c>
      <c r="D207" s="175" t="s">
        <v>188</v>
      </c>
      <c r="E207" s="176" t="s">
        <v>5060</v>
      </c>
      <c r="F207" s="177" t="s">
        <v>5061</v>
      </c>
      <c r="G207" s="178" t="s">
        <v>1046</v>
      </c>
      <c r="H207" s="179">
        <v>500</v>
      </c>
      <c r="I207" s="180"/>
      <c r="J207" s="181">
        <f t="shared" si="60"/>
        <v>0</v>
      </c>
      <c r="K207" s="177" t="s">
        <v>5</v>
      </c>
      <c r="L207" s="41"/>
      <c r="M207" s="182" t="s">
        <v>5</v>
      </c>
      <c r="N207" s="183" t="s">
        <v>43</v>
      </c>
      <c r="O207" s="42"/>
      <c r="P207" s="184">
        <f t="shared" si="61"/>
        <v>0</v>
      </c>
      <c r="Q207" s="184">
        <v>0</v>
      </c>
      <c r="R207" s="184">
        <f t="shared" si="62"/>
        <v>0</v>
      </c>
      <c r="S207" s="184">
        <v>0</v>
      </c>
      <c r="T207" s="185">
        <f t="shared" si="63"/>
        <v>0</v>
      </c>
      <c r="AR207" s="24" t="s">
        <v>373</v>
      </c>
      <c r="AT207" s="24" t="s">
        <v>188</v>
      </c>
      <c r="AU207" s="24" t="s">
        <v>82</v>
      </c>
      <c r="AY207" s="24" t="s">
        <v>185</v>
      </c>
      <c r="BE207" s="186">
        <f t="shared" si="64"/>
        <v>0</v>
      </c>
      <c r="BF207" s="186">
        <f t="shared" si="65"/>
        <v>0</v>
      </c>
      <c r="BG207" s="186">
        <f t="shared" si="66"/>
        <v>0</v>
      </c>
      <c r="BH207" s="186">
        <f t="shared" si="67"/>
        <v>0</v>
      </c>
      <c r="BI207" s="186">
        <f t="shared" si="68"/>
        <v>0</v>
      </c>
      <c r="BJ207" s="24" t="s">
        <v>80</v>
      </c>
      <c r="BK207" s="186">
        <f t="shared" si="69"/>
        <v>0</v>
      </c>
      <c r="BL207" s="24" t="s">
        <v>373</v>
      </c>
      <c r="BM207" s="24" t="s">
        <v>467</v>
      </c>
    </row>
    <row r="208" spans="2:65" s="1" customFormat="1" ht="31.5" customHeight="1">
      <c r="B208" s="174"/>
      <c r="C208" s="175" t="s">
        <v>72</v>
      </c>
      <c r="D208" s="175" t="s">
        <v>188</v>
      </c>
      <c r="E208" s="176" t="s">
        <v>5062</v>
      </c>
      <c r="F208" s="177" t="s">
        <v>5063</v>
      </c>
      <c r="G208" s="178" t="s">
        <v>1046</v>
      </c>
      <c r="H208" s="179">
        <v>1</v>
      </c>
      <c r="I208" s="180"/>
      <c r="J208" s="181">
        <f t="shared" si="60"/>
        <v>0</v>
      </c>
      <c r="K208" s="177" t="s">
        <v>5</v>
      </c>
      <c r="L208" s="41"/>
      <c r="M208" s="182" t="s">
        <v>5</v>
      </c>
      <c r="N208" s="183" t="s">
        <v>43</v>
      </c>
      <c r="O208" s="42"/>
      <c r="P208" s="184">
        <f t="shared" si="61"/>
        <v>0</v>
      </c>
      <c r="Q208" s="184">
        <v>0</v>
      </c>
      <c r="R208" s="184">
        <f t="shared" si="62"/>
        <v>0</v>
      </c>
      <c r="S208" s="184">
        <v>0</v>
      </c>
      <c r="T208" s="185">
        <f t="shared" si="63"/>
        <v>0</v>
      </c>
      <c r="AR208" s="24" t="s">
        <v>373</v>
      </c>
      <c r="AT208" s="24" t="s">
        <v>188</v>
      </c>
      <c r="AU208" s="24" t="s">
        <v>82</v>
      </c>
      <c r="AY208" s="24" t="s">
        <v>185</v>
      </c>
      <c r="BE208" s="186">
        <f t="shared" si="64"/>
        <v>0</v>
      </c>
      <c r="BF208" s="186">
        <f t="shared" si="65"/>
        <v>0</v>
      </c>
      <c r="BG208" s="186">
        <f t="shared" si="66"/>
        <v>0</v>
      </c>
      <c r="BH208" s="186">
        <f t="shared" si="67"/>
        <v>0</v>
      </c>
      <c r="BI208" s="186">
        <f t="shared" si="68"/>
        <v>0</v>
      </c>
      <c r="BJ208" s="24" t="s">
        <v>80</v>
      </c>
      <c r="BK208" s="186">
        <f t="shared" si="69"/>
        <v>0</v>
      </c>
      <c r="BL208" s="24" t="s">
        <v>373</v>
      </c>
      <c r="BM208" s="24" t="s">
        <v>475</v>
      </c>
    </row>
    <row r="209" spans="2:65" s="1" customFormat="1" ht="31.5" customHeight="1">
      <c r="B209" s="174"/>
      <c r="C209" s="175" t="s">
        <v>72</v>
      </c>
      <c r="D209" s="175" t="s">
        <v>188</v>
      </c>
      <c r="E209" s="176" t="s">
        <v>5064</v>
      </c>
      <c r="F209" s="177" t="s">
        <v>5065</v>
      </c>
      <c r="G209" s="178" t="s">
        <v>1046</v>
      </c>
      <c r="H209" s="179">
        <v>1</v>
      </c>
      <c r="I209" s="180"/>
      <c r="J209" s="181">
        <f t="shared" si="60"/>
        <v>0</v>
      </c>
      <c r="K209" s="177" t="s">
        <v>5</v>
      </c>
      <c r="L209" s="41"/>
      <c r="M209" s="182" t="s">
        <v>5</v>
      </c>
      <c r="N209" s="183" t="s">
        <v>43</v>
      </c>
      <c r="O209" s="42"/>
      <c r="P209" s="184">
        <f t="shared" si="61"/>
        <v>0</v>
      </c>
      <c r="Q209" s="184">
        <v>0</v>
      </c>
      <c r="R209" s="184">
        <f t="shared" si="62"/>
        <v>0</v>
      </c>
      <c r="S209" s="184">
        <v>0</v>
      </c>
      <c r="T209" s="185">
        <f t="shared" si="63"/>
        <v>0</v>
      </c>
      <c r="AR209" s="24" t="s">
        <v>373</v>
      </c>
      <c r="AT209" s="24" t="s">
        <v>188</v>
      </c>
      <c r="AU209" s="24" t="s">
        <v>82</v>
      </c>
      <c r="AY209" s="24" t="s">
        <v>185</v>
      </c>
      <c r="BE209" s="186">
        <f t="shared" si="64"/>
        <v>0</v>
      </c>
      <c r="BF209" s="186">
        <f t="shared" si="65"/>
        <v>0</v>
      </c>
      <c r="BG209" s="186">
        <f t="shared" si="66"/>
        <v>0</v>
      </c>
      <c r="BH209" s="186">
        <f t="shared" si="67"/>
        <v>0</v>
      </c>
      <c r="BI209" s="186">
        <f t="shared" si="68"/>
        <v>0</v>
      </c>
      <c r="BJ209" s="24" t="s">
        <v>80</v>
      </c>
      <c r="BK209" s="186">
        <f t="shared" si="69"/>
        <v>0</v>
      </c>
      <c r="BL209" s="24" t="s">
        <v>373</v>
      </c>
      <c r="BM209" s="24" t="s">
        <v>483</v>
      </c>
    </row>
    <row r="210" spans="2:65" s="10" customFormat="1" ht="29.85" customHeight="1">
      <c r="B210" s="160"/>
      <c r="D210" s="171" t="s">
        <v>71</v>
      </c>
      <c r="E210" s="172" t="s">
        <v>5066</v>
      </c>
      <c r="F210" s="172" t="s">
        <v>5067</v>
      </c>
      <c r="I210" s="163"/>
      <c r="J210" s="173">
        <f>BK210</f>
        <v>0</v>
      </c>
      <c r="L210" s="160"/>
      <c r="M210" s="165"/>
      <c r="N210" s="166"/>
      <c r="O210" s="166"/>
      <c r="P210" s="167">
        <f>SUM(P211:P225)</f>
        <v>0</v>
      </c>
      <c r="Q210" s="166"/>
      <c r="R210" s="167">
        <f>SUM(R211:R225)</f>
        <v>0</v>
      </c>
      <c r="S210" s="166"/>
      <c r="T210" s="168">
        <f>SUM(T211:T225)</f>
        <v>0</v>
      </c>
      <c r="AR210" s="161" t="s">
        <v>82</v>
      </c>
      <c r="AT210" s="169" t="s">
        <v>71</v>
      </c>
      <c r="AU210" s="169" t="s">
        <v>80</v>
      </c>
      <c r="AY210" s="161" t="s">
        <v>185</v>
      </c>
      <c r="BK210" s="170">
        <f>SUM(BK211:BK225)</f>
        <v>0</v>
      </c>
    </row>
    <row r="211" spans="2:65" s="1" customFormat="1" ht="22.5" customHeight="1">
      <c r="B211" s="174"/>
      <c r="C211" s="175" t="s">
        <v>72</v>
      </c>
      <c r="D211" s="175" t="s">
        <v>188</v>
      </c>
      <c r="E211" s="176" t="s">
        <v>5068</v>
      </c>
      <c r="F211" s="177" t="s">
        <v>5069</v>
      </c>
      <c r="G211" s="178" t="s">
        <v>376</v>
      </c>
      <c r="H211" s="179">
        <v>568</v>
      </c>
      <c r="I211" s="180"/>
      <c r="J211" s="181">
        <f t="shared" ref="J211:J225" si="70">ROUND(I211*H211,2)</f>
        <v>0</v>
      </c>
      <c r="K211" s="177" t="s">
        <v>5</v>
      </c>
      <c r="L211" s="41"/>
      <c r="M211" s="182" t="s">
        <v>5</v>
      </c>
      <c r="N211" s="183" t="s">
        <v>43</v>
      </c>
      <c r="O211" s="42"/>
      <c r="P211" s="184">
        <f t="shared" ref="P211:P225" si="71">O211*H211</f>
        <v>0</v>
      </c>
      <c r="Q211" s="184">
        <v>0</v>
      </c>
      <c r="R211" s="184">
        <f t="shared" ref="R211:R225" si="72">Q211*H211</f>
        <v>0</v>
      </c>
      <c r="S211" s="184">
        <v>0</v>
      </c>
      <c r="T211" s="185">
        <f t="shared" ref="T211:T225" si="73">S211*H211</f>
        <v>0</v>
      </c>
      <c r="AR211" s="24" t="s">
        <v>373</v>
      </c>
      <c r="AT211" s="24" t="s">
        <v>188</v>
      </c>
      <c r="AU211" s="24" t="s">
        <v>82</v>
      </c>
      <c r="AY211" s="24" t="s">
        <v>185</v>
      </c>
      <c r="BE211" s="186">
        <f t="shared" ref="BE211:BE225" si="74">IF(N211="základní",J211,0)</f>
        <v>0</v>
      </c>
      <c r="BF211" s="186">
        <f t="shared" ref="BF211:BF225" si="75">IF(N211="snížená",J211,0)</f>
        <v>0</v>
      </c>
      <c r="BG211" s="186">
        <f t="shared" ref="BG211:BG225" si="76">IF(N211="zákl. přenesená",J211,0)</f>
        <v>0</v>
      </c>
      <c r="BH211" s="186">
        <f t="shared" ref="BH211:BH225" si="77">IF(N211="sníž. přenesená",J211,0)</f>
        <v>0</v>
      </c>
      <c r="BI211" s="186">
        <f t="shared" ref="BI211:BI225" si="78">IF(N211="nulová",J211,0)</f>
        <v>0</v>
      </c>
      <c r="BJ211" s="24" t="s">
        <v>80</v>
      </c>
      <c r="BK211" s="186">
        <f t="shared" ref="BK211:BK225" si="79">ROUND(I211*H211,2)</f>
        <v>0</v>
      </c>
      <c r="BL211" s="24" t="s">
        <v>373</v>
      </c>
      <c r="BM211" s="24" t="s">
        <v>492</v>
      </c>
    </row>
    <row r="212" spans="2:65" s="1" customFormat="1" ht="22.5" customHeight="1">
      <c r="B212" s="174"/>
      <c r="C212" s="175" t="s">
        <v>72</v>
      </c>
      <c r="D212" s="175" t="s">
        <v>188</v>
      </c>
      <c r="E212" s="176" t="s">
        <v>5070</v>
      </c>
      <c r="F212" s="177" t="s">
        <v>5071</v>
      </c>
      <c r="G212" s="178" t="s">
        <v>376</v>
      </c>
      <c r="H212" s="179">
        <v>12</v>
      </c>
      <c r="I212" s="180"/>
      <c r="J212" s="181">
        <f t="shared" si="70"/>
        <v>0</v>
      </c>
      <c r="K212" s="177" t="s">
        <v>5</v>
      </c>
      <c r="L212" s="41"/>
      <c r="M212" s="182" t="s">
        <v>5</v>
      </c>
      <c r="N212" s="183" t="s">
        <v>43</v>
      </c>
      <c r="O212" s="42"/>
      <c r="P212" s="184">
        <f t="shared" si="71"/>
        <v>0</v>
      </c>
      <c r="Q212" s="184">
        <v>0</v>
      </c>
      <c r="R212" s="184">
        <f t="shared" si="72"/>
        <v>0</v>
      </c>
      <c r="S212" s="184">
        <v>0</v>
      </c>
      <c r="T212" s="185">
        <f t="shared" si="73"/>
        <v>0</v>
      </c>
      <c r="AR212" s="24" t="s">
        <v>373</v>
      </c>
      <c r="AT212" s="24" t="s">
        <v>188</v>
      </c>
      <c r="AU212" s="24" t="s">
        <v>82</v>
      </c>
      <c r="AY212" s="24" t="s">
        <v>185</v>
      </c>
      <c r="BE212" s="186">
        <f t="shared" si="74"/>
        <v>0</v>
      </c>
      <c r="BF212" s="186">
        <f t="shared" si="75"/>
        <v>0</v>
      </c>
      <c r="BG212" s="186">
        <f t="shared" si="76"/>
        <v>0</v>
      </c>
      <c r="BH212" s="186">
        <f t="shared" si="77"/>
        <v>0</v>
      </c>
      <c r="BI212" s="186">
        <f t="shared" si="78"/>
        <v>0</v>
      </c>
      <c r="BJ212" s="24" t="s">
        <v>80</v>
      </c>
      <c r="BK212" s="186">
        <f t="shared" si="79"/>
        <v>0</v>
      </c>
      <c r="BL212" s="24" t="s">
        <v>373</v>
      </c>
      <c r="BM212" s="24" t="s">
        <v>501</v>
      </c>
    </row>
    <row r="213" spans="2:65" s="1" customFormat="1" ht="31.5" customHeight="1">
      <c r="B213" s="174"/>
      <c r="C213" s="175" t="s">
        <v>72</v>
      </c>
      <c r="D213" s="175" t="s">
        <v>188</v>
      </c>
      <c r="E213" s="176" t="s">
        <v>5072</v>
      </c>
      <c r="F213" s="177" t="s">
        <v>5073</v>
      </c>
      <c r="G213" s="178" t="s">
        <v>1046</v>
      </c>
      <c r="H213" s="179">
        <v>2</v>
      </c>
      <c r="I213" s="180"/>
      <c r="J213" s="181">
        <f t="shared" si="70"/>
        <v>0</v>
      </c>
      <c r="K213" s="177" t="s">
        <v>5</v>
      </c>
      <c r="L213" s="41"/>
      <c r="M213" s="182" t="s">
        <v>5</v>
      </c>
      <c r="N213" s="183" t="s">
        <v>43</v>
      </c>
      <c r="O213" s="42"/>
      <c r="P213" s="184">
        <f t="shared" si="71"/>
        <v>0</v>
      </c>
      <c r="Q213" s="184">
        <v>0</v>
      </c>
      <c r="R213" s="184">
        <f t="shared" si="72"/>
        <v>0</v>
      </c>
      <c r="S213" s="184">
        <v>0</v>
      </c>
      <c r="T213" s="185">
        <f t="shared" si="73"/>
        <v>0</v>
      </c>
      <c r="AR213" s="24" t="s">
        <v>373</v>
      </c>
      <c r="AT213" s="24" t="s">
        <v>188</v>
      </c>
      <c r="AU213" s="24" t="s">
        <v>82</v>
      </c>
      <c r="AY213" s="24" t="s">
        <v>185</v>
      </c>
      <c r="BE213" s="186">
        <f t="shared" si="74"/>
        <v>0</v>
      </c>
      <c r="BF213" s="186">
        <f t="shared" si="75"/>
        <v>0</v>
      </c>
      <c r="BG213" s="186">
        <f t="shared" si="76"/>
        <v>0</v>
      </c>
      <c r="BH213" s="186">
        <f t="shared" si="77"/>
        <v>0</v>
      </c>
      <c r="BI213" s="186">
        <f t="shared" si="78"/>
        <v>0</v>
      </c>
      <c r="BJ213" s="24" t="s">
        <v>80</v>
      </c>
      <c r="BK213" s="186">
        <f t="shared" si="79"/>
        <v>0</v>
      </c>
      <c r="BL213" s="24" t="s">
        <v>373</v>
      </c>
      <c r="BM213" s="24" t="s">
        <v>599</v>
      </c>
    </row>
    <row r="214" spans="2:65" s="1" customFormat="1" ht="22.5" customHeight="1">
      <c r="B214" s="174"/>
      <c r="C214" s="175" t="s">
        <v>72</v>
      </c>
      <c r="D214" s="175" t="s">
        <v>188</v>
      </c>
      <c r="E214" s="176" t="s">
        <v>5074</v>
      </c>
      <c r="F214" s="177" t="s">
        <v>5017</v>
      </c>
      <c r="G214" s="178" t="s">
        <v>1046</v>
      </c>
      <c r="H214" s="179">
        <v>10</v>
      </c>
      <c r="I214" s="180"/>
      <c r="J214" s="181">
        <f t="shared" si="70"/>
        <v>0</v>
      </c>
      <c r="K214" s="177" t="s">
        <v>5</v>
      </c>
      <c r="L214" s="41"/>
      <c r="M214" s="182" t="s">
        <v>5</v>
      </c>
      <c r="N214" s="183" t="s">
        <v>43</v>
      </c>
      <c r="O214" s="42"/>
      <c r="P214" s="184">
        <f t="shared" si="71"/>
        <v>0</v>
      </c>
      <c r="Q214" s="184">
        <v>0</v>
      </c>
      <c r="R214" s="184">
        <f t="shared" si="72"/>
        <v>0</v>
      </c>
      <c r="S214" s="184">
        <v>0</v>
      </c>
      <c r="T214" s="185">
        <f t="shared" si="73"/>
        <v>0</v>
      </c>
      <c r="AR214" s="24" t="s">
        <v>373</v>
      </c>
      <c r="AT214" s="24" t="s">
        <v>188</v>
      </c>
      <c r="AU214" s="24" t="s">
        <v>82</v>
      </c>
      <c r="AY214" s="24" t="s">
        <v>185</v>
      </c>
      <c r="BE214" s="186">
        <f t="shared" si="74"/>
        <v>0</v>
      </c>
      <c r="BF214" s="186">
        <f t="shared" si="75"/>
        <v>0</v>
      </c>
      <c r="BG214" s="186">
        <f t="shared" si="76"/>
        <v>0</v>
      </c>
      <c r="BH214" s="186">
        <f t="shared" si="77"/>
        <v>0</v>
      </c>
      <c r="BI214" s="186">
        <f t="shared" si="78"/>
        <v>0</v>
      </c>
      <c r="BJ214" s="24" t="s">
        <v>80</v>
      </c>
      <c r="BK214" s="186">
        <f t="shared" si="79"/>
        <v>0</v>
      </c>
      <c r="BL214" s="24" t="s">
        <v>373</v>
      </c>
      <c r="BM214" s="24" t="s">
        <v>612</v>
      </c>
    </row>
    <row r="215" spans="2:65" s="1" customFormat="1" ht="31.5" customHeight="1">
      <c r="B215" s="174"/>
      <c r="C215" s="175" t="s">
        <v>72</v>
      </c>
      <c r="D215" s="175" t="s">
        <v>188</v>
      </c>
      <c r="E215" s="176" t="s">
        <v>5075</v>
      </c>
      <c r="F215" s="177" t="s">
        <v>5020</v>
      </c>
      <c r="G215" s="178" t="s">
        <v>376</v>
      </c>
      <c r="H215" s="179">
        <v>125</v>
      </c>
      <c r="I215" s="180"/>
      <c r="J215" s="181">
        <f t="shared" si="70"/>
        <v>0</v>
      </c>
      <c r="K215" s="177" t="s">
        <v>5</v>
      </c>
      <c r="L215" s="41"/>
      <c r="M215" s="182" t="s">
        <v>5</v>
      </c>
      <c r="N215" s="183" t="s">
        <v>43</v>
      </c>
      <c r="O215" s="42"/>
      <c r="P215" s="184">
        <f t="shared" si="71"/>
        <v>0</v>
      </c>
      <c r="Q215" s="184">
        <v>0</v>
      </c>
      <c r="R215" s="184">
        <f t="shared" si="72"/>
        <v>0</v>
      </c>
      <c r="S215" s="184">
        <v>0</v>
      </c>
      <c r="T215" s="185">
        <f t="shared" si="73"/>
        <v>0</v>
      </c>
      <c r="AR215" s="24" t="s">
        <v>373</v>
      </c>
      <c r="AT215" s="24" t="s">
        <v>188</v>
      </c>
      <c r="AU215" s="24" t="s">
        <v>82</v>
      </c>
      <c r="AY215" s="24" t="s">
        <v>185</v>
      </c>
      <c r="BE215" s="186">
        <f t="shared" si="74"/>
        <v>0</v>
      </c>
      <c r="BF215" s="186">
        <f t="shared" si="75"/>
        <v>0</v>
      </c>
      <c r="BG215" s="186">
        <f t="shared" si="76"/>
        <v>0</v>
      </c>
      <c r="BH215" s="186">
        <f t="shared" si="77"/>
        <v>0</v>
      </c>
      <c r="BI215" s="186">
        <f t="shared" si="78"/>
        <v>0</v>
      </c>
      <c r="BJ215" s="24" t="s">
        <v>80</v>
      </c>
      <c r="BK215" s="186">
        <f t="shared" si="79"/>
        <v>0</v>
      </c>
      <c r="BL215" s="24" t="s">
        <v>373</v>
      </c>
      <c r="BM215" s="24" t="s">
        <v>640</v>
      </c>
    </row>
    <row r="216" spans="2:65" s="1" customFormat="1" ht="82.5" customHeight="1">
      <c r="B216" s="174"/>
      <c r="C216" s="175" t="s">
        <v>72</v>
      </c>
      <c r="D216" s="175" t="s">
        <v>188</v>
      </c>
      <c r="E216" s="176" t="s">
        <v>5076</v>
      </c>
      <c r="F216" s="177" t="s">
        <v>5077</v>
      </c>
      <c r="G216" s="178" t="s">
        <v>1046</v>
      </c>
      <c r="H216" s="179">
        <v>1</v>
      </c>
      <c r="I216" s="180"/>
      <c r="J216" s="181">
        <f t="shared" si="70"/>
        <v>0</v>
      </c>
      <c r="K216" s="177" t="s">
        <v>5</v>
      </c>
      <c r="L216" s="41"/>
      <c r="M216" s="182" t="s">
        <v>5</v>
      </c>
      <c r="N216" s="183" t="s">
        <v>43</v>
      </c>
      <c r="O216" s="42"/>
      <c r="P216" s="184">
        <f t="shared" si="71"/>
        <v>0</v>
      </c>
      <c r="Q216" s="184">
        <v>0</v>
      </c>
      <c r="R216" s="184">
        <f t="shared" si="72"/>
        <v>0</v>
      </c>
      <c r="S216" s="184">
        <v>0</v>
      </c>
      <c r="T216" s="185">
        <f t="shared" si="73"/>
        <v>0</v>
      </c>
      <c r="AR216" s="24" t="s">
        <v>373</v>
      </c>
      <c r="AT216" s="24" t="s">
        <v>188</v>
      </c>
      <c r="AU216" s="24" t="s">
        <v>82</v>
      </c>
      <c r="AY216" s="24" t="s">
        <v>185</v>
      </c>
      <c r="BE216" s="186">
        <f t="shared" si="74"/>
        <v>0</v>
      </c>
      <c r="BF216" s="186">
        <f t="shared" si="75"/>
        <v>0</v>
      </c>
      <c r="BG216" s="186">
        <f t="shared" si="76"/>
        <v>0</v>
      </c>
      <c r="BH216" s="186">
        <f t="shared" si="77"/>
        <v>0</v>
      </c>
      <c r="BI216" s="186">
        <f t="shared" si="78"/>
        <v>0</v>
      </c>
      <c r="BJ216" s="24" t="s">
        <v>80</v>
      </c>
      <c r="BK216" s="186">
        <f t="shared" si="79"/>
        <v>0</v>
      </c>
      <c r="BL216" s="24" t="s">
        <v>373</v>
      </c>
      <c r="BM216" s="24" t="s">
        <v>4258</v>
      </c>
    </row>
    <row r="217" spans="2:65" s="1" customFormat="1" ht="44.25" customHeight="1">
      <c r="B217" s="174"/>
      <c r="C217" s="175" t="s">
        <v>72</v>
      </c>
      <c r="D217" s="175" t="s">
        <v>188</v>
      </c>
      <c r="E217" s="176" t="s">
        <v>5078</v>
      </c>
      <c r="F217" s="177" t="s">
        <v>5079</v>
      </c>
      <c r="G217" s="178" t="s">
        <v>1046</v>
      </c>
      <c r="H217" s="179">
        <v>1</v>
      </c>
      <c r="I217" s="180"/>
      <c r="J217" s="181">
        <f t="shared" si="70"/>
        <v>0</v>
      </c>
      <c r="K217" s="177" t="s">
        <v>5</v>
      </c>
      <c r="L217" s="41"/>
      <c r="M217" s="182" t="s">
        <v>5</v>
      </c>
      <c r="N217" s="183" t="s">
        <v>43</v>
      </c>
      <c r="O217" s="42"/>
      <c r="P217" s="184">
        <f t="shared" si="71"/>
        <v>0</v>
      </c>
      <c r="Q217" s="184">
        <v>0</v>
      </c>
      <c r="R217" s="184">
        <f t="shared" si="72"/>
        <v>0</v>
      </c>
      <c r="S217" s="184">
        <v>0</v>
      </c>
      <c r="T217" s="185">
        <f t="shared" si="73"/>
        <v>0</v>
      </c>
      <c r="AR217" s="24" t="s">
        <v>373</v>
      </c>
      <c r="AT217" s="24" t="s">
        <v>188</v>
      </c>
      <c r="AU217" s="24" t="s">
        <v>82</v>
      </c>
      <c r="AY217" s="24" t="s">
        <v>185</v>
      </c>
      <c r="BE217" s="186">
        <f t="shared" si="74"/>
        <v>0</v>
      </c>
      <c r="BF217" s="186">
        <f t="shared" si="75"/>
        <v>0</v>
      </c>
      <c r="BG217" s="186">
        <f t="shared" si="76"/>
        <v>0</v>
      </c>
      <c r="BH217" s="186">
        <f t="shared" si="77"/>
        <v>0</v>
      </c>
      <c r="BI217" s="186">
        <f t="shared" si="78"/>
        <v>0</v>
      </c>
      <c r="BJ217" s="24" t="s">
        <v>80</v>
      </c>
      <c r="BK217" s="186">
        <f t="shared" si="79"/>
        <v>0</v>
      </c>
      <c r="BL217" s="24" t="s">
        <v>373</v>
      </c>
      <c r="BM217" s="24" t="s">
        <v>1554</v>
      </c>
    </row>
    <row r="218" spans="2:65" s="1" customFormat="1" ht="95.25" customHeight="1">
      <c r="B218" s="174"/>
      <c r="C218" s="175" t="s">
        <v>72</v>
      </c>
      <c r="D218" s="175" t="s">
        <v>188</v>
      </c>
      <c r="E218" s="176" t="s">
        <v>5080</v>
      </c>
      <c r="F218" s="177" t="s">
        <v>5081</v>
      </c>
      <c r="G218" s="178" t="s">
        <v>1046</v>
      </c>
      <c r="H218" s="179">
        <v>1</v>
      </c>
      <c r="I218" s="180"/>
      <c r="J218" s="181">
        <f t="shared" si="70"/>
        <v>0</v>
      </c>
      <c r="K218" s="177" t="s">
        <v>5</v>
      </c>
      <c r="L218" s="41"/>
      <c r="M218" s="182" t="s">
        <v>5</v>
      </c>
      <c r="N218" s="183" t="s">
        <v>43</v>
      </c>
      <c r="O218" s="42"/>
      <c r="P218" s="184">
        <f t="shared" si="71"/>
        <v>0</v>
      </c>
      <c r="Q218" s="184">
        <v>0</v>
      </c>
      <c r="R218" s="184">
        <f t="shared" si="72"/>
        <v>0</v>
      </c>
      <c r="S218" s="184">
        <v>0</v>
      </c>
      <c r="T218" s="185">
        <f t="shared" si="73"/>
        <v>0</v>
      </c>
      <c r="AR218" s="24" t="s">
        <v>373</v>
      </c>
      <c r="AT218" s="24" t="s">
        <v>188</v>
      </c>
      <c r="AU218" s="24" t="s">
        <v>82</v>
      </c>
      <c r="AY218" s="24" t="s">
        <v>185</v>
      </c>
      <c r="BE218" s="186">
        <f t="shared" si="74"/>
        <v>0</v>
      </c>
      <c r="BF218" s="186">
        <f t="shared" si="75"/>
        <v>0</v>
      </c>
      <c r="BG218" s="186">
        <f t="shared" si="76"/>
        <v>0</v>
      </c>
      <c r="BH218" s="186">
        <f t="shared" si="77"/>
        <v>0</v>
      </c>
      <c r="BI218" s="186">
        <f t="shared" si="78"/>
        <v>0</v>
      </c>
      <c r="BJ218" s="24" t="s">
        <v>80</v>
      </c>
      <c r="BK218" s="186">
        <f t="shared" si="79"/>
        <v>0</v>
      </c>
      <c r="BL218" s="24" t="s">
        <v>373</v>
      </c>
      <c r="BM218" s="24" t="s">
        <v>669</v>
      </c>
    </row>
    <row r="219" spans="2:65" s="1" customFormat="1" ht="57" customHeight="1">
      <c r="B219" s="174"/>
      <c r="C219" s="175" t="s">
        <v>72</v>
      </c>
      <c r="D219" s="175" t="s">
        <v>188</v>
      </c>
      <c r="E219" s="176" t="s">
        <v>5082</v>
      </c>
      <c r="F219" s="177" t="s">
        <v>5083</v>
      </c>
      <c r="G219" s="178" t="s">
        <v>1046</v>
      </c>
      <c r="H219" s="179">
        <v>1</v>
      </c>
      <c r="I219" s="180"/>
      <c r="J219" s="181">
        <f t="shared" si="70"/>
        <v>0</v>
      </c>
      <c r="K219" s="177" t="s">
        <v>5</v>
      </c>
      <c r="L219" s="41"/>
      <c r="M219" s="182" t="s">
        <v>5</v>
      </c>
      <c r="N219" s="183" t="s">
        <v>43</v>
      </c>
      <c r="O219" s="42"/>
      <c r="P219" s="184">
        <f t="shared" si="71"/>
        <v>0</v>
      </c>
      <c r="Q219" s="184">
        <v>0</v>
      </c>
      <c r="R219" s="184">
        <f t="shared" si="72"/>
        <v>0</v>
      </c>
      <c r="S219" s="184">
        <v>0</v>
      </c>
      <c r="T219" s="185">
        <f t="shared" si="73"/>
        <v>0</v>
      </c>
      <c r="AR219" s="24" t="s">
        <v>373</v>
      </c>
      <c r="AT219" s="24" t="s">
        <v>188</v>
      </c>
      <c r="AU219" s="24" t="s">
        <v>82</v>
      </c>
      <c r="AY219" s="24" t="s">
        <v>185</v>
      </c>
      <c r="BE219" s="186">
        <f t="shared" si="74"/>
        <v>0</v>
      </c>
      <c r="BF219" s="186">
        <f t="shared" si="75"/>
        <v>0</v>
      </c>
      <c r="BG219" s="186">
        <f t="shared" si="76"/>
        <v>0</v>
      </c>
      <c r="BH219" s="186">
        <f t="shared" si="77"/>
        <v>0</v>
      </c>
      <c r="BI219" s="186">
        <f t="shared" si="78"/>
        <v>0</v>
      </c>
      <c r="BJ219" s="24" t="s">
        <v>80</v>
      </c>
      <c r="BK219" s="186">
        <f t="shared" si="79"/>
        <v>0</v>
      </c>
      <c r="BL219" s="24" t="s">
        <v>373</v>
      </c>
      <c r="BM219" s="24" t="s">
        <v>2769</v>
      </c>
    </row>
    <row r="220" spans="2:65" s="1" customFormat="1" ht="57" customHeight="1">
      <c r="B220" s="174"/>
      <c r="C220" s="175" t="s">
        <v>72</v>
      </c>
      <c r="D220" s="175" t="s">
        <v>188</v>
      </c>
      <c r="E220" s="176" t="s">
        <v>5084</v>
      </c>
      <c r="F220" s="177" t="s">
        <v>5085</v>
      </c>
      <c r="G220" s="178" t="s">
        <v>1046</v>
      </c>
      <c r="H220" s="179">
        <v>1</v>
      </c>
      <c r="I220" s="180"/>
      <c r="J220" s="181">
        <f t="shared" si="70"/>
        <v>0</v>
      </c>
      <c r="K220" s="177" t="s">
        <v>5</v>
      </c>
      <c r="L220" s="41"/>
      <c r="M220" s="182" t="s">
        <v>5</v>
      </c>
      <c r="N220" s="183" t="s">
        <v>43</v>
      </c>
      <c r="O220" s="42"/>
      <c r="P220" s="184">
        <f t="shared" si="71"/>
        <v>0</v>
      </c>
      <c r="Q220" s="184">
        <v>0</v>
      </c>
      <c r="R220" s="184">
        <f t="shared" si="72"/>
        <v>0</v>
      </c>
      <c r="S220" s="184">
        <v>0</v>
      </c>
      <c r="T220" s="185">
        <f t="shared" si="73"/>
        <v>0</v>
      </c>
      <c r="AR220" s="24" t="s">
        <v>373</v>
      </c>
      <c r="AT220" s="24" t="s">
        <v>188</v>
      </c>
      <c r="AU220" s="24" t="s">
        <v>82</v>
      </c>
      <c r="AY220" s="24" t="s">
        <v>185</v>
      </c>
      <c r="BE220" s="186">
        <f t="shared" si="74"/>
        <v>0</v>
      </c>
      <c r="BF220" s="186">
        <f t="shared" si="75"/>
        <v>0</v>
      </c>
      <c r="BG220" s="186">
        <f t="shared" si="76"/>
        <v>0</v>
      </c>
      <c r="BH220" s="186">
        <f t="shared" si="77"/>
        <v>0</v>
      </c>
      <c r="BI220" s="186">
        <f t="shared" si="78"/>
        <v>0</v>
      </c>
      <c r="BJ220" s="24" t="s">
        <v>80</v>
      </c>
      <c r="BK220" s="186">
        <f t="shared" si="79"/>
        <v>0</v>
      </c>
      <c r="BL220" s="24" t="s">
        <v>373</v>
      </c>
      <c r="BM220" s="24" t="s">
        <v>2829</v>
      </c>
    </row>
    <row r="221" spans="2:65" s="1" customFormat="1" ht="120.75" customHeight="1">
      <c r="B221" s="174"/>
      <c r="C221" s="175" t="s">
        <v>72</v>
      </c>
      <c r="D221" s="175" t="s">
        <v>188</v>
      </c>
      <c r="E221" s="176" t="s">
        <v>116</v>
      </c>
      <c r="F221" s="177" t="s">
        <v>5086</v>
      </c>
      <c r="G221" s="178" t="s">
        <v>1046</v>
      </c>
      <c r="H221" s="179">
        <v>46</v>
      </c>
      <c r="I221" s="180"/>
      <c r="J221" s="181">
        <f t="shared" si="70"/>
        <v>0</v>
      </c>
      <c r="K221" s="177" t="s">
        <v>5</v>
      </c>
      <c r="L221" s="41"/>
      <c r="M221" s="182" t="s">
        <v>5</v>
      </c>
      <c r="N221" s="183" t="s">
        <v>43</v>
      </c>
      <c r="O221" s="42"/>
      <c r="P221" s="184">
        <f t="shared" si="71"/>
        <v>0</v>
      </c>
      <c r="Q221" s="184">
        <v>0</v>
      </c>
      <c r="R221" s="184">
        <f t="shared" si="72"/>
        <v>0</v>
      </c>
      <c r="S221" s="184">
        <v>0</v>
      </c>
      <c r="T221" s="185">
        <f t="shared" si="73"/>
        <v>0</v>
      </c>
      <c r="AR221" s="24" t="s">
        <v>373</v>
      </c>
      <c r="AT221" s="24" t="s">
        <v>188</v>
      </c>
      <c r="AU221" s="24" t="s">
        <v>82</v>
      </c>
      <c r="AY221" s="24" t="s">
        <v>185</v>
      </c>
      <c r="BE221" s="186">
        <f t="shared" si="74"/>
        <v>0</v>
      </c>
      <c r="BF221" s="186">
        <f t="shared" si="75"/>
        <v>0</v>
      </c>
      <c r="BG221" s="186">
        <f t="shared" si="76"/>
        <v>0</v>
      </c>
      <c r="BH221" s="186">
        <f t="shared" si="77"/>
        <v>0</v>
      </c>
      <c r="BI221" s="186">
        <f t="shared" si="78"/>
        <v>0</v>
      </c>
      <c r="BJ221" s="24" t="s">
        <v>80</v>
      </c>
      <c r="BK221" s="186">
        <f t="shared" si="79"/>
        <v>0</v>
      </c>
      <c r="BL221" s="24" t="s">
        <v>373</v>
      </c>
      <c r="BM221" s="24" t="s">
        <v>3259</v>
      </c>
    </row>
    <row r="222" spans="2:65" s="1" customFormat="1" ht="31.5" customHeight="1">
      <c r="B222" s="174"/>
      <c r="C222" s="175" t="s">
        <v>72</v>
      </c>
      <c r="D222" s="175" t="s">
        <v>188</v>
      </c>
      <c r="E222" s="176" t="s">
        <v>5087</v>
      </c>
      <c r="F222" s="177" t="s">
        <v>5088</v>
      </c>
      <c r="G222" s="178" t="s">
        <v>1046</v>
      </c>
      <c r="H222" s="179">
        <v>1</v>
      </c>
      <c r="I222" s="180"/>
      <c r="J222" s="181">
        <f t="shared" si="70"/>
        <v>0</v>
      </c>
      <c r="K222" s="177" t="s">
        <v>5</v>
      </c>
      <c r="L222" s="41"/>
      <c r="M222" s="182" t="s">
        <v>5</v>
      </c>
      <c r="N222" s="183" t="s">
        <v>43</v>
      </c>
      <c r="O222" s="42"/>
      <c r="P222" s="184">
        <f t="shared" si="71"/>
        <v>0</v>
      </c>
      <c r="Q222" s="184">
        <v>0</v>
      </c>
      <c r="R222" s="184">
        <f t="shared" si="72"/>
        <v>0</v>
      </c>
      <c r="S222" s="184">
        <v>0</v>
      </c>
      <c r="T222" s="185">
        <f t="shared" si="73"/>
        <v>0</v>
      </c>
      <c r="AR222" s="24" t="s">
        <v>373</v>
      </c>
      <c r="AT222" s="24" t="s">
        <v>188</v>
      </c>
      <c r="AU222" s="24" t="s">
        <v>82</v>
      </c>
      <c r="AY222" s="24" t="s">
        <v>185</v>
      </c>
      <c r="BE222" s="186">
        <f t="shared" si="74"/>
        <v>0</v>
      </c>
      <c r="BF222" s="186">
        <f t="shared" si="75"/>
        <v>0</v>
      </c>
      <c r="BG222" s="186">
        <f t="shared" si="76"/>
        <v>0</v>
      </c>
      <c r="BH222" s="186">
        <f t="shared" si="77"/>
        <v>0</v>
      </c>
      <c r="BI222" s="186">
        <f t="shared" si="78"/>
        <v>0</v>
      </c>
      <c r="BJ222" s="24" t="s">
        <v>80</v>
      </c>
      <c r="BK222" s="186">
        <f t="shared" si="79"/>
        <v>0</v>
      </c>
      <c r="BL222" s="24" t="s">
        <v>373</v>
      </c>
      <c r="BM222" s="24" t="s">
        <v>2781</v>
      </c>
    </row>
    <row r="223" spans="2:65" s="1" customFormat="1" ht="31.5" customHeight="1">
      <c r="B223" s="174"/>
      <c r="C223" s="175" t="s">
        <v>72</v>
      </c>
      <c r="D223" s="175" t="s">
        <v>188</v>
      </c>
      <c r="E223" s="176" t="s">
        <v>5089</v>
      </c>
      <c r="F223" s="177" t="s">
        <v>5090</v>
      </c>
      <c r="G223" s="178" t="s">
        <v>1046</v>
      </c>
      <c r="H223" s="179">
        <v>2</v>
      </c>
      <c r="I223" s="180"/>
      <c r="J223" s="181">
        <f t="shared" si="70"/>
        <v>0</v>
      </c>
      <c r="K223" s="177" t="s">
        <v>5</v>
      </c>
      <c r="L223" s="41"/>
      <c r="M223" s="182" t="s">
        <v>5</v>
      </c>
      <c r="N223" s="183" t="s">
        <v>43</v>
      </c>
      <c r="O223" s="42"/>
      <c r="P223" s="184">
        <f t="shared" si="71"/>
        <v>0</v>
      </c>
      <c r="Q223" s="184">
        <v>0</v>
      </c>
      <c r="R223" s="184">
        <f t="shared" si="72"/>
        <v>0</v>
      </c>
      <c r="S223" s="184">
        <v>0</v>
      </c>
      <c r="T223" s="185">
        <f t="shared" si="73"/>
        <v>0</v>
      </c>
      <c r="AR223" s="24" t="s">
        <v>373</v>
      </c>
      <c r="AT223" s="24" t="s">
        <v>188</v>
      </c>
      <c r="AU223" s="24" t="s">
        <v>82</v>
      </c>
      <c r="AY223" s="24" t="s">
        <v>185</v>
      </c>
      <c r="BE223" s="186">
        <f t="shared" si="74"/>
        <v>0</v>
      </c>
      <c r="BF223" s="186">
        <f t="shared" si="75"/>
        <v>0</v>
      </c>
      <c r="BG223" s="186">
        <f t="shared" si="76"/>
        <v>0</v>
      </c>
      <c r="BH223" s="186">
        <f t="shared" si="77"/>
        <v>0</v>
      </c>
      <c r="BI223" s="186">
        <f t="shared" si="78"/>
        <v>0</v>
      </c>
      <c r="BJ223" s="24" t="s">
        <v>80</v>
      </c>
      <c r="BK223" s="186">
        <f t="shared" si="79"/>
        <v>0</v>
      </c>
      <c r="BL223" s="24" t="s">
        <v>373</v>
      </c>
      <c r="BM223" s="24" t="s">
        <v>929</v>
      </c>
    </row>
    <row r="224" spans="2:65" s="1" customFormat="1" ht="22.5" customHeight="1">
      <c r="B224" s="174"/>
      <c r="C224" s="175" t="s">
        <v>72</v>
      </c>
      <c r="D224" s="175" t="s">
        <v>188</v>
      </c>
      <c r="E224" s="176" t="s">
        <v>5091</v>
      </c>
      <c r="F224" s="177" t="s">
        <v>4556</v>
      </c>
      <c r="G224" s="178" t="s">
        <v>1046</v>
      </c>
      <c r="H224" s="179">
        <v>1</v>
      </c>
      <c r="I224" s="180"/>
      <c r="J224" s="181">
        <f t="shared" si="70"/>
        <v>0</v>
      </c>
      <c r="K224" s="177" t="s">
        <v>5</v>
      </c>
      <c r="L224" s="41"/>
      <c r="M224" s="182" t="s">
        <v>5</v>
      </c>
      <c r="N224" s="183" t="s">
        <v>43</v>
      </c>
      <c r="O224" s="42"/>
      <c r="P224" s="184">
        <f t="shared" si="71"/>
        <v>0</v>
      </c>
      <c r="Q224" s="184">
        <v>0</v>
      </c>
      <c r="R224" s="184">
        <f t="shared" si="72"/>
        <v>0</v>
      </c>
      <c r="S224" s="184">
        <v>0</v>
      </c>
      <c r="T224" s="185">
        <f t="shared" si="73"/>
        <v>0</v>
      </c>
      <c r="AR224" s="24" t="s">
        <v>373</v>
      </c>
      <c r="AT224" s="24" t="s">
        <v>188</v>
      </c>
      <c r="AU224" s="24" t="s">
        <v>82</v>
      </c>
      <c r="AY224" s="24" t="s">
        <v>185</v>
      </c>
      <c r="BE224" s="186">
        <f t="shared" si="74"/>
        <v>0</v>
      </c>
      <c r="BF224" s="186">
        <f t="shared" si="75"/>
        <v>0</v>
      </c>
      <c r="BG224" s="186">
        <f t="shared" si="76"/>
        <v>0</v>
      </c>
      <c r="BH224" s="186">
        <f t="shared" si="77"/>
        <v>0</v>
      </c>
      <c r="BI224" s="186">
        <f t="shared" si="78"/>
        <v>0</v>
      </c>
      <c r="BJ224" s="24" t="s">
        <v>80</v>
      </c>
      <c r="BK224" s="186">
        <f t="shared" si="79"/>
        <v>0</v>
      </c>
      <c r="BL224" s="24" t="s">
        <v>373</v>
      </c>
      <c r="BM224" s="24" t="s">
        <v>2860</v>
      </c>
    </row>
    <row r="225" spans="2:65" s="1" customFormat="1" ht="22.5" customHeight="1">
      <c r="B225" s="174"/>
      <c r="C225" s="175" t="s">
        <v>72</v>
      </c>
      <c r="D225" s="175" t="s">
        <v>188</v>
      </c>
      <c r="E225" s="176" t="s">
        <v>5092</v>
      </c>
      <c r="F225" s="177" t="s">
        <v>5093</v>
      </c>
      <c r="G225" s="178" t="s">
        <v>1046</v>
      </c>
      <c r="H225" s="179">
        <v>1</v>
      </c>
      <c r="I225" s="180"/>
      <c r="J225" s="181">
        <f t="shared" si="70"/>
        <v>0</v>
      </c>
      <c r="K225" s="177" t="s">
        <v>5</v>
      </c>
      <c r="L225" s="41"/>
      <c r="M225" s="182" t="s">
        <v>5</v>
      </c>
      <c r="N225" s="183" t="s">
        <v>43</v>
      </c>
      <c r="O225" s="42"/>
      <c r="P225" s="184">
        <f t="shared" si="71"/>
        <v>0</v>
      </c>
      <c r="Q225" s="184">
        <v>0</v>
      </c>
      <c r="R225" s="184">
        <f t="shared" si="72"/>
        <v>0</v>
      </c>
      <c r="S225" s="184">
        <v>0</v>
      </c>
      <c r="T225" s="185">
        <f t="shared" si="73"/>
        <v>0</v>
      </c>
      <c r="AR225" s="24" t="s">
        <v>373</v>
      </c>
      <c r="AT225" s="24" t="s">
        <v>188</v>
      </c>
      <c r="AU225" s="24" t="s">
        <v>82</v>
      </c>
      <c r="AY225" s="24" t="s">
        <v>185</v>
      </c>
      <c r="BE225" s="186">
        <f t="shared" si="74"/>
        <v>0</v>
      </c>
      <c r="BF225" s="186">
        <f t="shared" si="75"/>
        <v>0</v>
      </c>
      <c r="BG225" s="186">
        <f t="shared" si="76"/>
        <v>0</v>
      </c>
      <c r="BH225" s="186">
        <f t="shared" si="77"/>
        <v>0</v>
      </c>
      <c r="BI225" s="186">
        <f t="shared" si="78"/>
        <v>0</v>
      </c>
      <c r="BJ225" s="24" t="s">
        <v>80</v>
      </c>
      <c r="BK225" s="186">
        <f t="shared" si="79"/>
        <v>0</v>
      </c>
      <c r="BL225" s="24" t="s">
        <v>373</v>
      </c>
      <c r="BM225" s="24" t="s">
        <v>748</v>
      </c>
    </row>
    <row r="226" spans="2:65" s="10" customFormat="1" ht="29.85" customHeight="1">
      <c r="B226" s="160"/>
      <c r="D226" s="171" t="s">
        <v>71</v>
      </c>
      <c r="E226" s="172" t="s">
        <v>5094</v>
      </c>
      <c r="F226" s="172" t="s">
        <v>5095</v>
      </c>
      <c r="I226" s="163"/>
      <c r="J226" s="173">
        <f>BK226</f>
        <v>0</v>
      </c>
      <c r="L226" s="160"/>
      <c r="M226" s="165"/>
      <c r="N226" s="166"/>
      <c r="O226" s="166"/>
      <c r="P226" s="167">
        <f>SUM(P227:P234)</f>
        <v>0</v>
      </c>
      <c r="Q226" s="166"/>
      <c r="R226" s="167">
        <f>SUM(R227:R234)</f>
        <v>0</v>
      </c>
      <c r="S226" s="166"/>
      <c r="T226" s="168">
        <f>SUM(T227:T234)</f>
        <v>0</v>
      </c>
      <c r="AR226" s="161" t="s">
        <v>82</v>
      </c>
      <c r="AT226" s="169" t="s">
        <v>71</v>
      </c>
      <c r="AU226" s="169" t="s">
        <v>80</v>
      </c>
      <c r="AY226" s="161" t="s">
        <v>185</v>
      </c>
      <c r="BK226" s="170">
        <f>SUM(BK227:BK234)</f>
        <v>0</v>
      </c>
    </row>
    <row r="227" spans="2:65" s="1" customFormat="1" ht="22.5" customHeight="1">
      <c r="B227" s="174"/>
      <c r="C227" s="175" t="s">
        <v>72</v>
      </c>
      <c r="D227" s="175" t="s">
        <v>188</v>
      </c>
      <c r="E227" s="176" t="s">
        <v>5096</v>
      </c>
      <c r="F227" s="177" t="s">
        <v>5039</v>
      </c>
      <c r="G227" s="178" t="s">
        <v>376</v>
      </c>
      <c r="H227" s="179">
        <v>592</v>
      </c>
      <c r="I227" s="180"/>
      <c r="J227" s="181">
        <f t="shared" ref="J227:J234" si="80">ROUND(I227*H227,2)</f>
        <v>0</v>
      </c>
      <c r="K227" s="177" t="s">
        <v>5</v>
      </c>
      <c r="L227" s="41"/>
      <c r="M227" s="182" t="s">
        <v>5</v>
      </c>
      <c r="N227" s="183" t="s">
        <v>43</v>
      </c>
      <c r="O227" s="42"/>
      <c r="P227" s="184">
        <f t="shared" ref="P227:P234" si="81">O227*H227</f>
        <v>0</v>
      </c>
      <c r="Q227" s="184">
        <v>0</v>
      </c>
      <c r="R227" s="184">
        <f t="shared" ref="R227:R234" si="82">Q227*H227</f>
        <v>0</v>
      </c>
      <c r="S227" s="184">
        <v>0</v>
      </c>
      <c r="T227" s="185">
        <f t="shared" ref="T227:T234" si="83">S227*H227</f>
        <v>0</v>
      </c>
      <c r="AR227" s="24" t="s">
        <v>373</v>
      </c>
      <c r="AT227" s="24" t="s">
        <v>188</v>
      </c>
      <c r="AU227" s="24" t="s">
        <v>82</v>
      </c>
      <c r="AY227" s="24" t="s">
        <v>185</v>
      </c>
      <c r="BE227" s="186">
        <f t="shared" ref="BE227:BE234" si="84">IF(N227="základní",J227,0)</f>
        <v>0</v>
      </c>
      <c r="BF227" s="186">
        <f t="shared" ref="BF227:BF234" si="85">IF(N227="snížená",J227,0)</f>
        <v>0</v>
      </c>
      <c r="BG227" s="186">
        <f t="shared" ref="BG227:BG234" si="86">IF(N227="zákl. přenesená",J227,0)</f>
        <v>0</v>
      </c>
      <c r="BH227" s="186">
        <f t="shared" ref="BH227:BH234" si="87">IF(N227="sníž. přenesená",J227,0)</f>
        <v>0</v>
      </c>
      <c r="BI227" s="186">
        <f t="shared" ref="BI227:BI234" si="88">IF(N227="nulová",J227,0)</f>
        <v>0</v>
      </c>
      <c r="BJ227" s="24" t="s">
        <v>80</v>
      </c>
      <c r="BK227" s="186">
        <f t="shared" ref="BK227:BK234" si="89">ROUND(I227*H227,2)</f>
        <v>0</v>
      </c>
      <c r="BL227" s="24" t="s">
        <v>373</v>
      </c>
      <c r="BM227" s="24" t="s">
        <v>734</v>
      </c>
    </row>
    <row r="228" spans="2:65" s="1" customFormat="1" ht="22.5" customHeight="1">
      <c r="B228" s="174"/>
      <c r="C228" s="175" t="s">
        <v>72</v>
      </c>
      <c r="D228" s="175" t="s">
        <v>188</v>
      </c>
      <c r="E228" s="176" t="s">
        <v>5097</v>
      </c>
      <c r="F228" s="177" t="s">
        <v>5098</v>
      </c>
      <c r="G228" s="178" t="s">
        <v>376</v>
      </c>
      <c r="H228" s="179">
        <v>40</v>
      </c>
      <c r="I228" s="180"/>
      <c r="J228" s="181">
        <f t="shared" si="80"/>
        <v>0</v>
      </c>
      <c r="K228" s="177" t="s">
        <v>5</v>
      </c>
      <c r="L228" s="41"/>
      <c r="M228" s="182" t="s">
        <v>5</v>
      </c>
      <c r="N228" s="183" t="s">
        <v>43</v>
      </c>
      <c r="O228" s="42"/>
      <c r="P228" s="184">
        <f t="shared" si="81"/>
        <v>0</v>
      </c>
      <c r="Q228" s="184">
        <v>0</v>
      </c>
      <c r="R228" s="184">
        <f t="shared" si="82"/>
        <v>0</v>
      </c>
      <c r="S228" s="184">
        <v>0</v>
      </c>
      <c r="T228" s="185">
        <f t="shared" si="83"/>
        <v>0</v>
      </c>
      <c r="AR228" s="24" t="s">
        <v>373</v>
      </c>
      <c r="AT228" s="24" t="s">
        <v>188</v>
      </c>
      <c r="AU228" s="24" t="s">
        <v>82</v>
      </c>
      <c r="AY228" s="24" t="s">
        <v>185</v>
      </c>
      <c r="BE228" s="186">
        <f t="shared" si="84"/>
        <v>0</v>
      </c>
      <c r="BF228" s="186">
        <f t="shared" si="85"/>
        <v>0</v>
      </c>
      <c r="BG228" s="186">
        <f t="shared" si="86"/>
        <v>0</v>
      </c>
      <c r="BH228" s="186">
        <f t="shared" si="87"/>
        <v>0</v>
      </c>
      <c r="BI228" s="186">
        <f t="shared" si="88"/>
        <v>0</v>
      </c>
      <c r="BJ228" s="24" t="s">
        <v>80</v>
      </c>
      <c r="BK228" s="186">
        <f t="shared" si="89"/>
        <v>0</v>
      </c>
      <c r="BL228" s="24" t="s">
        <v>373</v>
      </c>
      <c r="BM228" s="24" t="s">
        <v>680</v>
      </c>
    </row>
    <row r="229" spans="2:65" s="1" customFormat="1" ht="95.25" customHeight="1">
      <c r="B229" s="174"/>
      <c r="C229" s="175" t="s">
        <v>72</v>
      </c>
      <c r="D229" s="175" t="s">
        <v>188</v>
      </c>
      <c r="E229" s="176" t="s">
        <v>5099</v>
      </c>
      <c r="F229" s="177" t="s">
        <v>5100</v>
      </c>
      <c r="G229" s="178" t="s">
        <v>1046</v>
      </c>
      <c r="H229" s="179">
        <v>1</v>
      </c>
      <c r="I229" s="180"/>
      <c r="J229" s="181">
        <f t="shared" si="80"/>
        <v>0</v>
      </c>
      <c r="K229" s="177" t="s">
        <v>5</v>
      </c>
      <c r="L229" s="41"/>
      <c r="M229" s="182" t="s">
        <v>5</v>
      </c>
      <c r="N229" s="183" t="s">
        <v>43</v>
      </c>
      <c r="O229" s="42"/>
      <c r="P229" s="184">
        <f t="shared" si="81"/>
        <v>0</v>
      </c>
      <c r="Q229" s="184">
        <v>0</v>
      </c>
      <c r="R229" s="184">
        <f t="shared" si="82"/>
        <v>0</v>
      </c>
      <c r="S229" s="184">
        <v>0</v>
      </c>
      <c r="T229" s="185">
        <f t="shared" si="83"/>
        <v>0</v>
      </c>
      <c r="AR229" s="24" t="s">
        <v>373</v>
      </c>
      <c r="AT229" s="24" t="s">
        <v>188</v>
      </c>
      <c r="AU229" s="24" t="s">
        <v>82</v>
      </c>
      <c r="AY229" s="24" t="s">
        <v>185</v>
      </c>
      <c r="BE229" s="186">
        <f t="shared" si="84"/>
        <v>0</v>
      </c>
      <c r="BF229" s="186">
        <f t="shared" si="85"/>
        <v>0</v>
      </c>
      <c r="BG229" s="186">
        <f t="shared" si="86"/>
        <v>0</v>
      </c>
      <c r="BH229" s="186">
        <f t="shared" si="87"/>
        <v>0</v>
      </c>
      <c r="BI229" s="186">
        <f t="shared" si="88"/>
        <v>0</v>
      </c>
      <c r="BJ229" s="24" t="s">
        <v>80</v>
      </c>
      <c r="BK229" s="186">
        <f t="shared" si="89"/>
        <v>0</v>
      </c>
      <c r="BL229" s="24" t="s">
        <v>373</v>
      </c>
      <c r="BM229" s="24" t="s">
        <v>700</v>
      </c>
    </row>
    <row r="230" spans="2:65" s="1" customFormat="1" ht="57" customHeight="1">
      <c r="B230" s="174"/>
      <c r="C230" s="175" t="s">
        <v>72</v>
      </c>
      <c r="D230" s="175" t="s">
        <v>188</v>
      </c>
      <c r="E230" s="176" t="s">
        <v>5101</v>
      </c>
      <c r="F230" s="177" t="s">
        <v>5102</v>
      </c>
      <c r="G230" s="178" t="s">
        <v>1046</v>
      </c>
      <c r="H230" s="179">
        <v>26</v>
      </c>
      <c r="I230" s="180"/>
      <c r="J230" s="181">
        <f t="shared" si="80"/>
        <v>0</v>
      </c>
      <c r="K230" s="177" t="s">
        <v>5</v>
      </c>
      <c r="L230" s="41"/>
      <c r="M230" s="182" t="s">
        <v>5</v>
      </c>
      <c r="N230" s="183" t="s">
        <v>43</v>
      </c>
      <c r="O230" s="42"/>
      <c r="P230" s="184">
        <f t="shared" si="81"/>
        <v>0</v>
      </c>
      <c r="Q230" s="184">
        <v>0</v>
      </c>
      <c r="R230" s="184">
        <f t="shared" si="82"/>
        <v>0</v>
      </c>
      <c r="S230" s="184">
        <v>0</v>
      </c>
      <c r="T230" s="185">
        <f t="shared" si="83"/>
        <v>0</v>
      </c>
      <c r="AR230" s="24" t="s">
        <v>373</v>
      </c>
      <c r="AT230" s="24" t="s">
        <v>188</v>
      </c>
      <c r="AU230" s="24" t="s">
        <v>82</v>
      </c>
      <c r="AY230" s="24" t="s">
        <v>185</v>
      </c>
      <c r="BE230" s="186">
        <f t="shared" si="84"/>
        <v>0</v>
      </c>
      <c r="BF230" s="186">
        <f t="shared" si="85"/>
        <v>0</v>
      </c>
      <c r="BG230" s="186">
        <f t="shared" si="86"/>
        <v>0</v>
      </c>
      <c r="BH230" s="186">
        <f t="shared" si="87"/>
        <v>0</v>
      </c>
      <c r="BI230" s="186">
        <f t="shared" si="88"/>
        <v>0</v>
      </c>
      <c r="BJ230" s="24" t="s">
        <v>80</v>
      </c>
      <c r="BK230" s="186">
        <f t="shared" si="89"/>
        <v>0</v>
      </c>
      <c r="BL230" s="24" t="s">
        <v>373</v>
      </c>
      <c r="BM230" s="24" t="s">
        <v>724</v>
      </c>
    </row>
    <row r="231" spans="2:65" s="1" customFormat="1" ht="57" customHeight="1">
      <c r="B231" s="174"/>
      <c r="C231" s="175" t="s">
        <v>72</v>
      </c>
      <c r="D231" s="175" t="s">
        <v>188</v>
      </c>
      <c r="E231" s="176" t="s">
        <v>5103</v>
      </c>
      <c r="F231" s="177" t="s">
        <v>5104</v>
      </c>
      <c r="G231" s="178" t="s">
        <v>1046</v>
      </c>
      <c r="H231" s="179">
        <v>11</v>
      </c>
      <c r="I231" s="180"/>
      <c r="J231" s="181">
        <f t="shared" si="80"/>
        <v>0</v>
      </c>
      <c r="K231" s="177" t="s">
        <v>5</v>
      </c>
      <c r="L231" s="41"/>
      <c r="M231" s="182" t="s">
        <v>5</v>
      </c>
      <c r="N231" s="183" t="s">
        <v>43</v>
      </c>
      <c r="O231" s="42"/>
      <c r="P231" s="184">
        <f t="shared" si="81"/>
        <v>0</v>
      </c>
      <c r="Q231" s="184">
        <v>0</v>
      </c>
      <c r="R231" s="184">
        <f t="shared" si="82"/>
        <v>0</v>
      </c>
      <c r="S231" s="184">
        <v>0</v>
      </c>
      <c r="T231" s="185">
        <f t="shared" si="83"/>
        <v>0</v>
      </c>
      <c r="AR231" s="24" t="s">
        <v>373</v>
      </c>
      <c r="AT231" s="24" t="s">
        <v>188</v>
      </c>
      <c r="AU231" s="24" t="s">
        <v>82</v>
      </c>
      <c r="AY231" s="24" t="s">
        <v>185</v>
      </c>
      <c r="BE231" s="186">
        <f t="shared" si="84"/>
        <v>0</v>
      </c>
      <c r="BF231" s="186">
        <f t="shared" si="85"/>
        <v>0</v>
      </c>
      <c r="BG231" s="186">
        <f t="shared" si="86"/>
        <v>0</v>
      </c>
      <c r="BH231" s="186">
        <f t="shared" si="87"/>
        <v>0</v>
      </c>
      <c r="BI231" s="186">
        <f t="shared" si="88"/>
        <v>0</v>
      </c>
      <c r="BJ231" s="24" t="s">
        <v>80</v>
      </c>
      <c r="BK231" s="186">
        <f t="shared" si="89"/>
        <v>0</v>
      </c>
      <c r="BL231" s="24" t="s">
        <v>373</v>
      </c>
      <c r="BM231" s="24" t="s">
        <v>2881</v>
      </c>
    </row>
    <row r="232" spans="2:65" s="1" customFormat="1" ht="82.5" customHeight="1">
      <c r="B232" s="174"/>
      <c r="C232" s="175" t="s">
        <v>72</v>
      </c>
      <c r="D232" s="175" t="s">
        <v>188</v>
      </c>
      <c r="E232" s="176" t="s">
        <v>5105</v>
      </c>
      <c r="F232" s="177" t="s">
        <v>5106</v>
      </c>
      <c r="G232" s="178" t="s">
        <v>1046</v>
      </c>
      <c r="H232" s="179">
        <v>1</v>
      </c>
      <c r="I232" s="180"/>
      <c r="J232" s="181">
        <f t="shared" si="80"/>
        <v>0</v>
      </c>
      <c r="K232" s="177" t="s">
        <v>5</v>
      </c>
      <c r="L232" s="41"/>
      <c r="M232" s="182" t="s">
        <v>5</v>
      </c>
      <c r="N232" s="183" t="s">
        <v>43</v>
      </c>
      <c r="O232" s="42"/>
      <c r="P232" s="184">
        <f t="shared" si="81"/>
        <v>0</v>
      </c>
      <c r="Q232" s="184">
        <v>0</v>
      </c>
      <c r="R232" s="184">
        <f t="shared" si="82"/>
        <v>0</v>
      </c>
      <c r="S232" s="184">
        <v>0</v>
      </c>
      <c r="T232" s="185">
        <f t="shared" si="83"/>
        <v>0</v>
      </c>
      <c r="AR232" s="24" t="s">
        <v>373</v>
      </c>
      <c r="AT232" s="24" t="s">
        <v>188</v>
      </c>
      <c r="AU232" s="24" t="s">
        <v>82</v>
      </c>
      <c r="AY232" s="24" t="s">
        <v>185</v>
      </c>
      <c r="BE232" s="186">
        <f t="shared" si="84"/>
        <v>0</v>
      </c>
      <c r="BF232" s="186">
        <f t="shared" si="85"/>
        <v>0</v>
      </c>
      <c r="BG232" s="186">
        <f t="shared" si="86"/>
        <v>0</v>
      </c>
      <c r="BH232" s="186">
        <f t="shared" si="87"/>
        <v>0</v>
      </c>
      <c r="BI232" s="186">
        <f t="shared" si="88"/>
        <v>0</v>
      </c>
      <c r="BJ232" s="24" t="s">
        <v>80</v>
      </c>
      <c r="BK232" s="186">
        <f t="shared" si="89"/>
        <v>0</v>
      </c>
      <c r="BL232" s="24" t="s">
        <v>373</v>
      </c>
      <c r="BM232" s="24" t="s">
        <v>3239</v>
      </c>
    </row>
    <row r="233" spans="2:65" s="1" customFormat="1" ht="22.5" customHeight="1">
      <c r="B233" s="174"/>
      <c r="C233" s="175" t="s">
        <v>72</v>
      </c>
      <c r="D233" s="175" t="s">
        <v>188</v>
      </c>
      <c r="E233" s="176" t="s">
        <v>5107</v>
      </c>
      <c r="F233" s="177" t="s">
        <v>4802</v>
      </c>
      <c r="G233" s="178" t="s">
        <v>1046</v>
      </c>
      <c r="H233" s="179">
        <v>1</v>
      </c>
      <c r="I233" s="180"/>
      <c r="J233" s="181">
        <f t="shared" si="80"/>
        <v>0</v>
      </c>
      <c r="K233" s="177" t="s">
        <v>5</v>
      </c>
      <c r="L233" s="41"/>
      <c r="M233" s="182" t="s">
        <v>5</v>
      </c>
      <c r="N233" s="183" t="s">
        <v>43</v>
      </c>
      <c r="O233" s="42"/>
      <c r="P233" s="184">
        <f t="shared" si="81"/>
        <v>0</v>
      </c>
      <c r="Q233" s="184">
        <v>0</v>
      </c>
      <c r="R233" s="184">
        <f t="shared" si="82"/>
        <v>0</v>
      </c>
      <c r="S233" s="184">
        <v>0</v>
      </c>
      <c r="T233" s="185">
        <f t="shared" si="83"/>
        <v>0</v>
      </c>
      <c r="AR233" s="24" t="s">
        <v>373</v>
      </c>
      <c r="AT233" s="24" t="s">
        <v>188</v>
      </c>
      <c r="AU233" s="24" t="s">
        <v>82</v>
      </c>
      <c r="AY233" s="24" t="s">
        <v>185</v>
      </c>
      <c r="BE233" s="186">
        <f t="shared" si="84"/>
        <v>0</v>
      </c>
      <c r="BF233" s="186">
        <f t="shared" si="85"/>
        <v>0</v>
      </c>
      <c r="BG233" s="186">
        <f t="shared" si="86"/>
        <v>0</v>
      </c>
      <c r="BH233" s="186">
        <f t="shared" si="87"/>
        <v>0</v>
      </c>
      <c r="BI233" s="186">
        <f t="shared" si="88"/>
        <v>0</v>
      </c>
      <c r="BJ233" s="24" t="s">
        <v>80</v>
      </c>
      <c r="BK233" s="186">
        <f t="shared" si="89"/>
        <v>0</v>
      </c>
      <c r="BL233" s="24" t="s">
        <v>373</v>
      </c>
      <c r="BM233" s="24" t="s">
        <v>753</v>
      </c>
    </row>
    <row r="234" spans="2:65" s="1" customFormat="1" ht="22.5" customHeight="1">
      <c r="B234" s="174"/>
      <c r="C234" s="175" t="s">
        <v>72</v>
      </c>
      <c r="D234" s="175" t="s">
        <v>188</v>
      </c>
      <c r="E234" s="176" t="s">
        <v>5108</v>
      </c>
      <c r="F234" s="177" t="s">
        <v>5109</v>
      </c>
      <c r="G234" s="178" t="s">
        <v>1046</v>
      </c>
      <c r="H234" s="179">
        <v>1</v>
      </c>
      <c r="I234" s="180"/>
      <c r="J234" s="181">
        <f t="shared" si="80"/>
        <v>0</v>
      </c>
      <c r="K234" s="177" t="s">
        <v>5</v>
      </c>
      <c r="L234" s="41"/>
      <c r="M234" s="182" t="s">
        <v>5</v>
      </c>
      <c r="N234" s="183" t="s">
        <v>43</v>
      </c>
      <c r="O234" s="42"/>
      <c r="P234" s="184">
        <f t="shared" si="81"/>
        <v>0</v>
      </c>
      <c r="Q234" s="184">
        <v>0</v>
      </c>
      <c r="R234" s="184">
        <f t="shared" si="82"/>
        <v>0</v>
      </c>
      <c r="S234" s="184">
        <v>0</v>
      </c>
      <c r="T234" s="185">
        <f t="shared" si="83"/>
        <v>0</v>
      </c>
      <c r="AR234" s="24" t="s">
        <v>373</v>
      </c>
      <c r="AT234" s="24" t="s">
        <v>188</v>
      </c>
      <c r="AU234" s="24" t="s">
        <v>82</v>
      </c>
      <c r="AY234" s="24" t="s">
        <v>185</v>
      </c>
      <c r="BE234" s="186">
        <f t="shared" si="84"/>
        <v>0</v>
      </c>
      <c r="BF234" s="186">
        <f t="shared" si="85"/>
        <v>0</v>
      </c>
      <c r="BG234" s="186">
        <f t="shared" si="86"/>
        <v>0</v>
      </c>
      <c r="BH234" s="186">
        <f t="shared" si="87"/>
        <v>0</v>
      </c>
      <c r="BI234" s="186">
        <f t="shared" si="88"/>
        <v>0</v>
      </c>
      <c r="BJ234" s="24" t="s">
        <v>80</v>
      </c>
      <c r="BK234" s="186">
        <f t="shared" si="89"/>
        <v>0</v>
      </c>
      <c r="BL234" s="24" t="s">
        <v>373</v>
      </c>
      <c r="BM234" s="24" t="s">
        <v>705</v>
      </c>
    </row>
    <row r="235" spans="2:65" s="10" customFormat="1" ht="29.85" customHeight="1">
      <c r="B235" s="160"/>
      <c r="D235" s="171" t="s">
        <v>71</v>
      </c>
      <c r="E235" s="172" t="s">
        <v>5110</v>
      </c>
      <c r="F235" s="172" t="s">
        <v>5111</v>
      </c>
      <c r="I235" s="163"/>
      <c r="J235" s="173">
        <f>BK235</f>
        <v>0</v>
      </c>
      <c r="L235" s="160"/>
      <c r="M235" s="165"/>
      <c r="N235" s="166"/>
      <c r="O235" s="166"/>
      <c r="P235" s="167">
        <f>SUM(P236:P243)</f>
        <v>0</v>
      </c>
      <c r="Q235" s="166"/>
      <c r="R235" s="167">
        <f>SUM(R236:R243)</f>
        <v>0</v>
      </c>
      <c r="S235" s="166"/>
      <c r="T235" s="168">
        <f>SUM(T236:T243)</f>
        <v>0</v>
      </c>
      <c r="AR235" s="161" t="s">
        <v>82</v>
      </c>
      <c r="AT235" s="169" t="s">
        <v>71</v>
      </c>
      <c r="AU235" s="169" t="s">
        <v>80</v>
      </c>
      <c r="AY235" s="161" t="s">
        <v>185</v>
      </c>
      <c r="BK235" s="170">
        <f>SUM(BK236:BK243)</f>
        <v>0</v>
      </c>
    </row>
    <row r="236" spans="2:65" s="1" customFormat="1" ht="22.5" customHeight="1">
      <c r="B236" s="174"/>
      <c r="C236" s="175" t="s">
        <v>72</v>
      </c>
      <c r="D236" s="175" t="s">
        <v>188</v>
      </c>
      <c r="E236" s="176" t="s">
        <v>5112</v>
      </c>
      <c r="F236" s="177" t="s">
        <v>5113</v>
      </c>
      <c r="G236" s="178" t="s">
        <v>376</v>
      </c>
      <c r="H236" s="179">
        <v>15</v>
      </c>
      <c r="I236" s="180"/>
      <c r="J236" s="181">
        <f t="shared" ref="J236:J243" si="90">ROUND(I236*H236,2)</f>
        <v>0</v>
      </c>
      <c r="K236" s="177" t="s">
        <v>5</v>
      </c>
      <c r="L236" s="41"/>
      <c r="M236" s="182" t="s">
        <v>5</v>
      </c>
      <c r="N236" s="183" t="s">
        <v>43</v>
      </c>
      <c r="O236" s="42"/>
      <c r="P236" s="184">
        <f t="shared" ref="P236:P243" si="91">O236*H236</f>
        <v>0</v>
      </c>
      <c r="Q236" s="184">
        <v>0</v>
      </c>
      <c r="R236" s="184">
        <f t="shared" ref="R236:R243" si="92">Q236*H236</f>
        <v>0</v>
      </c>
      <c r="S236" s="184">
        <v>0</v>
      </c>
      <c r="T236" s="185">
        <f t="shared" ref="T236:T243" si="93">S236*H236</f>
        <v>0</v>
      </c>
      <c r="AR236" s="24" t="s">
        <v>373</v>
      </c>
      <c r="AT236" s="24" t="s">
        <v>188</v>
      </c>
      <c r="AU236" s="24" t="s">
        <v>82</v>
      </c>
      <c r="AY236" s="24" t="s">
        <v>185</v>
      </c>
      <c r="BE236" s="186">
        <f t="shared" ref="BE236:BE243" si="94">IF(N236="základní",J236,0)</f>
        <v>0</v>
      </c>
      <c r="BF236" s="186">
        <f t="shared" ref="BF236:BF243" si="95">IF(N236="snížená",J236,0)</f>
        <v>0</v>
      </c>
      <c r="BG236" s="186">
        <f t="shared" ref="BG236:BG243" si="96">IF(N236="zákl. přenesená",J236,0)</f>
        <v>0</v>
      </c>
      <c r="BH236" s="186">
        <f t="shared" ref="BH236:BH243" si="97">IF(N236="sníž. přenesená",J236,0)</f>
        <v>0</v>
      </c>
      <c r="BI236" s="186">
        <f t="shared" ref="BI236:BI243" si="98">IF(N236="nulová",J236,0)</f>
        <v>0</v>
      </c>
      <c r="BJ236" s="24" t="s">
        <v>80</v>
      </c>
      <c r="BK236" s="186">
        <f t="shared" ref="BK236:BK243" si="99">ROUND(I236*H236,2)</f>
        <v>0</v>
      </c>
      <c r="BL236" s="24" t="s">
        <v>373</v>
      </c>
      <c r="BM236" s="24" t="s">
        <v>2907</v>
      </c>
    </row>
    <row r="237" spans="2:65" s="1" customFormat="1" ht="22.5" customHeight="1">
      <c r="B237" s="174"/>
      <c r="C237" s="175" t="s">
        <v>72</v>
      </c>
      <c r="D237" s="175" t="s">
        <v>188</v>
      </c>
      <c r="E237" s="176" t="s">
        <v>5114</v>
      </c>
      <c r="F237" s="177" t="s">
        <v>5115</v>
      </c>
      <c r="G237" s="178" t="s">
        <v>376</v>
      </c>
      <c r="H237" s="179">
        <v>24</v>
      </c>
      <c r="I237" s="180"/>
      <c r="J237" s="181">
        <f t="shared" si="90"/>
        <v>0</v>
      </c>
      <c r="K237" s="177" t="s">
        <v>5</v>
      </c>
      <c r="L237" s="41"/>
      <c r="M237" s="182" t="s">
        <v>5</v>
      </c>
      <c r="N237" s="183" t="s">
        <v>43</v>
      </c>
      <c r="O237" s="42"/>
      <c r="P237" s="184">
        <f t="shared" si="91"/>
        <v>0</v>
      </c>
      <c r="Q237" s="184">
        <v>0</v>
      </c>
      <c r="R237" s="184">
        <f t="shared" si="92"/>
        <v>0</v>
      </c>
      <c r="S237" s="184">
        <v>0</v>
      </c>
      <c r="T237" s="185">
        <f t="shared" si="93"/>
        <v>0</v>
      </c>
      <c r="AR237" s="24" t="s">
        <v>373</v>
      </c>
      <c r="AT237" s="24" t="s">
        <v>188</v>
      </c>
      <c r="AU237" s="24" t="s">
        <v>82</v>
      </c>
      <c r="AY237" s="24" t="s">
        <v>185</v>
      </c>
      <c r="BE237" s="186">
        <f t="shared" si="94"/>
        <v>0</v>
      </c>
      <c r="BF237" s="186">
        <f t="shared" si="95"/>
        <v>0</v>
      </c>
      <c r="BG237" s="186">
        <f t="shared" si="96"/>
        <v>0</v>
      </c>
      <c r="BH237" s="186">
        <f t="shared" si="97"/>
        <v>0</v>
      </c>
      <c r="BI237" s="186">
        <f t="shared" si="98"/>
        <v>0</v>
      </c>
      <c r="BJ237" s="24" t="s">
        <v>80</v>
      </c>
      <c r="BK237" s="186">
        <f t="shared" si="99"/>
        <v>0</v>
      </c>
      <c r="BL237" s="24" t="s">
        <v>373</v>
      </c>
      <c r="BM237" s="24" t="s">
        <v>758</v>
      </c>
    </row>
    <row r="238" spans="2:65" s="1" customFormat="1" ht="22.5" customHeight="1">
      <c r="B238" s="174"/>
      <c r="C238" s="175" t="s">
        <v>72</v>
      </c>
      <c r="D238" s="175" t="s">
        <v>188</v>
      </c>
      <c r="E238" s="176" t="s">
        <v>5116</v>
      </c>
      <c r="F238" s="177" t="s">
        <v>5117</v>
      </c>
      <c r="G238" s="178" t="s">
        <v>376</v>
      </c>
      <c r="H238" s="179">
        <v>9</v>
      </c>
      <c r="I238" s="180"/>
      <c r="J238" s="181">
        <f t="shared" si="90"/>
        <v>0</v>
      </c>
      <c r="K238" s="177" t="s">
        <v>5</v>
      </c>
      <c r="L238" s="41"/>
      <c r="M238" s="182" t="s">
        <v>5</v>
      </c>
      <c r="N238" s="183" t="s">
        <v>43</v>
      </c>
      <c r="O238" s="42"/>
      <c r="P238" s="184">
        <f t="shared" si="91"/>
        <v>0</v>
      </c>
      <c r="Q238" s="184">
        <v>0</v>
      </c>
      <c r="R238" s="184">
        <f t="shared" si="92"/>
        <v>0</v>
      </c>
      <c r="S238" s="184">
        <v>0</v>
      </c>
      <c r="T238" s="185">
        <f t="shared" si="93"/>
        <v>0</v>
      </c>
      <c r="AR238" s="24" t="s">
        <v>373</v>
      </c>
      <c r="AT238" s="24" t="s">
        <v>188</v>
      </c>
      <c r="AU238" s="24" t="s">
        <v>82</v>
      </c>
      <c r="AY238" s="24" t="s">
        <v>185</v>
      </c>
      <c r="BE238" s="186">
        <f t="shared" si="94"/>
        <v>0</v>
      </c>
      <c r="BF238" s="186">
        <f t="shared" si="95"/>
        <v>0</v>
      </c>
      <c r="BG238" s="186">
        <f t="shared" si="96"/>
        <v>0</v>
      </c>
      <c r="BH238" s="186">
        <f t="shared" si="97"/>
        <v>0</v>
      </c>
      <c r="BI238" s="186">
        <f t="shared" si="98"/>
        <v>0</v>
      </c>
      <c r="BJ238" s="24" t="s">
        <v>80</v>
      </c>
      <c r="BK238" s="186">
        <f t="shared" si="99"/>
        <v>0</v>
      </c>
      <c r="BL238" s="24" t="s">
        <v>373</v>
      </c>
      <c r="BM238" s="24" t="s">
        <v>695</v>
      </c>
    </row>
    <row r="239" spans="2:65" s="1" customFormat="1" ht="31.5" customHeight="1">
      <c r="B239" s="174"/>
      <c r="C239" s="175" t="s">
        <v>72</v>
      </c>
      <c r="D239" s="175" t="s">
        <v>188</v>
      </c>
      <c r="E239" s="176" t="s">
        <v>5118</v>
      </c>
      <c r="F239" s="177" t="s">
        <v>5119</v>
      </c>
      <c r="G239" s="178" t="s">
        <v>376</v>
      </c>
      <c r="H239" s="179">
        <v>41</v>
      </c>
      <c r="I239" s="180"/>
      <c r="J239" s="181">
        <f t="shared" si="90"/>
        <v>0</v>
      </c>
      <c r="K239" s="177" t="s">
        <v>5</v>
      </c>
      <c r="L239" s="41"/>
      <c r="M239" s="182" t="s">
        <v>5</v>
      </c>
      <c r="N239" s="183" t="s">
        <v>43</v>
      </c>
      <c r="O239" s="42"/>
      <c r="P239" s="184">
        <f t="shared" si="91"/>
        <v>0</v>
      </c>
      <c r="Q239" s="184">
        <v>0</v>
      </c>
      <c r="R239" s="184">
        <f t="shared" si="92"/>
        <v>0</v>
      </c>
      <c r="S239" s="184">
        <v>0</v>
      </c>
      <c r="T239" s="185">
        <f t="shared" si="93"/>
        <v>0</v>
      </c>
      <c r="AR239" s="24" t="s">
        <v>373</v>
      </c>
      <c r="AT239" s="24" t="s">
        <v>188</v>
      </c>
      <c r="AU239" s="24" t="s">
        <v>82</v>
      </c>
      <c r="AY239" s="24" t="s">
        <v>185</v>
      </c>
      <c r="BE239" s="186">
        <f t="shared" si="94"/>
        <v>0</v>
      </c>
      <c r="BF239" s="186">
        <f t="shared" si="95"/>
        <v>0</v>
      </c>
      <c r="BG239" s="186">
        <f t="shared" si="96"/>
        <v>0</v>
      </c>
      <c r="BH239" s="186">
        <f t="shared" si="97"/>
        <v>0</v>
      </c>
      <c r="BI239" s="186">
        <f t="shared" si="98"/>
        <v>0</v>
      </c>
      <c r="BJ239" s="24" t="s">
        <v>80</v>
      </c>
      <c r="BK239" s="186">
        <f t="shared" si="99"/>
        <v>0</v>
      </c>
      <c r="BL239" s="24" t="s">
        <v>373</v>
      </c>
      <c r="BM239" s="24" t="s">
        <v>719</v>
      </c>
    </row>
    <row r="240" spans="2:65" s="1" customFormat="1" ht="133.5" customHeight="1">
      <c r="B240" s="174"/>
      <c r="C240" s="175" t="s">
        <v>72</v>
      </c>
      <c r="D240" s="175" t="s">
        <v>188</v>
      </c>
      <c r="E240" s="176" t="s">
        <v>5120</v>
      </c>
      <c r="F240" s="177" t="s">
        <v>5121</v>
      </c>
      <c r="G240" s="178" t="s">
        <v>1046</v>
      </c>
      <c r="H240" s="179">
        <v>1</v>
      </c>
      <c r="I240" s="180"/>
      <c r="J240" s="181">
        <f t="shared" si="90"/>
        <v>0</v>
      </c>
      <c r="K240" s="177" t="s">
        <v>5</v>
      </c>
      <c r="L240" s="41"/>
      <c r="M240" s="182" t="s">
        <v>5</v>
      </c>
      <c r="N240" s="183" t="s">
        <v>43</v>
      </c>
      <c r="O240" s="42"/>
      <c r="P240" s="184">
        <f t="shared" si="91"/>
        <v>0</v>
      </c>
      <c r="Q240" s="184">
        <v>0</v>
      </c>
      <c r="R240" s="184">
        <f t="shared" si="92"/>
        <v>0</v>
      </c>
      <c r="S240" s="184">
        <v>0</v>
      </c>
      <c r="T240" s="185">
        <f t="shared" si="93"/>
        <v>0</v>
      </c>
      <c r="AR240" s="24" t="s">
        <v>373</v>
      </c>
      <c r="AT240" s="24" t="s">
        <v>188</v>
      </c>
      <c r="AU240" s="24" t="s">
        <v>82</v>
      </c>
      <c r="AY240" s="24" t="s">
        <v>185</v>
      </c>
      <c r="BE240" s="186">
        <f t="shared" si="94"/>
        <v>0</v>
      </c>
      <c r="BF240" s="186">
        <f t="shared" si="95"/>
        <v>0</v>
      </c>
      <c r="BG240" s="186">
        <f t="shared" si="96"/>
        <v>0</v>
      </c>
      <c r="BH240" s="186">
        <f t="shared" si="97"/>
        <v>0</v>
      </c>
      <c r="BI240" s="186">
        <f t="shared" si="98"/>
        <v>0</v>
      </c>
      <c r="BJ240" s="24" t="s">
        <v>80</v>
      </c>
      <c r="BK240" s="186">
        <f t="shared" si="99"/>
        <v>0</v>
      </c>
      <c r="BL240" s="24" t="s">
        <v>373</v>
      </c>
      <c r="BM240" s="24" t="s">
        <v>774</v>
      </c>
    </row>
    <row r="241" spans="2:65" s="1" customFormat="1" ht="31.5" customHeight="1">
      <c r="B241" s="174"/>
      <c r="C241" s="175" t="s">
        <v>72</v>
      </c>
      <c r="D241" s="175" t="s">
        <v>188</v>
      </c>
      <c r="E241" s="176" t="s">
        <v>5122</v>
      </c>
      <c r="F241" s="177" t="s">
        <v>5123</v>
      </c>
      <c r="G241" s="178" t="s">
        <v>1046</v>
      </c>
      <c r="H241" s="179">
        <v>4</v>
      </c>
      <c r="I241" s="180"/>
      <c r="J241" s="181">
        <f t="shared" si="90"/>
        <v>0</v>
      </c>
      <c r="K241" s="177" t="s">
        <v>5</v>
      </c>
      <c r="L241" s="41"/>
      <c r="M241" s="182" t="s">
        <v>5</v>
      </c>
      <c r="N241" s="183" t="s">
        <v>43</v>
      </c>
      <c r="O241" s="42"/>
      <c r="P241" s="184">
        <f t="shared" si="91"/>
        <v>0</v>
      </c>
      <c r="Q241" s="184">
        <v>0</v>
      </c>
      <c r="R241" s="184">
        <f t="shared" si="92"/>
        <v>0</v>
      </c>
      <c r="S241" s="184">
        <v>0</v>
      </c>
      <c r="T241" s="185">
        <f t="shared" si="93"/>
        <v>0</v>
      </c>
      <c r="AR241" s="24" t="s">
        <v>373</v>
      </c>
      <c r="AT241" s="24" t="s">
        <v>188</v>
      </c>
      <c r="AU241" s="24" t="s">
        <v>82</v>
      </c>
      <c r="AY241" s="24" t="s">
        <v>185</v>
      </c>
      <c r="BE241" s="186">
        <f t="shared" si="94"/>
        <v>0</v>
      </c>
      <c r="BF241" s="186">
        <f t="shared" si="95"/>
        <v>0</v>
      </c>
      <c r="BG241" s="186">
        <f t="shared" si="96"/>
        <v>0</v>
      </c>
      <c r="BH241" s="186">
        <f t="shared" si="97"/>
        <v>0</v>
      </c>
      <c r="BI241" s="186">
        <f t="shared" si="98"/>
        <v>0</v>
      </c>
      <c r="BJ241" s="24" t="s">
        <v>80</v>
      </c>
      <c r="BK241" s="186">
        <f t="shared" si="99"/>
        <v>0</v>
      </c>
      <c r="BL241" s="24" t="s">
        <v>373</v>
      </c>
      <c r="BM241" s="24" t="s">
        <v>834</v>
      </c>
    </row>
    <row r="242" spans="2:65" s="1" customFormat="1" ht="31.5" customHeight="1">
      <c r="B242" s="174"/>
      <c r="C242" s="175" t="s">
        <v>72</v>
      </c>
      <c r="D242" s="175" t="s">
        <v>188</v>
      </c>
      <c r="E242" s="176" t="s">
        <v>5124</v>
      </c>
      <c r="F242" s="177" t="s">
        <v>5125</v>
      </c>
      <c r="G242" s="178" t="s">
        <v>1046</v>
      </c>
      <c r="H242" s="179">
        <v>2</v>
      </c>
      <c r="I242" s="180"/>
      <c r="J242" s="181">
        <f t="shared" si="90"/>
        <v>0</v>
      </c>
      <c r="K242" s="177" t="s">
        <v>5</v>
      </c>
      <c r="L242" s="41"/>
      <c r="M242" s="182" t="s">
        <v>5</v>
      </c>
      <c r="N242" s="183" t="s">
        <v>43</v>
      </c>
      <c r="O242" s="42"/>
      <c r="P242" s="184">
        <f t="shared" si="91"/>
        <v>0</v>
      </c>
      <c r="Q242" s="184">
        <v>0</v>
      </c>
      <c r="R242" s="184">
        <f t="shared" si="92"/>
        <v>0</v>
      </c>
      <c r="S242" s="184">
        <v>0</v>
      </c>
      <c r="T242" s="185">
        <f t="shared" si="93"/>
        <v>0</v>
      </c>
      <c r="AR242" s="24" t="s">
        <v>373</v>
      </c>
      <c r="AT242" s="24" t="s">
        <v>188</v>
      </c>
      <c r="AU242" s="24" t="s">
        <v>82</v>
      </c>
      <c r="AY242" s="24" t="s">
        <v>185</v>
      </c>
      <c r="BE242" s="186">
        <f t="shared" si="94"/>
        <v>0</v>
      </c>
      <c r="BF242" s="186">
        <f t="shared" si="95"/>
        <v>0</v>
      </c>
      <c r="BG242" s="186">
        <f t="shared" si="96"/>
        <v>0</v>
      </c>
      <c r="BH242" s="186">
        <f t="shared" si="97"/>
        <v>0</v>
      </c>
      <c r="BI242" s="186">
        <f t="shared" si="98"/>
        <v>0</v>
      </c>
      <c r="BJ242" s="24" t="s">
        <v>80</v>
      </c>
      <c r="BK242" s="186">
        <f t="shared" si="99"/>
        <v>0</v>
      </c>
      <c r="BL242" s="24" t="s">
        <v>373</v>
      </c>
      <c r="BM242" s="24" t="s">
        <v>846</v>
      </c>
    </row>
    <row r="243" spans="2:65" s="1" customFormat="1" ht="22.5" customHeight="1">
      <c r="B243" s="174"/>
      <c r="C243" s="175" t="s">
        <v>72</v>
      </c>
      <c r="D243" s="175" t="s">
        <v>188</v>
      </c>
      <c r="E243" s="176" t="s">
        <v>5126</v>
      </c>
      <c r="F243" s="177" t="s">
        <v>5109</v>
      </c>
      <c r="G243" s="178" t="s">
        <v>4561</v>
      </c>
      <c r="H243" s="179">
        <v>1</v>
      </c>
      <c r="I243" s="180"/>
      <c r="J243" s="181">
        <f t="shared" si="90"/>
        <v>0</v>
      </c>
      <c r="K243" s="177" t="s">
        <v>5</v>
      </c>
      <c r="L243" s="41"/>
      <c r="M243" s="182" t="s">
        <v>5</v>
      </c>
      <c r="N243" s="183" t="s">
        <v>43</v>
      </c>
      <c r="O243" s="42"/>
      <c r="P243" s="184">
        <f t="shared" si="91"/>
        <v>0</v>
      </c>
      <c r="Q243" s="184">
        <v>0</v>
      </c>
      <c r="R243" s="184">
        <f t="shared" si="92"/>
        <v>0</v>
      </c>
      <c r="S243" s="184">
        <v>0</v>
      </c>
      <c r="T243" s="185">
        <f t="shared" si="93"/>
        <v>0</v>
      </c>
      <c r="AR243" s="24" t="s">
        <v>373</v>
      </c>
      <c r="AT243" s="24" t="s">
        <v>188</v>
      </c>
      <c r="AU243" s="24" t="s">
        <v>82</v>
      </c>
      <c r="AY243" s="24" t="s">
        <v>185</v>
      </c>
      <c r="BE243" s="186">
        <f t="shared" si="94"/>
        <v>0</v>
      </c>
      <c r="BF243" s="186">
        <f t="shared" si="95"/>
        <v>0</v>
      </c>
      <c r="BG243" s="186">
        <f t="shared" si="96"/>
        <v>0</v>
      </c>
      <c r="BH243" s="186">
        <f t="shared" si="97"/>
        <v>0</v>
      </c>
      <c r="BI243" s="186">
        <f t="shared" si="98"/>
        <v>0</v>
      </c>
      <c r="BJ243" s="24" t="s">
        <v>80</v>
      </c>
      <c r="BK243" s="186">
        <f t="shared" si="99"/>
        <v>0</v>
      </c>
      <c r="BL243" s="24" t="s">
        <v>373</v>
      </c>
      <c r="BM243" s="24" t="s">
        <v>857</v>
      </c>
    </row>
    <row r="244" spans="2:65" s="10" customFormat="1" ht="29.85" customHeight="1">
      <c r="B244" s="160"/>
      <c r="D244" s="171" t="s">
        <v>71</v>
      </c>
      <c r="E244" s="172" t="s">
        <v>5127</v>
      </c>
      <c r="F244" s="172" t="s">
        <v>5128</v>
      </c>
      <c r="I244" s="163"/>
      <c r="J244" s="173">
        <f>BK244</f>
        <v>0</v>
      </c>
      <c r="L244" s="160"/>
      <c r="M244" s="165"/>
      <c r="N244" s="166"/>
      <c r="O244" s="166"/>
      <c r="P244" s="167">
        <f>SUM(P245:P251)</f>
        <v>0</v>
      </c>
      <c r="Q244" s="166"/>
      <c r="R244" s="167">
        <f>SUM(R245:R251)</f>
        <v>0</v>
      </c>
      <c r="S244" s="166"/>
      <c r="T244" s="168">
        <f>SUM(T245:T251)</f>
        <v>0</v>
      </c>
      <c r="AR244" s="161" t="s">
        <v>82</v>
      </c>
      <c r="AT244" s="169" t="s">
        <v>71</v>
      </c>
      <c r="AU244" s="169" t="s">
        <v>80</v>
      </c>
      <c r="AY244" s="161" t="s">
        <v>185</v>
      </c>
      <c r="BK244" s="170">
        <f>SUM(BK245:BK251)</f>
        <v>0</v>
      </c>
    </row>
    <row r="245" spans="2:65" s="1" customFormat="1" ht="31.5" customHeight="1">
      <c r="B245" s="174"/>
      <c r="C245" s="175" t="s">
        <v>72</v>
      </c>
      <c r="D245" s="175" t="s">
        <v>188</v>
      </c>
      <c r="E245" s="176" t="s">
        <v>5129</v>
      </c>
      <c r="F245" s="177" t="s">
        <v>5130</v>
      </c>
      <c r="G245" s="178" t="s">
        <v>4561</v>
      </c>
      <c r="H245" s="179">
        <v>1</v>
      </c>
      <c r="I245" s="180"/>
      <c r="J245" s="181">
        <f>ROUND(I245*H245,2)</f>
        <v>0</v>
      </c>
      <c r="K245" s="177" t="s">
        <v>5</v>
      </c>
      <c r="L245" s="41"/>
      <c r="M245" s="182" t="s">
        <v>5</v>
      </c>
      <c r="N245" s="183" t="s">
        <v>43</v>
      </c>
      <c r="O245" s="42"/>
      <c r="P245" s="184">
        <f>O245*H245</f>
        <v>0</v>
      </c>
      <c r="Q245" s="184">
        <v>0</v>
      </c>
      <c r="R245" s="184">
        <f>Q245*H245</f>
        <v>0</v>
      </c>
      <c r="S245" s="184">
        <v>0</v>
      </c>
      <c r="T245" s="185">
        <f>S245*H245</f>
        <v>0</v>
      </c>
      <c r="AR245" s="24" t="s">
        <v>373</v>
      </c>
      <c r="AT245" s="24" t="s">
        <v>188</v>
      </c>
      <c r="AU245" s="24" t="s">
        <v>82</v>
      </c>
      <c r="AY245" s="24" t="s">
        <v>185</v>
      </c>
      <c r="BE245" s="186">
        <f>IF(N245="základní",J245,0)</f>
        <v>0</v>
      </c>
      <c r="BF245" s="186">
        <f>IF(N245="snížená",J245,0)</f>
        <v>0</v>
      </c>
      <c r="BG245" s="186">
        <f>IF(N245="zákl. přenesená",J245,0)</f>
        <v>0</v>
      </c>
      <c r="BH245" s="186">
        <f>IF(N245="sníž. přenesená",J245,0)</f>
        <v>0</v>
      </c>
      <c r="BI245" s="186">
        <f>IF(N245="nulová",J245,0)</f>
        <v>0</v>
      </c>
      <c r="BJ245" s="24" t="s">
        <v>80</v>
      </c>
      <c r="BK245" s="186">
        <f>ROUND(I245*H245,2)</f>
        <v>0</v>
      </c>
      <c r="BL245" s="24" t="s">
        <v>373</v>
      </c>
      <c r="BM245" s="24" t="s">
        <v>894</v>
      </c>
    </row>
    <row r="246" spans="2:65" s="12" customFormat="1">
      <c r="B246" s="199"/>
      <c r="D246" s="187" t="s">
        <v>197</v>
      </c>
      <c r="E246" s="200" t="s">
        <v>5</v>
      </c>
      <c r="F246" s="201" t="s">
        <v>5131</v>
      </c>
      <c r="H246" s="202" t="s">
        <v>5</v>
      </c>
      <c r="I246" s="203"/>
      <c r="L246" s="199"/>
      <c r="M246" s="204"/>
      <c r="N246" s="205"/>
      <c r="O246" s="205"/>
      <c r="P246" s="205"/>
      <c r="Q246" s="205"/>
      <c r="R246" s="205"/>
      <c r="S246" s="205"/>
      <c r="T246" s="206"/>
      <c r="AT246" s="202" t="s">
        <v>197</v>
      </c>
      <c r="AU246" s="202" t="s">
        <v>82</v>
      </c>
      <c r="AV246" s="12" t="s">
        <v>80</v>
      </c>
      <c r="AW246" s="12" t="s">
        <v>35</v>
      </c>
      <c r="AX246" s="12" t="s">
        <v>72</v>
      </c>
      <c r="AY246" s="202" t="s">
        <v>185</v>
      </c>
    </row>
    <row r="247" spans="2:65" s="12" customFormat="1">
      <c r="B247" s="199"/>
      <c r="D247" s="187" t="s">
        <v>197</v>
      </c>
      <c r="E247" s="200" t="s">
        <v>5</v>
      </c>
      <c r="F247" s="201" t="s">
        <v>5132</v>
      </c>
      <c r="H247" s="202" t="s">
        <v>5</v>
      </c>
      <c r="I247" s="203"/>
      <c r="L247" s="199"/>
      <c r="M247" s="204"/>
      <c r="N247" s="205"/>
      <c r="O247" s="205"/>
      <c r="P247" s="205"/>
      <c r="Q247" s="205"/>
      <c r="R247" s="205"/>
      <c r="S247" s="205"/>
      <c r="T247" s="206"/>
      <c r="AT247" s="202" t="s">
        <v>197</v>
      </c>
      <c r="AU247" s="202" t="s">
        <v>82</v>
      </c>
      <c r="AV247" s="12" t="s">
        <v>80</v>
      </c>
      <c r="AW247" s="12" t="s">
        <v>35</v>
      </c>
      <c r="AX247" s="12" t="s">
        <v>72</v>
      </c>
      <c r="AY247" s="202" t="s">
        <v>185</v>
      </c>
    </row>
    <row r="248" spans="2:65" s="12" customFormat="1">
      <c r="B248" s="199"/>
      <c r="D248" s="187" t="s">
        <v>197</v>
      </c>
      <c r="E248" s="200" t="s">
        <v>5</v>
      </c>
      <c r="F248" s="201" t="s">
        <v>5133</v>
      </c>
      <c r="H248" s="202" t="s">
        <v>5</v>
      </c>
      <c r="I248" s="203"/>
      <c r="L248" s="199"/>
      <c r="M248" s="204"/>
      <c r="N248" s="205"/>
      <c r="O248" s="205"/>
      <c r="P248" s="205"/>
      <c r="Q248" s="205"/>
      <c r="R248" s="205"/>
      <c r="S248" s="205"/>
      <c r="T248" s="206"/>
      <c r="AT248" s="202" t="s">
        <v>197</v>
      </c>
      <c r="AU248" s="202" t="s">
        <v>82</v>
      </c>
      <c r="AV248" s="12" t="s">
        <v>80</v>
      </c>
      <c r="AW248" s="12" t="s">
        <v>35</v>
      </c>
      <c r="AX248" s="12" t="s">
        <v>72</v>
      </c>
      <c r="AY248" s="202" t="s">
        <v>185</v>
      </c>
    </row>
    <row r="249" spans="2:65" s="12" customFormat="1">
      <c r="B249" s="199"/>
      <c r="D249" s="187" t="s">
        <v>197</v>
      </c>
      <c r="E249" s="200" t="s">
        <v>5</v>
      </c>
      <c r="F249" s="201" t="s">
        <v>5134</v>
      </c>
      <c r="H249" s="202" t="s">
        <v>5</v>
      </c>
      <c r="I249" s="203"/>
      <c r="L249" s="199"/>
      <c r="M249" s="204"/>
      <c r="N249" s="205"/>
      <c r="O249" s="205"/>
      <c r="P249" s="205"/>
      <c r="Q249" s="205"/>
      <c r="R249" s="205"/>
      <c r="S249" s="205"/>
      <c r="T249" s="206"/>
      <c r="AT249" s="202" t="s">
        <v>197</v>
      </c>
      <c r="AU249" s="202" t="s">
        <v>82</v>
      </c>
      <c r="AV249" s="12" t="s">
        <v>80</v>
      </c>
      <c r="AW249" s="12" t="s">
        <v>35</v>
      </c>
      <c r="AX249" s="12" t="s">
        <v>72</v>
      </c>
      <c r="AY249" s="202" t="s">
        <v>185</v>
      </c>
    </row>
    <row r="250" spans="2:65" s="12" customFormat="1">
      <c r="B250" s="199"/>
      <c r="D250" s="187" t="s">
        <v>197</v>
      </c>
      <c r="E250" s="200" t="s">
        <v>5</v>
      </c>
      <c r="F250" s="201" t="s">
        <v>5135</v>
      </c>
      <c r="H250" s="202" t="s">
        <v>5</v>
      </c>
      <c r="I250" s="203"/>
      <c r="L250" s="199"/>
      <c r="M250" s="204"/>
      <c r="N250" s="205"/>
      <c r="O250" s="205"/>
      <c r="P250" s="205"/>
      <c r="Q250" s="205"/>
      <c r="R250" s="205"/>
      <c r="S250" s="205"/>
      <c r="T250" s="206"/>
      <c r="AT250" s="202" t="s">
        <v>197</v>
      </c>
      <c r="AU250" s="202" t="s">
        <v>82</v>
      </c>
      <c r="AV250" s="12" t="s">
        <v>80</v>
      </c>
      <c r="AW250" s="12" t="s">
        <v>35</v>
      </c>
      <c r="AX250" s="12" t="s">
        <v>72</v>
      </c>
      <c r="AY250" s="202" t="s">
        <v>185</v>
      </c>
    </row>
    <row r="251" spans="2:65" s="11" customFormat="1">
      <c r="B251" s="191"/>
      <c r="D251" s="187" t="s">
        <v>197</v>
      </c>
      <c r="E251" s="192" t="s">
        <v>5</v>
      </c>
      <c r="F251" s="193" t="s">
        <v>80</v>
      </c>
      <c r="H251" s="194">
        <v>1</v>
      </c>
      <c r="I251" s="195"/>
      <c r="L251" s="191"/>
      <c r="M251" s="196"/>
      <c r="N251" s="197"/>
      <c r="O251" s="197"/>
      <c r="P251" s="197"/>
      <c r="Q251" s="197"/>
      <c r="R251" s="197"/>
      <c r="S251" s="197"/>
      <c r="T251" s="198"/>
      <c r="AT251" s="192" t="s">
        <v>197</v>
      </c>
      <c r="AU251" s="192" t="s">
        <v>82</v>
      </c>
      <c r="AV251" s="11" t="s">
        <v>82</v>
      </c>
      <c r="AW251" s="11" t="s">
        <v>35</v>
      </c>
      <c r="AX251" s="11" t="s">
        <v>80</v>
      </c>
      <c r="AY251" s="192" t="s">
        <v>185</v>
      </c>
    </row>
    <row r="252" spans="2:65" s="10" customFormat="1" ht="29.85" customHeight="1">
      <c r="B252" s="160"/>
      <c r="D252" s="171" t="s">
        <v>71</v>
      </c>
      <c r="E252" s="172" t="s">
        <v>5136</v>
      </c>
      <c r="F252" s="172" t="s">
        <v>5137</v>
      </c>
      <c r="I252" s="163"/>
      <c r="J252" s="173">
        <f>BK252</f>
        <v>0</v>
      </c>
      <c r="L252" s="160"/>
      <c r="M252" s="165"/>
      <c r="N252" s="166"/>
      <c r="O252" s="166"/>
      <c r="P252" s="167">
        <f>SUM(P253:P261)</f>
        <v>0</v>
      </c>
      <c r="Q252" s="166"/>
      <c r="R252" s="167">
        <f>SUM(R253:R261)</f>
        <v>0</v>
      </c>
      <c r="S252" s="166"/>
      <c r="T252" s="168">
        <f>SUM(T253:T261)</f>
        <v>0</v>
      </c>
      <c r="AR252" s="161" t="s">
        <v>82</v>
      </c>
      <c r="AT252" s="169" t="s">
        <v>71</v>
      </c>
      <c r="AU252" s="169" t="s">
        <v>80</v>
      </c>
      <c r="AY252" s="161" t="s">
        <v>185</v>
      </c>
      <c r="BK252" s="170">
        <f>SUM(BK253:BK261)</f>
        <v>0</v>
      </c>
    </row>
    <row r="253" spans="2:65" s="1" customFormat="1" ht="31.5" customHeight="1">
      <c r="B253" s="174"/>
      <c r="C253" s="175" t="s">
        <v>72</v>
      </c>
      <c r="D253" s="175" t="s">
        <v>188</v>
      </c>
      <c r="E253" s="176" t="s">
        <v>5138</v>
      </c>
      <c r="F253" s="177" t="s">
        <v>4497</v>
      </c>
      <c r="G253" s="178" t="s">
        <v>376</v>
      </c>
      <c r="H253" s="179">
        <v>56</v>
      </c>
      <c r="I253" s="180"/>
      <c r="J253" s="181">
        <f t="shared" ref="J253:J261" si="100">ROUND(I253*H253,2)</f>
        <v>0</v>
      </c>
      <c r="K253" s="177" t="s">
        <v>5</v>
      </c>
      <c r="L253" s="41"/>
      <c r="M253" s="182" t="s">
        <v>5</v>
      </c>
      <c r="N253" s="183" t="s">
        <v>43</v>
      </c>
      <c r="O253" s="42"/>
      <c r="P253" s="184">
        <f t="shared" ref="P253:P261" si="101">O253*H253</f>
        <v>0</v>
      </c>
      <c r="Q253" s="184">
        <v>0</v>
      </c>
      <c r="R253" s="184">
        <f t="shared" ref="R253:R261" si="102">Q253*H253</f>
        <v>0</v>
      </c>
      <c r="S253" s="184">
        <v>0</v>
      </c>
      <c r="T253" s="185">
        <f t="shared" ref="T253:T261" si="103">S253*H253</f>
        <v>0</v>
      </c>
      <c r="AR253" s="24" t="s">
        <v>373</v>
      </c>
      <c r="AT253" s="24" t="s">
        <v>188</v>
      </c>
      <c r="AU253" s="24" t="s">
        <v>82</v>
      </c>
      <c r="AY253" s="24" t="s">
        <v>185</v>
      </c>
      <c r="BE253" s="186">
        <f t="shared" ref="BE253:BE261" si="104">IF(N253="základní",J253,0)</f>
        <v>0</v>
      </c>
      <c r="BF253" s="186">
        <f t="shared" ref="BF253:BF261" si="105">IF(N253="snížená",J253,0)</f>
        <v>0</v>
      </c>
      <c r="BG253" s="186">
        <f t="shared" ref="BG253:BG261" si="106">IF(N253="zákl. přenesená",J253,0)</f>
        <v>0</v>
      </c>
      <c r="BH253" s="186">
        <f t="shared" ref="BH253:BH261" si="107">IF(N253="sníž. přenesená",J253,0)</f>
        <v>0</v>
      </c>
      <c r="BI253" s="186">
        <f t="shared" ref="BI253:BI261" si="108">IF(N253="nulová",J253,0)</f>
        <v>0</v>
      </c>
      <c r="BJ253" s="24" t="s">
        <v>80</v>
      </c>
      <c r="BK253" s="186">
        <f t="shared" ref="BK253:BK261" si="109">ROUND(I253*H253,2)</f>
        <v>0</v>
      </c>
      <c r="BL253" s="24" t="s">
        <v>373</v>
      </c>
      <c r="BM253" s="24" t="s">
        <v>2187</v>
      </c>
    </row>
    <row r="254" spans="2:65" s="1" customFormat="1" ht="31.5" customHeight="1">
      <c r="B254" s="174"/>
      <c r="C254" s="175" t="s">
        <v>72</v>
      </c>
      <c r="D254" s="175" t="s">
        <v>188</v>
      </c>
      <c r="E254" s="176" t="s">
        <v>5139</v>
      </c>
      <c r="F254" s="177" t="s">
        <v>5140</v>
      </c>
      <c r="G254" s="178" t="s">
        <v>376</v>
      </c>
      <c r="H254" s="179">
        <v>22</v>
      </c>
      <c r="I254" s="180"/>
      <c r="J254" s="181">
        <f t="shared" si="100"/>
        <v>0</v>
      </c>
      <c r="K254" s="177" t="s">
        <v>5</v>
      </c>
      <c r="L254" s="41"/>
      <c r="M254" s="182" t="s">
        <v>5</v>
      </c>
      <c r="N254" s="183" t="s">
        <v>43</v>
      </c>
      <c r="O254" s="42"/>
      <c r="P254" s="184">
        <f t="shared" si="101"/>
        <v>0</v>
      </c>
      <c r="Q254" s="184">
        <v>0</v>
      </c>
      <c r="R254" s="184">
        <f t="shared" si="102"/>
        <v>0</v>
      </c>
      <c r="S254" s="184">
        <v>0</v>
      </c>
      <c r="T254" s="185">
        <f t="shared" si="103"/>
        <v>0</v>
      </c>
      <c r="AR254" s="24" t="s">
        <v>373</v>
      </c>
      <c r="AT254" s="24" t="s">
        <v>188</v>
      </c>
      <c r="AU254" s="24" t="s">
        <v>82</v>
      </c>
      <c r="AY254" s="24" t="s">
        <v>185</v>
      </c>
      <c r="BE254" s="186">
        <f t="shared" si="104"/>
        <v>0</v>
      </c>
      <c r="BF254" s="186">
        <f t="shared" si="105"/>
        <v>0</v>
      </c>
      <c r="BG254" s="186">
        <f t="shared" si="106"/>
        <v>0</v>
      </c>
      <c r="BH254" s="186">
        <f t="shared" si="107"/>
        <v>0</v>
      </c>
      <c r="BI254" s="186">
        <f t="shared" si="108"/>
        <v>0</v>
      </c>
      <c r="BJ254" s="24" t="s">
        <v>80</v>
      </c>
      <c r="BK254" s="186">
        <f t="shared" si="109"/>
        <v>0</v>
      </c>
      <c r="BL254" s="24" t="s">
        <v>373</v>
      </c>
      <c r="BM254" s="24" t="s">
        <v>2200</v>
      </c>
    </row>
    <row r="255" spans="2:65" s="1" customFormat="1" ht="31.5" customHeight="1">
      <c r="B255" s="174"/>
      <c r="C255" s="175" t="s">
        <v>72</v>
      </c>
      <c r="D255" s="175" t="s">
        <v>188</v>
      </c>
      <c r="E255" s="176" t="s">
        <v>5141</v>
      </c>
      <c r="F255" s="177" t="s">
        <v>4509</v>
      </c>
      <c r="G255" s="178" t="s">
        <v>1046</v>
      </c>
      <c r="H255" s="179">
        <v>17</v>
      </c>
      <c r="I255" s="180"/>
      <c r="J255" s="181">
        <f t="shared" si="100"/>
        <v>0</v>
      </c>
      <c r="K255" s="177" t="s">
        <v>5</v>
      </c>
      <c r="L255" s="41"/>
      <c r="M255" s="182" t="s">
        <v>5</v>
      </c>
      <c r="N255" s="183" t="s">
        <v>43</v>
      </c>
      <c r="O255" s="42"/>
      <c r="P255" s="184">
        <f t="shared" si="101"/>
        <v>0</v>
      </c>
      <c r="Q255" s="184">
        <v>0</v>
      </c>
      <c r="R255" s="184">
        <f t="shared" si="102"/>
        <v>0</v>
      </c>
      <c r="S255" s="184">
        <v>0</v>
      </c>
      <c r="T255" s="185">
        <f t="shared" si="103"/>
        <v>0</v>
      </c>
      <c r="AR255" s="24" t="s">
        <v>373</v>
      </c>
      <c r="AT255" s="24" t="s">
        <v>188</v>
      </c>
      <c r="AU255" s="24" t="s">
        <v>82</v>
      </c>
      <c r="AY255" s="24" t="s">
        <v>185</v>
      </c>
      <c r="BE255" s="186">
        <f t="shared" si="104"/>
        <v>0</v>
      </c>
      <c r="BF255" s="186">
        <f t="shared" si="105"/>
        <v>0</v>
      </c>
      <c r="BG255" s="186">
        <f t="shared" si="106"/>
        <v>0</v>
      </c>
      <c r="BH255" s="186">
        <f t="shared" si="107"/>
        <v>0</v>
      </c>
      <c r="BI255" s="186">
        <f t="shared" si="108"/>
        <v>0</v>
      </c>
      <c r="BJ255" s="24" t="s">
        <v>80</v>
      </c>
      <c r="BK255" s="186">
        <f t="shared" si="109"/>
        <v>0</v>
      </c>
      <c r="BL255" s="24" t="s">
        <v>373</v>
      </c>
      <c r="BM255" s="24" t="s">
        <v>2212</v>
      </c>
    </row>
    <row r="256" spans="2:65" s="1" customFormat="1" ht="31.5" customHeight="1">
      <c r="B256" s="174"/>
      <c r="C256" s="175" t="s">
        <v>72</v>
      </c>
      <c r="D256" s="175" t="s">
        <v>188</v>
      </c>
      <c r="E256" s="176" t="s">
        <v>5142</v>
      </c>
      <c r="F256" s="177" t="s">
        <v>5143</v>
      </c>
      <c r="G256" s="178" t="s">
        <v>1046</v>
      </c>
      <c r="H256" s="179">
        <v>3</v>
      </c>
      <c r="I256" s="180"/>
      <c r="J256" s="181">
        <f t="shared" si="100"/>
        <v>0</v>
      </c>
      <c r="K256" s="177" t="s">
        <v>5</v>
      </c>
      <c r="L256" s="41"/>
      <c r="M256" s="182" t="s">
        <v>5</v>
      </c>
      <c r="N256" s="183" t="s">
        <v>43</v>
      </c>
      <c r="O256" s="42"/>
      <c r="P256" s="184">
        <f t="shared" si="101"/>
        <v>0</v>
      </c>
      <c r="Q256" s="184">
        <v>0</v>
      </c>
      <c r="R256" s="184">
        <f t="shared" si="102"/>
        <v>0</v>
      </c>
      <c r="S256" s="184">
        <v>0</v>
      </c>
      <c r="T256" s="185">
        <f t="shared" si="103"/>
        <v>0</v>
      </c>
      <c r="AR256" s="24" t="s">
        <v>373</v>
      </c>
      <c r="AT256" s="24" t="s">
        <v>188</v>
      </c>
      <c r="AU256" s="24" t="s">
        <v>82</v>
      </c>
      <c r="AY256" s="24" t="s">
        <v>185</v>
      </c>
      <c r="BE256" s="186">
        <f t="shared" si="104"/>
        <v>0</v>
      </c>
      <c r="BF256" s="186">
        <f t="shared" si="105"/>
        <v>0</v>
      </c>
      <c r="BG256" s="186">
        <f t="shared" si="106"/>
        <v>0</v>
      </c>
      <c r="BH256" s="186">
        <f t="shared" si="107"/>
        <v>0</v>
      </c>
      <c r="BI256" s="186">
        <f t="shared" si="108"/>
        <v>0</v>
      </c>
      <c r="BJ256" s="24" t="s">
        <v>80</v>
      </c>
      <c r="BK256" s="186">
        <f t="shared" si="109"/>
        <v>0</v>
      </c>
      <c r="BL256" s="24" t="s">
        <v>373</v>
      </c>
      <c r="BM256" s="24" t="s">
        <v>2224</v>
      </c>
    </row>
    <row r="257" spans="2:65" s="1" customFormat="1" ht="31.5" customHeight="1">
      <c r="B257" s="174"/>
      <c r="C257" s="175" t="s">
        <v>72</v>
      </c>
      <c r="D257" s="175" t="s">
        <v>188</v>
      </c>
      <c r="E257" s="176" t="s">
        <v>5144</v>
      </c>
      <c r="F257" s="177" t="s">
        <v>4500</v>
      </c>
      <c r="G257" s="178" t="s">
        <v>1046</v>
      </c>
      <c r="H257" s="179">
        <v>13</v>
      </c>
      <c r="I257" s="180"/>
      <c r="J257" s="181">
        <f t="shared" si="100"/>
        <v>0</v>
      </c>
      <c r="K257" s="177" t="s">
        <v>5</v>
      </c>
      <c r="L257" s="41"/>
      <c r="M257" s="182" t="s">
        <v>5</v>
      </c>
      <c r="N257" s="183" t="s">
        <v>43</v>
      </c>
      <c r="O257" s="42"/>
      <c r="P257" s="184">
        <f t="shared" si="101"/>
        <v>0</v>
      </c>
      <c r="Q257" s="184">
        <v>0</v>
      </c>
      <c r="R257" s="184">
        <f t="shared" si="102"/>
        <v>0</v>
      </c>
      <c r="S257" s="184">
        <v>0</v>
      </c>
      <c r="T257" s="185">
        <f t="shared" si="103"/>
        <v>0</v>
      </c>
      <c r="AR257" s="24" t="s">
        <v>373</v>
      </c>
      <c r="AT257" s="24" t="s">
        <v>188</v>
      </c>
      <c r="AU257" s="24" t="s">
        <v>82</v>
      </c>
      <c r="AY257" s="24" t="s">
        <v>185</v>
      </c>
      <c r="BE257" s="186">
        <f t="shared" si="104"/>
        <v>0</v>
      </c>
      <c r="BF257" s="186">
        <f t="shared" si="105"/>
        <v>0</v>
      </c>
      <c r="BG257" s="186">
        <f t="shared" si="106"/>
        <v>0</v>
      </c>
      <c r="BH257" s="186">
        <f t="shared" si="107"/>
        <v>0</v>
      </c>
      <c r="BI257" s="186">
        <f t="shared" si="108"/>
        <v>0</v>
      </c>
      <c r="BJ257" s="24" t="s">
        <v>80</v>
      </c>
      <c r="BK257" s="186">
        <f t="shared" si="109"/>
        <v>0</v>
      </c>
      <c r="BL257" s="24" t="s">
        <v>373</v>
      </c>
      <c r="BM257" s="24" t="s">
        <v>581</v>
      </c>
    </row>
    <row r="258" spans="2:65" s="1" customFormat="1" ht="44.25" customHeight="1">
      <c r="B258" s="174"/>
      <c r="C258" s="175" t="s">
        <v>72</v>
      </c>
      <c r="D258" s="175" t="s">
        <v>188</v>
      </c>
      <c r="E258" s="176" t="s">
        <v>5145</v>
      </c>
      <c r="F258" s="177" t="s">
        <v>4506</v>
      </c>
      <c r="G258" s="178" t="s">
        <v>1046</v>
      </c>
      <c r="H258" s="179">
        <v>17</v>
      </c>
      <c r="I258" s="180"/>
      <c r="J258" s="181">
        <f t="shared" si="100"/>
        <v>0</v>
      </c>
      <c r="K258" s="177" t="s">
        <v>5</v>
      </c>
      <c r="L258" s="41"/>
      <c r="M258" s="182" t="s">
        <v>5</v>
      </c>
      <c r="N258" s="183" t="s">
        <v>43</v>
      </c>
      <c r="O258" s="42"/>
      <c r="P258" s="184">
        <f t="shared" si="101"/>
        <v>0</v>
      </c>
      <c r="Q258" s="184">
        <v>0</v>
      </c>
      <c r="R258" s="184">
        <f t="shared" si="102"/>
        <v>0</v>
      </c>
      <c r="S258" s="184">
        <v>0</v>
      </c>
      <c r="T258" s="185">
        <f t="shared" si="103"/>
        <v>0</v>
      </c>
      <c r="AR258" s="24" t="s">
        <v>373</v>
      </c>
      <c r="AT258" s="24" t="s">
        <v>188</v>
      </c>
      <c r="AU258" s="24" t="s">
        <v>82</v>
      </c>
      <c r="AY258" s="24" t="s">
        <v>185</v>
      </c>
      <c r="BE258" s="186">
        <f t="shared" si="104"/>
        <v>0</v>
      </c>
      <c r="BF258" s="186">
        <f t="shared" si="105"/>
        <v>0</v>
      </c>
      <c r="BG258" s="186">
        <f t="shared" si="106"/>
        <v>0</v>
      </c>
      <c r="BH258" s="186">
        <f t="shared" si="107"/>
        <v>0</v>
      </c>
      <c r="BI258" s="186">
        <f t="shared" si="108"/>
        <v>0</v>
      </c>
      <c r="BJ258" s="24" t="s">
        <v>80</v>
      </c>
      <c r="BK258" s="186">
        <f t="shared" si="109"/>
        <v>0</v>
      </c>
      <c r="BL258" s="24" t="s">
        <v>373</v>
      </c>
      <c r="BM258" s="24" t="s">
        <v>2237</v>
      </c>
    </row>
    <row r="259" spans="2:65" s="1" customFormat="1" ht="44.25" customHeight="1">
      <c r="B259" s="174"/>
      <c r="C259" s="175" t="s">
        <v>72</v>
      </c>
      <c r="D259" s="175" t="s">
        <v>188</v>
      </c>
      <c r="E259" s="176" t="s">
        <v>5146</v>
      </c>
      <c r="F259" s="177" t="s">
        <v>5147</v>
      </c>
      <c r="G259" s="178" t="s">
        <v>1046</v>
      </c>
      <c r="H259" s="179">
        <v>6</v>
      </c>
      <c r="I259" s="180"/>
      <c r="J259" s="181">
        <f t="shared" si="100"/>
        <v>0</v>
      </c>
      <c r="K259" s="177" t="s">
        <v>5</v>
      </c>
      <c r="L259" s="41"/>
      <c r="M259" s="182" t="s">
        <v>5</v>
      </c>
      <c r="N259" s="183" t="s">
        <v>43</v>
      </c>
      <c r="O259" s="42"/>
      <c r="P259" s="184">
        <f t="shared" si="101"/>
        <v>0</v>
      </c>
      <c r="Q259" s="184">
        <v>0</v>
      </c>
      <c r="R259" s="184">
        <f t="shared" si="102"/>
        <v>0</v>
      </c>
      <c r="S259" s="184">
        <v>0</v>
      </c>
      <c r="T259" s="185">
        <f t="shared" si="103"/>
        <v>0</v>
      </c>
      <c r="AR259" s="24" t="s">
        <v>373</v>
      </c>
      <c r="AT259" s="24" t="s">
        <v>188</v>
      </c>
      <c r="AU259" s="24" t="s">
        <v>82</v>
      </c>
      <c r="AY259" s="24" t="s">
        <v>185</v>
      </c>
      <c r="BE259" s="186">
        <f t="shared" si="104"/>
        <v>0</v>
      </c>
      <c r="BF259" s="186">
        <f t="shared" si="105"/>
        <v>0</v>
      </c>
      <c r="BG259" s="186">
        <f t="shared" si="106"/>
        <v>0</v>
      </c>
      <c r="BH259" s="186">
        <f t="shared" si="107"/>
        <v>0</v>
      </c>
      <c r="BI259" s="186">
        <f t="shared" si="108"/>
        <v>0</v>
      </c>
      <c r="BJ259" s="24" t="s">
        <v>80</v>
      </c>
      <c r="BK259" s="186">
        <f t="shared" si="109"/>
        <v>0</v>
      </c>
      <c r="BL259" s="24" t="s">
        <v>373</v>
      </c>
      <c r="BM259" s="24" t="s">
        <v>2249</v>
      </c>
    </row>
    <row r="260" spans="2:65" s="1" customFormat="1" ht="31.5" customHeight="1">
      <c r="B260" s="174"/>
      <c r="C260" s="175" t="s">
        <v>72</v>
      </c>
      <c r="D260" s="175" t="s">
        <v>188</v>
      </c>
      <c r="E260" s="176" t="s">
        <v>5148</v>
      </c>
      <c r="F260" s="177" t="s">
        <v>5149</v>
      </c>
      <c r="G260" s="178" t="s">
        <v>376</v>
      </c>
      <c r="H260" s="179">
        <v>6</v>
      </c>
      <c r="I260" s="180"/>
      <c r="J260" s="181">
        <f t="shared" si="100"/>
        <v>0</v>
      </c>
      <c r="K260" s="177" t="s">
        <v>5</v>
      </c>
      <c r="L260" s="41"/>
      <c r="M260" s="182" t="s">
        <v>5</v>
      </c>
      <c r="N260" s="183" t="s">
        <v>43</v>
      </c>
      <c r="O260" s="42"/>
      <c r="P260" s="184">
        <f t="shared" si="101"/>
        <v>0</v>
      </c>
      <c r="Q260" s="184">
        <v>0</v>
      </c>
      <c r="R260" s="184">
        <f t="shared" si="102"/>
        <v>0</v>
      </c>
      <c r="S260" s="184">
        <v>0</v>
      </c>
      <c r="T260" s="185">
        <f t="shared" si="103"/>
        <v>0</v>
      </c>
      <c r="AR260" s="24" t="s">
        <v>373</v>
      </c>
      <c r="AT260" s="24" t="s">
        <v>188</v>
      </c>
      <c r="AU260" s="24" t="s">
        <v>82</v>
      </c>
      <c r="AY260" s="24" t="s">
        <v>185</v>
      </c>
      <c r="BE260" s="186">
        <f t="shared" si="104"/>
        <v>0</v>
      </c>
      <c r="BF260" s="186">
        <f t="shared" si="105"/>
        <v>0</v>
      </c>
      <c r="BG260" s="186">
        <f t="shared" si="106"/>
        <v>0</v>
      </c>
      <c r="BH260" s="186">
        <f t="shared" si="107"/>
        <v>0</v>
      </c>
      <c r="BI260" s="186">
        <f t="shared" si="108"/>
        <v>0</v>
      </c>
      <c r="BJ260" s="24" t="s">
        <v>80</v>
      </c>
      <c r="BK260" s="186">
        <f t="shared" si="109"/>
        <v>0</v>
      </c>
      <c r="BL260" s="24" t="s">
        <v>373</v>
      </c>
      <c r="BM260" s="24" t="s">
        <v>2259</v>
      </c>
    </row>
    <row r="261" spans="2:65" s="1" customFormat="1" ht="22.5" customHeight="1">
      <c r="B261" s="174"/>
      <c r="C261" s="175" t="s">
        <v>72</v>
      </c>
      <c r="D261" s="175" t="s">
        <v>188</v>
      </c>
      <c r="E261" s="176" t="s">
        <v>5150</v>
      </c>
      <c r="F261" s="177" t="s">
        <v>4556</v>
      </c>
      <c r="G261" s="178" t="s">
        <v>1046</v>
      </c>
      <c r="H261" s="179">
        <v>1</v>
      </c>
      <c r="I261" s="180"/>
      <c r="J261" s="181">
        <f t="shared" si="100"/>
        <v>0</v>
      </c>
      <c r="K261" s="177" t="s">
        <v>5</v>
      </c>
      <c r="L261" s="41"/>
      <c r="M261" s="182" t="s">
        <v>5</v>
      </c>
      <c r="N261" s="183" t="s">
        <v>43</v>
      </c>
      <c r="O261" s="42"/>
      <c r="P261" s="184">
        <f t="shared" si="101"/>
        <v>0</v>
      </c>
      <c r="Q261" s="184">
        <v>0</v>
      </c>
      <c r="R261" s="184">
        <f t="shared" si="102"/>
        <v>0</v>
      </c>
      <c r="S261" s="184">
        <v>0</v>
      </c>
      <c r="T261" s="185">
        <f t="shared" si="103"/>
        <v>0</v>
      </c>
      <c r="AR261" s="24" t="s">
        <v>373</v>
      </c>
      <c r="AT261" s="24" t="s">
        <v>188</v>
      </c>
      <c r="AU261" s="24" t="s">
        <v>82</v>
      </c>
      <c r="AY261" s="24" t="s">
        <v>185</v>
      </c>
      <c r="BE261" s="186">
        <f t="shared" si="104"/>
        <v>0</v>
      </c>
      <c r="BF261" s="186">
        <f t="shared" si="105"/>
        <v>0</v>
      </c>
      <c r="BG261" s="186">
        <f t="shared" si="106"/>
        <v>0</v>
      </c>
      <c r="BH261" s="186">
        <f t="shared" si="107"/>
        <v>0</v>
      </c>
      <c r="BI261" s="186">
        <f t="shared" si="108"/>
        <v>0</v>
      </c>
      <c r="BJ261" s="24" t="s">
        <v>80</v>
      </c>
      <c r="BK261" s="186">
        <f t="shared" si="109"/>
        <v>0</v>
      </c>
      <c r="BL261" s="24" t="s">
        <v>373</v>
      </c>
      <c r="BM261" s="24" t="s">
        <v>2297</v>
      </c>
    </row>
    <row r="262" spans="2:65" s="10" customFormat="1" ht="29.85" customHeight="1">
      <c r="B262" s="160"/>
      <c r="D262" s="171" t="s">
        <v>71</v>
      </c>
      <c r="E262" s="172" t="s">
        <v>3876</v>
      </c>
      <c r="F262" s="172" t="s">
        <v>5151</v>
      </c>
      <c r="I262" s="163"/>
      <c r="J262" s="173">
        <f>BK262</f>
        <v>0</v>
      </c>
      <c r="L262" s="160"/>
      <c r="M262" s="165"/>
      <c r="N262" s="166"/>
      <c r="O262" s="166"/>
      <c r="P262" s="167">
        <f>SUM(P263:P267)</f>
        <v>0</v>
      </c>
      <c r="Q262" s="166"/>
      <c r="R262" s="167">
        <f>SUM(R263:R267)</f>
        <v>0</v>
      </c>
      <c r="S262" s="166"/>
      <c r="T262" s="168">
        <f>SUM(T263:T267)</f>
        <v>0</v>
      </c>
      <c r="AR262" s="161" t="s">
        <v>82</v>
      </c>
      <c r="AT262" s="169" t="s">
        <v>71</v>
      </c>
      <c r="AU262" s="169" t="s">
        <v>80</v>
      </c>
      <c r="AY262" s="161" t="s">
        <v>185</v>
      </c>
      <c r="BK262" s="170">
        <f>SUM(BK263:BK267)</f>
        <v>0</v>
      </c>
    </row>
    <row r="263" spans="2:65" s="1" customFormat="1" ht="22.5" customHeight="1">
      <c r="B263" s="174"/>
      <c r="C263" s="175" t="s">
        <v>72</v>
      </c>
      <c r="D263" s="175" t="s">
        <v>188</v>
      </c>
      <c r="E263" s="176" t="s">
        <v>5152</v>
      </c>
      <c r="F263" s="177" t="s">
        <v>4823</v>
      </c>
      <c r="G263" s="178" t="s">
        <v>547</v>
      </c>
      <c r="H263" s="179">
        <v>1</v>
      </c>
      <c r="I263" s="180"/>
      <c r="J263" s="181">
        <f>ROUND(I263*H263,2)</f>
        <v>0</v>
      </c>
      <c r="K263" s="177" t="s">
        <v>5</v>
      </c>
      <c r="L263" s="41"/>
      <c r="M263" s="182" t="s">
        <v>5</v>
      </c>
      <c r="N263" s="183" t="s">
        <v>43</v>
      </c>
      <c r="O263" s="42"/>
      <c r="P263" s="184">
        <f>O263*H263</f>
        <v>0</v>
      </c>
      <c r="Q263" s="184">
        <v>0</v>
      </c>
      <c r="R263" s="184">
        <f>Q263*H263</f>
        <v>0</v>
      </c>
      <c r="S263" s="184">
        <v>0</v>
      </c>
      <c r="T263" s="185">
        <f>S263*H263</f>
        <v>0</v>
      </c>
      <c r="AR263" s="24" t="s">
        <v>373</v>
      </c>
      <c r="AT263" s="24" t="s">
        <v>188</v>
      </c>
      <c r="AU263" s="24" t="s">
        <v>82</v>
      </c>
      <c r="AY263" s="24" t="s">
        <v>185</v>
      </c>
      <c r="BE263" s="186">
        <f>IF(N263="základní",J263,0)</f>
        <v>0</v>
      </c>
      <c r="BF263" s="186">
        <f>IF(N263="snížená",J263,0)</f>
        <v>0</v>
      </c>
      <c r="BG263" s="186">
        <f>IF(N263="zákl. přenesená",J263,0)</f>
        <v>0</v>
      </c>
      <c r="BH263" s="186">
        <f>IF(N263="sníž. přenesená",J263,0)</f>
        <v>0</v>
      </c>
      <c r="BI263" s="186">
        <f>IF(N263="nulová",J263,0)</f>
        <v>0</v>
      </c>
      <c r="BJ263" s="24" t="s">
        <v>80</v>
      </c>
      <c r="BK263" s="186">
        <f>ROUND(I263*H263,2)</f>
        <v>0</v>
      </c>
      <c r="BL263" s="24" t="s">
        <v>373</v>
      </c>
      <c r="BM263" s="24" t="s">
        <v>2270</v>
      </c>
    </row>
    <row r="264" spans="2:65" s="1" customFormat="1" ht="22.5" customHeight="1">
      <c r="B264" s="174"/>
      <c r="C264" s="175" t="s">
        <v>72</v>
      </c>
      <c r="D264" s="175" t="s">
        <v>188</v>
      </c>
      <c r="E264" s="176" t="s">
        <v>5153</v>
      </c>
      <c r="F264" s="177" t="s">
        <v>4826</v>
      </c>
      <c r="G264" s="178" t="s">
        <v>547</v>
      </c>
      <c r="H264" s="179">
        <v>1</v>
      </c>
      <c r="I264" s="180"/>
      <c r="J264" s="181">
        <f>ROUND(I264*H264,2)</f>
        <v>0</v>
      </c>
      <c r="K264" s="177" t="s">
        <v>5</v>
      </c>
      <c r="L264" s="41"/>
      <c r="M264" s="182" t="s">
        <v>5</v>
      </c>
      <c r="N264" s="183" t="s">
        <v>43</v>
      </c>
      <c r="O264" s="42"/>
      <c r="P264" s="184">
        <f>O264*H264</f>
        <v>0</v>
      </c>
      <c r="Q264" s="184">
        <v>0</v>
      </c>
      <c r="R264" s="184">
        <f>Q264*H264</f>
        <v>0</v>
      </c>
      <c r="S264" s="184">
        <v>0</v>
      </c>
      <c r="T264" s="185">
        <f>S264*H264</f>
        <v>0</v>
      </c>
      <c r="AR264" s="24" t="s">
        <v>373</v>
      </c>
      <c r="AT264" s="24" t="s">
        <v>188</v>
      </c>
      <c r="AU264" s="24" t="s">
        <v>82</v>
      </c>
      <c r="AY264" s="24" t="s">
        <v>185</v>
      </c>
      <c r="BE264" s="186">
        <f>IF(N264="základní",J264,0)</f>
        <v>0</v>
      </c>
      <c r="BF264" s="186">
        <f>IF(N264="snížená",J264,0)</f>
        <v>0</v>
      </c>
      <c r="BG264" s="186">
        <f>IF(N264="zákl. přenesená",J264,0)</f>
        <v>0</v>
      </c>
      <c r="BH264" s="186">
        <f>IF(N264="sníž. přenesená",J264,0)</f>
        <v>0</v>
      </c>
      <c r="BI264" s="186">
        <f>IF(N264="nulová",J264,0)</f>
        <v>0</v>
      </c>
      <c r="BJ264" s="24" t="s">
        <v>80</v>
      </c>
      <c r="BK264" s="186">
        <f>ROUND(I264*H264,2)</f>
        <v>0</v>
      </c>
      <c r="BL264" s="24" t="s">
        <v>373</v>
      </c>
      <c r="BM264" s="24" t="s">
        <v>2309</v>
      </c>
    </row>
    <row r="265" spans="2:65" s="1" customFormat="1" ht="22.5" customHeight="1">
      <c r="B265" s="174"/>
      <c r="C265" s="175" t="s">
        <v>72</v>
      </c>
      <c r="D265" s="175" t="s">
        <v>188</v>
      </c>
      <c r="E265" s="176" t="s">
        <v>5154</v>
      </c>
      <c r="F265" s="177" t="s">
        <v>4829</v>
      </c>
      <c r="G265" s="178" t="s">
        <v>547</v>
      </c>
      <c r="H265" s="179">
        <v>1</v>
      </c>
      <c r="I265" s="180"/>
      <c r="J265" s="181">
        <f>ROUND(I265*H265,2)</f>
        <v>0</v>
      </c>
      <c r="K265" s="177" t="s">
        <v>5</v>
      </c>
      <c r="L265" s="41"/>
      <c r="M265" s="182" t="s">
        <v>5</v>
      </c>
      <c r="N265" s="183" t="s">
        <v>43</v>
      </c>
      <c r="O265" s="42"/>
      <c r="P265" s="184">
        <f>O265*H265</f>
        <v>0</v>
      </c>
      <c r="Q265" s="184">
        <v>0</v>
      </c>
      <c r="R265" s="184">
        <f>Q265*H265</f>
        <v>0</v>
      </c>
      <c r="S265" s="184">
        <v>0</v>
      </c>
      <c r="T265" s="185">
        <f>S265*H265</f>
        <v>0</v>
      </c>
      <c r="AR265" s="24" t="s">
        <v>373</v>
      </c>
      <c r="AT265" s="24" t="s">
        <v>188</v>
      </c>
      <c r="AU265" s="24" t="s">
        <v>82</v>
      </c>
      <c r="AY265" s="24" t="s">
        <v>185</v>
      </c>
      <c r="BE265" s="186">
        <f>IF(N265="základní",J265,0)</f>
        <v>0</v>
      </c>
      <c r="BF265" s="186">
        <f>IF(N265="snížená",J265,0)</f>
        <v>0</v>
      </c>
      <c r="BG265" s="186">
        <f>IF(N265="zákl. přenesená",J265,0)</f>
        <v>0</v>
      </c>
      <c r="BH265" s="186">
        <f>IF(N265="sníž. přenesená",J265,0)</f>
        <v>0</v>
      </c>
      <c r="BI265" s="186">
        <f>IF(N265="nulová",J265,0)</f>
        <v>0</v>
      </c>
      <c r="BJ265" s="24" t="s">
        <v>80</v>
      </c>
      <c r="BK265" s="186">
        <f>ROUND(I265*H265,2)</f>
        <v>0</v>
      </c>
      <c r="BL265" s="24" t="s">
        <v>373</v>
      </c>
      <c r="BM265" s="24" t="s">
        <v>2326</v>
      </c>
    </row>
    <row r="266" spans="2:65" s="1" customFormat="1" ht="22.5" customHeight="1">
      <c r="B266" s="174"/>
      <c r="C266" s="175" t="s">
        <v>72</v>
      </c>
      <c r="D266" s="175" t="s">
        <v>188</v>
      </c>
      <c r="E266" s="176" t="s">
        <v>5155</v>
      </c>
      <c r="F266" s="177" t="s">
        <v>4832</v>
      </c>
      <c r="G266" s="178" t="s">
        <v>547</v>
      </c>
      <c r="H266" s="179">
        <v>1</v>
      </c>
      <c r="I266" s="180"/>
      <c r="J266" s="181">
        <f>ROUND(I266*H266,2)</f>
        <v>0</v>
      </c>
      <c r="K266" s="177" t="s">
        <v>5</v>
      </c>
      <c r="L266" s="41"/>
      <c r="M266" s="182" t="s">
        <v>5</v>
      </c>
      <c r="N266" s="183" t="s">
        <v>43</v>
      </c>
      <c r="O266" s="42"/>
      <c r="P266" s="184">
        <f>O266*H266</f>
        <v>0</v>
      </c>
      <c r="Q266" s="184">
        <v>0</v>
      </c>
      <c r="R266" s="184">
        <f>Q266*H266</f>
        <v>0</v>
      </c>
      <c r="S266" s="184">
        <v>0</v>
      </c>
      <c r="T266" s="185">
        <f>S266*H266</f>
        <v>0</v>
      </c>
      <c r="AR266" s="24" t="s">
        <v>373</v>
      </c>
      <c r="AT266" s="24" t="s">
        <v>188</v>
      </c>
      <c r="AU266" s="24" t="s">
        <v>82</v>
      </c>
      <c r="AY266" s="24" t="s">
        <v>185</v>
      </c>
      <c r="BE266" s="186">
        <f>IF(N266="základní",J266,0)</f>
        <v>0</v>
      </c>
      <c r="BF266" s="186">
        <f>IF(N266="snížená",J266,0)</f>
        <v>0</v>
      </c>
      <c r="BG266" s="186">
        <f>IF(N266="zákl. přenesená",J266,0)</f>
        <v>0</v>
      </c>
      <c r="BH266" s="186">
        <f>IF(N266="sníž. přenesená",J266,0)</f>
        <v>0</v>
      </c>
      <c r="BI266" s="186">
        <f>IF(N266="nulová",J266,0)</f>
        <v>0</v>
      </c>
      <c r="BJ266" s="24" t="s">
        <v>80</v>
      </c>
      <c r="BK266" s="186">
        <f>ROUND(I266*H266,2)</f>
        <v>0</v>
      </c>
      <c r="BL266" s="24" t="s">
        <v>373</v>
      </c>
      <c r="BM266" s="24" t="s">
        <v>1514</v>
      </c>
    </row>
    <row r="267" spans="2:65" s="1" customFormat="1" ht="22.5" customHeight="1">
      <c r="B267" s="174"/>
      <c r="C267" s="175" t="s">
        <v>72</v>
      </c>
      <c r="D267" s="175" t="s">
        <v>188</v>
      </c>
      <c r="E267" s="176" t="s">
        <v>5156</v>
      </c>
      <c r="F267" s="177" t="s">
        <v>4835</v>
      </c>
      <c r="G267" s="178" t="s">
        <v>547</v>
      </c>
      <c r="H267" s="179">
        <v>1</v>
      </c>
      <c r="I267" s="180"/>
      <c r="J267" s="181">
        <f>ROUND(I267*H267,2)</f>
        <v>0</v>
      </c>
      <c r="K267" s="177" t="s">
        <v>5</v>
      </c>
      <c r="L267" s="41"/>
      <c r="M267" s="182" t="s">
        <v>5</v>
      </c>
      <c r="N267" s="236" t="s">
        <v>43</v>
      </c>
      <c r="O267" s="237"/>
      <c r="P267" s="238">
        <f>O267*H267</f>
        <v>0</v>
      </c>
      <c r="Q267" s="238">
        <v>0</v>
      </c>
      <c r="R267" s="238">
        <f>Q267*H267</f>
        <v>0</v>
      </c>
      <c r="S267" s="238">
        <v>0</v>
      </c>
      <c r="T267" s="239">
        <f>S267*H267</f>
        <v>0</v>
      </c>
      <c r="AR267" s="24" t="s">
        <v>373</v>
      </c>
      <c r="AT267" s="24" t="s">
        <v>188</v>
      </c>
      <c r="AU267" s="24" t="s">
        <v>82</v>
      </c>
      <c r="AY267" s="24" t="s">
        <v>185</v>
      </c>
      <c r="BE267" s="186">
        <f>IF(N267="základní",J267,0)</f>
        <v>0</v>
      </c>
      <c r="BF267" s="186">
        <f>IF(N267="snížená",J267,0)</f>
        <v>0</v>
      </c>
      <c r="BG267" s="186">
        <f>IF(N267="zákl. přenesená",J267,0)</f>
        <v>0</v>
      </c>
      <c r="BH267" s="186">
        <f>IF(N267="sníž. přenesená",J267,0)</f>
        <v>0</v>
      </c>
      <c r="BI267" s="186">
        <f>IF(N267="nulová",J267,0)</f>
        <v>0</v>
      </c>
      <c r="BJ267" s="24" t="s">
        <v>80</v>
      </c>
      <c r="BK267" s="186">
        <f>ROUND(I267*H267,2)</f>
        <v>0</v>
      </c>
      <c r="BL267" s="24" t="s">
        <v>373</v>
      </c>
      <c r="BM267" s="24" t="s">
        <v>512</v>
      </c>
    </row>
    <row r="268" spans="2:65" s="1" customFormat="1" ht="6.95" customHeight="1">
      <c r="B268" s="56"/>
      <c r="C268" s="57"/>
      <c r="D268" s="57"/>
      <c r="E268" s="57"/>
      <c r="F268" s="57"/>
      <c r="G268" s="57"/>
      <c r="H268" s="57"/>
      <c r="I268" s="127"/>
      <c r="J268" s="57"/>
      <c r="K268" s="57"/>
      <c r="L268" s="41"/>
    </row>
  </sheetData>
  <autoFilter ref="C87:K267"/>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37</vt:i4>
      </vt:variant>
    </vt:vector>
  </HeadingPairs>
  <TitlesOfParts>
    <vt:vector size="56" baseType="lpstr">
      <vt:lpstr>Rekapitulace stavby</vt:lpstr>
      <vt:lpstr>01. SO 01 - Stavební práce</vt:lpstr>
      <vt:lpstr>02. SO 02 - Stavební prác...</vt:lpstr>
      <vt:lpstr>03. PBŘ - Požárně bezpečn...</vt:lpstr>
      <vt:lpstr>04. ZTI - Zdravotechnické...</vt:lpstr>
      <vt:lpstr>05. UT - Ústřední vytápění</vt:lpstr>
      <vt:lpstr>06. VZT - Vzduchotechnika</vt:lpstr>
      <vt:lpstr>07. SIL - Silnoproudé ele...</vt:lpstr>
      <vt:lpstr>08. SLP - Slaboproudé ele...</vt:lpstr>
      <vt:lpstr>09. MaR - Měření a regulace</vt:lpstr>
      <vt:lpstr>10. Gastro - Technologie ...</vt:lpstr>
      <vt:lpstr>11.1 - Venkovní plochy - ...</vt:lpstr>
      <vt:lpstr>11.2 - Parkovací stání v ...</vt:lpstr>
      <vt:lpstr>11.3 - Zpevněná plocha pr...</vt:lpstr>
      <vt:lpstr>11.4 - Oprava zpevněné pk...</vt:lpstr>
      <vt:lpstr>11.5 - Tartanová plocha p...</vt:lpstr>
      <vt:lpstr>11.6 - Opěrná zed</vt:lpstr>
      <vt:lpstr>VRN - Vedlejší rozpočtové...</vt:lpstr>
      <vt:lpstr>Pokyny pro vyplnění</vt:lpstr>
      <vt:lpstr>'01. SO 01 - Stavební práce'!Názvy_tisku</vt:lpstr>
      <vt:lpstr>'02. SO 02 - Stavební prác...'!Názvy_tisku</vt:lpstr>
      <vt:lpstr>'03. PBŘ - Požárně bezpečn...'!Názvy_tisku</vt:lpstr>
      <vt:lpstr>'04. ZTI - Zdravotechnické...'!Názvy_tisku</vt:lpstr>
      <vt:lpstr>'05. UT - Ústřední vytápění'!Názvy_tisku</vt:lpstr>
      <vt:lpstr>'06. VZT - Vzduchotechnika'!Názvy_tisku</vt:lpstr>
      <vt:lpstr>'07. SIL - Silnoproudé ele...'!Názvy_tisku</vt:lpstr>
      <vt:lpstr>'08. SLP - Slaboproudé ele...'!Názvy_tisku</vt:lpstr>
      <vt:lpstr>'09. MaR - Měření a regulace'!Názvy_tisku</vt:lpstr>
      <vt:lpstr>'10. Gastro - Technologie ...'!Názvy_tisku</vt:lpstr>
      <vt:lpstr>'11.1 - Venkovní plochy - ...'!Názvy_tisku</vt:lpstr>
      <vt:lpstr>'11.2 - Parkovací stání v ...'!Názvy_tisku</vt:lpstr>
      <vt:lpstr>'11.3 - Zpevněná plocha pr...'!Názvy_tisku</vt:lpstr>
      <vt:lpstr>'11.4 - Oprava zpevněné pk...'!Názvy_tisku</vt:lpstr>
      <vt:lpstr>'11.5 - Tartanová plocha p...'!Názvy_tisku</vt:lpstr>
      <vt:lpstr>'11.6 - Opěrná zed'!Názvy_tisku</vt:lpstr>
      <vt:lpstr>'Rekapitulace stavby'!Názvy_tisku</vt:lpstr>
      <vt:lpstr>'VRN - Vedlejší rozpočtové...'!Názvy_tisku</vt:lpstr>
      <vt:lpstr>'01. SO 01 - Stavební práce'!Oblast_tisku</vt:lpstr>
      <vt:lpstr>'02. SO 02 - Stavební prác...'!Oblast_tisku</vt:lpstr>
      <vt:lpstr>'03. PBŘ - Požárně bezpečn...'!Oblast_tisku</vt:lpstr>
      <vt:lpstr>'04. ZTI - Zdravotechnické...'!Oblast_tisku</vt:lpstr>
      <vt:lpstr>'05. UT - Ústřední vytápění'!Oblast_tisku</vt:lpstr>
      <vt:lpstr>'06. VZT - Vzduchotechnika'!Oblast_tisku</vt:lpstr>
      <vt:lpstr>'07. SIL - Silnoproudé ele...'!Oblast_tisku</vt:lpstr>
      <vt:lpstr>'08. SLP - Slaboproudé ele...'!Oblast_tisku</vt:lpstr>
      <vt:lpstr>'09. MaR - Měření a regulace'!Oblast_tisku</vt:lpstr>
      <vt:lpstr>'10. Gastro - Technologie ...'!Oblast_tisku</vt:lpstr>
      <vt:lpstr>'11.1 - Venkovní plochy - ...'!Oblast_tisku</vt:lpstr>
      <vt:lpstr>'11.2 - Parkovací stání v ...'!Oblast_tisku</vt:lpstr>
      <vt:lpstr>'11.3 - Zpevněná plocha pr...'!Oblast_tisku</vt:lpstr>
      <vt:lpstr>'11.4 - Oprava zpevněné pk...'!Oblast_tisku</vt:lpstr>
      <vt:lpstr>'11.5 - Tartanová plocha p...'!Oblast_tisku</vt:lpstr>
      <vt:lpstr>'11.6 - Opěrná zed'!Oblast_tisku</vt:lpstr>
      <vt:lpstr>'Pokyny pro vyplnění'!Oblast_tisku</vt:lpstr>
      <vt:lpstr>'Rekapitulace stavby'!Oblast_tisku</vt:lpstr>
      <vt:lpstr>'VRN - Vedlejší rozpočtové...'!Oblast_tisku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LAPTOP-8E6LQAKM\pracovnik99</dc:creator>
  <cp:lastModifiedBy>Lipovcan</cp:lastModifiedBy>
  <dcterms:created xsi:type="dcterms:W3CDTF">2018-01-11T15:47:38Z</dcterms:created>
  <dcterms:modified xsi:type="dcterms:W3CDTF">2018-01-12T10:54:19Z</dcterms:modified>
</cp:coreProperties>
</file>